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97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<sst xmlns="http://schemas.openxmlformats.org/spreadsheetml/2006/main" count="16" uniqueCount="16">
  <si>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</si>
  <si>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</si>
  <si>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</si>
  <si>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</si>
  <si>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</si>
  <si>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17 yeniden</t>
  </si>
  <si>
    <t>terminatör : kurtulus</t>
  </si>
  <si>
    <t>3--4</t>
  </si>
  <si>
    <t>6--7</t>
  </si>
  <si>
    <t>transformers 2</t>
  </si>
  <si>
    <t>TIGLON</t>
  </si>
  <si>
    <t>KOYU ZEMİNLİ OLAN SEANSLAR CUMA VE CUMARTESİ OYNAR</t>
  </si>
  <si>
    <r>
      <t xml:space="preserve">teklif </t>
    </r>
    <r>
      <rPr>
        <b/>
        <sz val="14"/>
        <rFont val="Arial"/>
        <family val="2"/>
      </rPr>
      <t>(* lı seanslar 30 Hazirana kadar oynar)</t>
    </r>
  </si>
  <si>
    <r>
      <t xml:space="preserve">hain </t>
    </r>
    <r>
      <rPr>
        <b/>
        <sz val="14"/>
        <rFont val="Arial"/>
        <family val="2"/>
      </rPr>
      <t>( 30 Haziran 2009 a kadar oynar)</t>
    </r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</si>
  <si>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</si>
  <si>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r>
      <t>buz devri 3 (Türkçe)</t>
    </r>
    <r>
      <rPr>
        <b/>
        <sz val="14"/>
        <rFont val="Arial"/>
        <family val="2"/>
      </rPr>
      <t xml:space="preserve"> (1 Temmuz'da Vizyonda)</t>
    </r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</si>
</sst>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  <numFmt numFmtId="207" formatCode="hh:mm\ &quot;*&quot;"/>
  </numFmts>
  <fonts count="2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 Tur"/>
      <family val="0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5" xfId="0" applyNumberFormat="1" applyFont="1" applyFill="1" applyBorder="1" applyAlignment="1" applyProtection="1">
      <alignment horizontal="center" vertical="center"/>
      <protection hidden="1"/>
    </xf>
    <xf numFmtId="192" fontId="6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92" fontId="13" fillId="2" borderId="9" xfId="0" applyNumberFormat="1" applyFont="1" applyFill="1" applyBorder="1" applyAlignment="1" applyProtection="1">
      <alignment horizontal="center" vertical="center"/>
      <protection hidden="1"/>
    </xf>
    <xf numFmtId="192" fontId="13" fillId="0" borderId="9" xfId="0" applyNumberFormat="1" applyFont="1" applyFill="1" applyBorder="1" applyAlignment="1" applyProtection="1">
      <alignment horizontal="center" vertical="center"/>
      <protection hidden="1"/>
    </xf>
    <xf numFmtId="192" fontId="13" fillId="2" borderId="10" xfId="0" applyNumberFormat="1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0" fontId="12" fillId="3" borderId="14" xfId="0" applyFont="1" applyFill="1" applyBorder="1" applyAlignment="1" applyProtection="1">
      <alignment horizontal="center" vertical="center"/>
      <protection hidden="1"/>
    </xf>
    <xf numFmtId="207" fontId="13" fillId="3" borderId="9" xfId="0" applyNumberFormat="1" applyFont="1" applyFill="1" applyBorder="1" applyAlignment="1" applyProtection="1">
      <alignment horizontal="center" vertical="center"/>
      <protection hidden="1"/>
    </xf>
    <xf numFmtId="192" fontId="13" fillId="4" borderId="9" xfId="0" applyNumberFormat="1" applyFont="1" applyFill="1" applyBorder="1" applyAlignment="1" applyProtection="1">
      <alignment horizontal="center" vertical="center"/>
      <protection hidden="1"/>
    </xf>
    <xf numFmtId="0" fontId="11" fillId="3" borderId="14" xfId="0" applyFont="1" applyFill="1" applyBorder="1" applyAlignment="1" applyProtection="1">
      <alignment horizontal="left" vertical="center"/>
      <protection hidden="1" locked="0"/>
    </xf>
    <xf numFmtId="192" fontId="15" fillId="0" borderId="9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>
      <alignment horizontal="right"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" fontId="10" fillId="0" borderId="14" xfId="0" applyNumberFormat="1" applyFont="1" applyFill="1" applyBorder="1" applyAlignment="1">
      <alignment horizontal="right"/>
    </xf>
    <xf numFmtId="0" fontId="13" fillId="3" borderId="14" xfId="0" applyFont="1" applyFill="1" applyBorder="1" applyAlignment="1" applyProtection="1">
      <alignment horizontal="left" vertical="center"/>
      <protection hidden="1" locked="0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6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5" xfId="0" applyFont="1" applyFill="1" applyBorder="1" applyAlignment="1" applyProtection="1">
      <alignment/>
      <protection hidden="1"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192" fontId="0" fillId="5" borderId="25" xfId="0" applyNumberFormat="1" applyFill="1" applyBorder="1" applyAlignment="1">
      <alignment/>
    </xf>
    <xf numFmtId="192" fontId="0" fillId="6" borderId="25" xfId="0" applyNumberFormat="1" applyFill="1" applyBorder="1" applyAlignment="1">
      <alignment/>
    </xf>
    <xf numFmtId="192" fontId="0" fillId="7" borderId="25" xfId="0" applyNumberFormat="1" applyFill="1" applyBorder="1" applyAlignment="1">
      <alignment/>
    </xf>
    <xf numFmtId="192" fontId="0" fillId="8" borderId="25" xfId="0" applyNumberFormat="1" applyFill="1" applyBorder="1" applyAlignment="1">
      <alignment/>
    </xf>
    <xf numFmtId="192" fontId="0" fillId="9" borderId="25" xfId="0" applyNumberFormat="1" applyFill="1" applyBorder="1" applyAlignment="1">
      <alignment/>
    </xf>
    <xf numFmtId="192" fontId="0" fillId="10" borderId="25" xfId="0" applyNumberForma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13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1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4181475</xdr:colOff>
      <xdr:row>4</xdr:row>
      <xdr:rowOff>247650</xdr:rowOff>
    </xdr:from>
    <xdr:to>
      <xdr:col>2</xdr:col>
      <xdr:colOff>0</xdr:colOff>
      <xdr:row>4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4695825" y="1600200"/>
          <a:ext cx="76200" cy="28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774382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3485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.%20hafta%20(26%20HAZ&#304;RAN%20-%202%20TEMMUZ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 (2)"/>
      <sheetName val="-------  H.S.ARA ------- (2)"/>
      <sheetName val="CITYLIFE SİNEMALARI (2)"/>
      <sheetName val="PROGRAM "/>
      <sheetName val="-------  H.S.ARA -------"/>
      <sheetName val="CITYLIFE SİNEMALARI"/>
    </sheetNames>
    <sheetDataSet>
      <sheetData sheetId="3">
        <row r="4">
          <cell r="C4">
            <v>39990</v>
          </cell>
          <cell r="G4">
            <v>39994</v>
          </cell>
        </row>
        <row r="8">
          <cell r="C8" t="str">
            <v>HAİN ( 30 Haziran 2009 a kadar oynar)</v>
          </cell>
          <cell r="D8">
            <v>24</v>
          </cell>
          <cell r="E8">
            <v>3</v>
          </cell>
          <cell r="G8" t="str">
            <v>MV</v>
          </cell>
          <cell r="H8">
            <v>114</v>
          </cell>
          <cell r="I8" t="str">
            <v>ara</v>
          </cell>
          <cell r="J8">
            <v>0.04513888888888889</v>
          </cell>
          <cell r="K8">
            <v>0.09375</v>
          </cell>
          <cell r="M8">
            <v>1</v>
          </cell>
        </row>
        <row r="9">
          <cell r="H9">
            <v>135</v>
          </cell>
          <cell r="I9" t="str">
            <v>jen</v>
          </cell>
          <cell r="J9">
            <v>0.09375</v>
          </cell>
          <cell r="L9">
            <v>1</v>
          </cell>
        </row>
        <row r="10">
          <cell r="L10">
            <v>2</v>
          </cell>
        </row>
        <row r="11">
          <cell r="C11" t="str">
            <v>TRAITOR</v>
          </cell>
          <cell r="L11">
            <v>3</v>
          </cell>
        </row>
        <row r="12">
          <cell r="C12" t="str">
            <v>17 YENİDEN</v>
          </cell>
          <cell r="D12">
            <v>25</v>
          </cell>
          <cell r="E12">
            <v>2</v>
          </cell>
          <cell r="G12" t="str">
            <v>WB</v>
          </cell>
          <cell r="H12">
            <v>102</v>
          </cell>
          <cell r="I12" t="str">
            <v>ara</v>
          </cell>
          <cell r="J12">
            <v>0.04513888888888889</v>
          </cell>
          <cell r="K12">
            <v>0.09375</v>
          </cell>
          <cell r="M12">
            <v>2</v>
          </cell>
        </row>
        <row r="13">
          <cell r="H13">
            <v>135</v>
          </cell>
          <cell r="I13" t="str">
            <v>jen</v>
          </cell>
          <cell r="J13">
            <v>0.09375</v>
          </cell>
          <cell r="L13">
            <v>4</v>
          </cell>
        </row>
        <row r="14">
          <cell r="L14">
            <v>5</v>
          </cell>
        </row>
        <row r="15">
          <cell r="C15" t="str">
            <v>17 AGAIN</v>
          </cell>
          <cell r="L15">
            <v>6</v>
          </cell>
        </row>
        <row r="16">
          <cell r="C16" t="str">
            <v>TEKLİF (* lı seanslar 30 Hazirana kadar oynar)</v>
          </cell>
          <cell r="D16">
            <v>25</v>
          </cell>
          <cell r="E16">
            <v>2</v>
          </cell>
          <cell r="G16" t="str">
            <v>UIP</v>
          </cell>
          <cell r="H16">
            <v>109</v>
          </cell>
          <cell r="I16" t="str">
            <v>ara</v>
          </cell>
          <cell r="J16">
            <v>0.04513888888888889</v>
          </cell>
          <cell r="K16">
            <v>0.09375</v>
          </cell>
          <cell r="M16">
            <v>3</v>
          </cell>
        </row>
        <row r="17">
          <cell r="H17">
            <v>135</v>
          </cell>
          <cell r="I17" t="str">
            <v>jen</v>
          </cell>
          <cell r="J17">
            <v>0.09375</v>
          </cell>
          <cell r="L17">
            <v>7</v>
          </cell>
        </row>
        <row r="18">
          <cell r="L18">
            <v>8</v>
          </cell>
        </row>
        <row r="19">
          <cell r="C19" t="str">
            <v>PROPOSAL</v>
          </cell>
          <cell r="L19">
            <v>9</v>
          </cell>
        </row>
        <row r="20">
          <cell r="C20" t="str">
            <v>TEKLİF (* lı seanslar 30 Hazirana kadar oynar)</v>
          </cell>
          <cell r="D20">
            <v>25</v>
          </cell>
          <cell r="E20">
            <v>2</v>
          </cell>
          <cell r="G20" t="str">
            <v>UIP</v>
          </cell>
          <cell r="H20">
            <v>109</v>
          </cell>
          <cell r="I20" t="str">
            <v>ara</v>
          </cell>
          <cell r="J20">
            <v>0.04513888888888889</v>
          </cell>
          <cell r="K20">
            <v>0.09375</v>
          </cell>
          <cell r="M20">
            <v>4</v>
          </cell>
        </row>
        <row r="21">
          <cell r="H21">
            <v>135</v>
          </cell>
          <cell r="I21" t="str">
            <v>jen</v>
          </cell>
          <cell r="J21">
            <v>0.09375</v>
          </cell>
          <cell r="L21">
            <v>10</v>
          </cell>
        </row>
        <row r="22">
          <cell r="L22">
            <v>11</v>
          </cell>
        </row>
        <row r="23">
          <cell r="C23" t="str">
            <v>PROPOSAL</v>
          </cell>
          <cell r="L23">
            <v>12</v>
          </cell>
        </row>
        <row r="24">
          <cell r="C24" t="str">
            <v>TERMİNATÖR : KURTULUS</v>
          </cell>
          <cell r="D24">
            <v>23</v>
          </cell>
          <cell r="E24">
            <v>4</v>
          </cell>
          <cell r="G24" t="str">
            <v>WB</v>
          </cell>
          <cell r="H24">
            <v>130</v>
          </cell>
          <cell r="I24" t="str">
            <v>ara</v>
          </cell>
          <cell r="J24">
            <v>0.052083333333333336</v>
          </cell>
          <cell r="K24">
            <v>0.10416666666666667</v>
          </cell>
          <cell r="M24">
            <v>5</v>
          </cell>
        </row>
        <row r="25">
          <cell r="H25">
            <v>150</v>
          </cell>
          <cell r="I25" t="str">
            <v>jen</v>
          </cell>
          <cell r="J25">
            <v>0.10416666666666667</v>
          </cell>
          <cell r="L25">
            <v>13</v>
          </cell>
        </row>
        <row r="26">
          <cell r="L26">
            <v>14</v>
          </cell>
        </row>
        <row r="27">
          <cell r="C27" t="str">
            <v>TERMINATOR:SALVATION</v>
          </cell>
          <cell r="L27">
            <v>15</v>
          </cell>
        </row>
        <row r="28">
          <cell r="C28" t="str">
            <v>TRANSFORMERS 2</v>
          </cell>
          <cell r="D28">
            <v>26</v>
          </cell>
          <cell r="E28">
            <v>1</v>
          </cell>
          <cell r="G28" t="str">
            <v>UIP</v>
          </cell>
          <cell r="H28">
            <v>147</v>
          </cell>
          <cell r="I28" t="str">
            <v>ara</v>
          </cell>
          <cell r="J28">
            <v>0.0625</v>
          </cell>
          <cell r="K28">
            <v>0.125</v>
          </cell>
          <cell r="M28">
            <v>6</v>
          </cell>
        </row>
        <row r="29">
          <cell r="H29">
            <v>175</v>
          </cell>
          <cell r="I29" t="str">
            <v>jen</v>
          </cell>
          <cell r="J29">
            <v>0.125</v>
          </cell>
          <cell r="L29">
            <v>16</v>
          </cell>
        </row>
        <row r="30">
          <cell r="L30">
            <v>17</v>
          </cell>
        </row>
        <row r="31">
          <cell r="C31" t="str">
            <v>TRANSFORMERS 2</v>
          </cell>
          <cell r="L31">
            <v>18</v>
          </cell>
        </row>
        <row r="32">
          <cell r="C32" t="str">
            <v>TRANSFORMERS 2</v>
          </cell>
          <cell r="D32">
            <v>26</v>
          </cell>
          <cell r="E32">
            <v>1</v>
          </cell>
          <cell r="G32" t="str">
            <v>UIP</v>
          </cell>
          <cell r="H32">
            <v>147</v>
          </cell>
          <cell r="I32" t="str">
            <v>ara</v>
          </cell>
          <cell r="J32">
            <v>0.0625</v>
          </cell>
          <cell r="K32">
            <v>0.125</v>
          </cell>
          <cell r="M32">
            <v>7</v>
          </cell>
        </row>
        <row r="33">
          <cell r="H33">
            <v>175</v>
          </cell>
          <cell r="I33" t="str">
            <v>jen</v>
          </cell>
          <cell r="J33">
            <v>0.125</v>
          </cell>
          <cell r="L33">
            <v>19</v>
          </cell>
        </row>
        <row r="34">
          <cell r="L34">
            <v>20</v>
          </cell>
        </row>
        <row r="35">
          <cell r="C35" t="str">
            <v>TRANSFORMERS 2</v>
          </cell>
          <cell r="L35">
            <v>21</v>
          </cell>
        </row>
        <row r="36">
          <cell r="D36">
            <v>20</v>
          </cell>
          <cell r="E36" t="str">
            <v> </v>
          </cell>
          <cell r="I36" t="str">
            <v>ara</v>
          </cell>
          <cell r="K36">
            <v>0</v>
          </cell>
          <cell r="M36">
            <v>0</v>
          </cell>
        </row>
        <row r="37">
          <cell r="I37" t="str">
            <v>jen</v>
          </cell>
          <cell r="L37">
            <v>-2</v>
          </cell>
        </row>
        <row r="38">
          <cell r="L38">
            <v>-1</v>
          </cell>
        </row>
        <row r="39">
          <cell r="L39">
            <v>0</v>
          </cell>
        </row>
        <row r="40">
          <cell r="D40">
            <v>25</v>
          </cell>
          <cell r="E40" t="str">
            <v> </v>
          </cell>
          <cell r="I40" t="str">
            <v>ara</v>
          </cell>
          <cell r="K40">
            <v>0</v>
          </cell>
          <cell r="M40">
            <v>0</v>
          </cell>
        </row>
        <row r="41">
          <cell r="I41" t="str">
            <v>jen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D44">
            <v>23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4">
        <row r="3">
          <cell r="C3" t="str">
            <v>HAİN ( 30 Haziran 2009 a kadar oynar)</v>
          </cell>
          <cell r="D3" t="str">
            <v>HAİN ( 30 Haziran 2009 a kadar oynar)</v>
          </cell>
          <cell r="E3" t="e">
            <v>#N/A</v>
          </cell>
          <cell r="F3" t="str">
            <v>HAİN ( 30 Haziran 2009 a kadar oynar)</v>
          </cell>
          <cell r="G3" t="str">
            <v>HAİN ( 30 Haziran 2009 a kadar oynar)</v>
          </cell>
          <cell r="H3" t="str">
            <v>HAİN ( 30 Haziran 2009 a kadar oynar)</v>
          </cell>
          <cell r="I3" t="e">
            <v>#N/A</v>
          </cell>
          <cell r="J3" t="str">
            <v>HAİN ( 30 Haziran 2009 a kadar oynar)</v>
          </cell>
        </row>
        <row r="4">
          <cell r="C4">
            <v>0.4583333333333333</v>
          </cell>
          <cell r="D4">
            <v>0.5625</v>
          </cell>
          <cell r="E4" t="e">
            <v>#N/A</v>
          </cell>
          <cell r="F4">
            <v>0.6666666666666666</v>
          </cell>
          <cell r="G4">
            <v>0.7604166666666666</v>
          </cell>
          <cell r="H4">
            <v>0.875</v>
          </cell>
          <cell r="I4" t="e">
            <v>#N/A</v>
          </cell>
          <cell r="J4">
            <v>0.96875</v>
          </cell>
        </row>
        <row r="5">
          <cell r="C5">
            <v>0.5034722222222222</v>
          </cell>
          <cell r="D5">
            <v>0.6076388888888888</v>
          </cell>
          <cell r="E5" t="e">
            <v>#N/A</v>
          </cell>
          <cell r="F5">
            <v>0.7118055555555555</v>
          </cell>
          <cell r="G5">
            <v>0.8055555555555555</v>
          </cell>
          <cell r="H5">
            <v>0.9201388888888888</v>
          </cell>
          <cell r="I5" t="e">
            <v>#N/A</v>
          </cell>
          <cell r="J5">
            <v>1.0138888888888888</v>
          </cell>
        </row>
        <row r="6">
          <cell r="C6">
            <v>0.5520833333333333</v>
          </cell>
          <cell r="D6">
            <v>0.65625</v>
          </cell>
          <cell r="E6" t="e">
            <v>#N/A</v>
          </cell>
          <cell r="F6">
            <v>0.7604166666666666</v>
          </cell>
          <cell r="G6">
            <v>0.8541666666666666</v>
          </cell>
          <cell r="H6">
            <v>0.96875</v>
          </cell>
          <cell r="I6" t="e">
            <v>#N/A</v>
          </cell>
          <cell r="J6">
            <v>1.0625</v>
          </cell>
        </row>
        <row r="7">
          <cell r="C7" t="str">
            <v>17 YENİDEN</v>
          </cell>
          <cell r="D7" t="str">
            <v>17 YENİDEN</v>
          </cell>
          <cell r="E7" t="e">
            <v>#N/A</v>
          </cell>
          <cell r="F7" t="str">
            <v>17 YENİDEN</v>
          </cell>
          <cell r="G7" t="str">
            <v>17 YENİDEN</v>
          </cell>
          <cell r="H7" t="str">
            <v>17 YENİDEN</v>
          </cell>
          <cell r="I7" t="e">
            <v>#N/A</v>
          </cell>
          <cell r="J7" t="str">
            <v>17 YENİDEN</v>
          </cell>
        </row>
        <row r="8">
          <cell r="C8">
            <v>0.46875</v>
          </cell>
          <cell r="D8">
            <v>0.5729166666666666</v>
          </cell>
          <cell r="E8" t="e">
            <v>#N/A</v>
          </cell>
          <cell r="F8">
            <v>0.6770833333333334</v>
          </cell>
          <cell r="G8">
            <v>0.78125</v>
          </cell>
          <cell r="H8">
            <v>0.8854166666666666</v>
          </cell>
          <cell r="I8" t="e">
            <v>#N/A</v>
          </cell>
          <cell r="J8">
            <v>0.9791666666666666</v>
          </cell>
        </row>
        <row r="9">
          <cell r="C9">
            <v>0.5138888888888888</v>
          </cell>
          <cell r="D9">
            <v>0.6180555555555555</v>
          </cell>
          <cell r="E9" t="e">
            <v>#N/A</v>
          </cell>
          <cell r="F9">
            <v>0.7222222222222222</v>
          </cell>
          <cell r="G9">
            <v>0.8263888888888888</v>
          </cell>
          <cell r="H9">
            <v>0.9305555555555555</v>
          </cell>
          <cell r="I9" t="e">
            <v>#N/A</v>
          </cell>
          <cell r="J9">
            <v>1.0243055555555556</v>
          </cell>
        </row>
        <row r="10">
          <cell r="C10">
            <v>0.5625</v>
          </cell>
          <cell r="D10">
            <v>0.6666666666666666</v>
          </cell>
          <cell r="E10" t="e">
            <v>#N/A</v>
          </cell>
          <cell r="F10">
            <v>0.7708333333333334</v>
          </cell>
          <cell r="G10">
            <v>0.875</v>
          </cell>
          <cell r="H10">
            <v>0.9791666666666666</v>
          </cell>
          <cell r="I10" t="e">
            <v>#N/A</v>
          </cell>
          <cell r="J10">
            <v>1.0729166666666665</v>
          </cell>
        </row>
        <row r="11">
          <cell r="C11" t="str">
            <v>TEKLİF (* lı seanslar 30 Hazirana kadar oynar)</v>
          </cell>
          <cell r="D11" t="e">
            <v>#N/A</v>
          </cell>
          <cell r="E11" t="str">
            <v>TEKLİF (* lı seanslar 30 Hazirana kadar oynar)</v>
          </cell>
          <cell r="F11" t="str">
            <v>TEKLİF (* lı seanslar 30 Hazirana kadar oynar)</v>
          </cell>
          <cell r="G11" t="str">
            <v>TEKLİF (* lı seanslar 30 Hazirana kadar oynar)</v>
          </cell>
          <cell r="H11" t="str">
            <v>TEKLİF (* lı seanslar 30 Hazirana kadar oynar)</v>
          </cell>
          <cell r="I11" t="e">
            <v>#N/A</v>
          </cell>
          <cell r="J11" t="str">
            <v>TEKLİF (* lı seanslar 30 Hazirana kadar oynar)</v>
          </cell>
        </row>
        <row r="12">
          <cell r="C12">
            <v>0.4895833333333333</v>
          </cell>
          <cell r="D12" t="e">
            <v>#N/A</v>
          </cell>
          <cell r="E12">
            <v>0.59375</v>
          </cell>
          <cell r="F12">
            <v>0.6979166666666666</v>
          </cell>
          <cell r="G12">
            <v>0.8020833333333334</v>
          </cell>
          <cell r="H12">
            <v>0.90625</v>
          </cell>
          <cell r="I12" t="e">
            <v>#N/A</v>
          </cell>
          <cell r="J12">
            <v>1</v>
          </cell>
        </row>
        <row r="13">
          <cell r="C13">
            <v>0.5347222222222222</v>
          </cell>
          <cell r="D13" t="e">
            <v>#N/A</v>
          </cell>
          <cell r="E13">
            <v>0.6388888888888888</v>
          </cell>
          <cell r="F13">
            <v>0.7430555555555555</v>
          </cell>
          <cell r="G13">
            <v>0.8472222222222222</v>
          </cell>
          <cell r="H13">
            <v>0.9513888888888888</v>
          </cell>
          <cell r="I13" t="e">
            <v>#N/A</v>
          </cell>
          <cell r="J13">
            <v>1.0451388888888888</v>
          </cell>
        </row>
        <row r="14">
          <cell r="C14">
            <v>0.5833333333333333</v>
          </cell>
          <cell r="D14" t="e">
            <v>#N/A</v>
          </cell>
          <cell r="E14">
            <v>0.6875</v>
          </cell>
          <cell r="F14">
            <v>0.7916666666666666</v>
          </cell>
          <cell r="G14">
            <v>0.8958333333333334</v>
          </cell>
          <cell r="H14">
            <v>1</v>
          </cell>
          <cell r="I14" t="e">
            <v>#N/A</v>
          </cell>
          <cell r="J14">
            <v>1.09375</v>
          </cell>
        </row>
        <row r="15">
          <cell r="C15" t="e">
            <v>#N/A</v>
          </cell>
          <cell r="D15" t="str">
            <v>TEKLİF (* lı seanslar 30 Hazirana kadar oynar)</v>
          </cell>
          <cell r="E15" t="str">
            <v>TEKLİF (* lı seanslar 30 Hazirana kadar oynar)</v>
          </cell>
          <cell r="F15" t="e">
            <v>#N/A</v>
          </cell>
          <cell r="G15" t="str">
            <v>TEKLİF (* lı seanslar 30 Hazirana kadar oynar)</v>
          </cell>
          <cell r="H15" t="str">
            <v>TEKLİF (* lı seanslar 30 Hazirana kadar oynar)</v>
          </cell>
          <cell r="I15" t="str">
            <v>TEKLİF (* lı seanslar 30 Hazirana kadar oynar)</v>
          </cell>
          <cell r="J15" t="e">
            <v>#N/A</v>
          </cell>
        </row>
        <row r="16">
          <cell r="C16" t="e">
            <v>#N/A</v>
          </cell>
          <cell r="D16">
            <v>0.5416666666666666</v>
          </cell>
          <cell r="E16">
            <v>0.6458333333333334</v>
          </cell>
          <cell r="F16" t="e">
            <v>#N/A</v>
          </cell>
          <cell r="G16">
            <v>0.75</v>
          </cell>
          <cell r="H16">
            <v>0.8541666666666666</v>
          </cell>
          <cell r="I16">
            <v>0.9479166666666666</v>
          </cell>
          <cell r="J16" t="e">
            <v>#N/A</v>
          </cell>
        </row>
        <row r="17">
          <cell r="C17" t="e">
            <v>#N/A</v>
          </cell>
          <cell r="D17">
            <v>0.5868055555555555</v>
          </cell>
          <cell r="E17">
            <v>0.6909722222222222</v>
          </cell>
          <cell r="F17" t="e">
            <v>#N/A</v>
          </cell>
          <cell r="G17">
            <v>0.7951388888888888</v>
          </cell>
          <cell r="H17">
            <v>0.8993055555555555</v>
          </cell>
          <cell r="I17">
            <v>0.9930555555555555</v>
          </cell>
          <cell r="J17" t="e">
            <v>#N/A</v>
          </cell>
        </row>
        <row r="18">
          <cell r="C18" t="e">
            <v>#N/A</v>
          </cell>
          <cell r="D18">
            <v>0.6354166666666666</v>
          </cell>
          <cell r="E18">
            <v>0.7395833333333334</v>
          </cell>
          <cell r="F18" t="e">
            <v>#N/A</v>
          </cell>
          <cell r="G18">
            <v>0.84375</v>
          </cell>
          <cell r="H18">
            <v>0.9479166666666666</v>
          </cell>
          <cell r="I18">
            <v>1.0416666666666665</v>
          </cell>
          <cell r="J18" t="e">
            <v>#N/A</v>
          </cell>
        </row>
        <row r="19">
          <cell r="C19" t="str">
            <v>TERMİNATÖR : KURTULUS</v>
          </cell>
          <cell r="D19" t="e">
            <v>#N/A</v>
          </cell>
          <cell r="E19" t="str">
            <v>TERMİNATÖR : KURTULUS</v>
          </cell>
          <cell r="F19" t="str">
            <v>TERMİNATÖR : KURTULUS</v>
          </cell>
          <cell r="G19" t="str">
            <v>TERMİNATÖR : KURTULUS</v>
          </cell>
          <cell r="H19" t="str">
            <v>TERMİNATÖR : KURTULUS</v>
          </cell>
          <cell r="I19" t="e">
            <v>#N/A</v>
          </cell>
          <cell r="J19" t="e">
            <v>#N/A</v>
          </cell>
        </row>
        <row r="20">
          <cell r="C20">
            <v>0.4895833333333333</v>
          </cell>
          <cell r="D20" t="e">
            <v>#N/A</v>
          </cell>
          <cell r="E20">
            <v>0.59375</v>
          </cell>
          <cell r="F20">
            <v>0.6979166666666666</v>
          </cell>
          <cell r="G20">
            <v>0.8020833333333334</v>
          </cell>
          <cell r="H20">
            <v>0.90625</v>
          </cell>
          <cell r="I20" t="e">
            <v>#N/A</v>
          </cell>
          <cell r="J20" t="e">
            <v>#N/A</v>
          </cell>
        </row>
        <row r="21">
          <cell r="C21">
            <v>0.5416666666666666</v>
          </cell>
          <cell r="D21" t="e">
            <v>#N/A</v>
          </cell>
          <cell r="E21">
            <v>0.6458333333333334</v>
          </cell>
          <cell r="F21">
            <v>0.75</v>
          </cell>
          <cell r="G21">
            <v>0.8541666666666667</v>
          </cell>
          <cell r="H21">
            <v>0.9583333333333334</v>
          </cell>
          <cell r="I21" t="e">
            <v>#N/A</v>
          </cell>
          <cell r="J21" t="e">
            <v>#N/A</v>
          </cell>
        </row>
        <row r="22">
          <cell r="C22">
            <v>0.59375</v>
          </cell>
          <cell r="D22" t="e">
            <v>#N/A</v>
          </cell>
          <cell r="E22">
            <v>0.6979166666666666</v>
          </cell>
          <cell r="F22">
            <v>0.8020833333333333</v>
          </cell>
          <cell r="G22">
            <v>0.90625</v>
          </cell>
          <cell r="H22">
            <v>1.0104166666666667</v>
          </cell>
          <cell r="I22" t="e">
            <v>#N/A</v>
          </cell>
          <cell r="J22" t="e">
            <v>#N/A</v>
          </cell>
        </row>
        <row r="23">
          <cell r="C23" t="str">
            <v>TRANSFORMERS 2</v>
          </cell>
          <cell r="D23" t="e">
            <v>#N/A</v>
          </cell>
          <cell r="E23" t="str">
            <v>TRANSFORMERS 2</v>
          </cell>
          <cell r="F23" t="str">
            <v>TRANSFORMERS 2</v>
          </cell>
          <cell r="G23" t="e">
            <v>#N/A</v>
          </cell>
          <cell r="H23" t="str">
            <v>TRANSFORMERS 2</v>
          </cell>
          <cell r="I23" t="e">
            <v>#N/A</v>
          </cell>
          <cell r="J23" t="str">
            <v>TRANSFORMERS 2</v>
          </cell>
        </row>
        <row r="24">
          <cell r="C24">
            <v>0.4583333333333333</v>
          </cell>
          <cell r="D24" t="e">
            <v>#N/A</v>
          </cell>
          <cell r="E24">
            <v>0.5833333333333334</v>
          </cell>
          <cell r="F24">
            <v>0.7083333333333334</v>
          </cell>
          <cell r="G24" t="e">
            <v>#N/A</v>
          </cell>
          <cell r="H24">
            <v>0.8333333333333334</v>
          </cell>
          <cell r="I24" t="e">
            <v>#N/A</v>
          </cell>
          <cell r="J24">
            <v>0.9791666666666666</v>
          </cell>
        </row>
        <row r="25">
          <cell r="C25">
            <v>0.5208333333333333</v>
          </cell>
          <cell r="D25" t="e">
            <v>#N/A</v>
          </cell>
          <cell r="E25">
            <v>0.6458333333333334</v>
          </cell>
          <cell r="F25">
            <v>0.7708333333333334</v>
          </cell>
          <cell r="G25" t="e">
            <v>#N/A</v>
          </cell>
          <cell r="H25">
            <v>0.8958333333333334</v>
          </cell>
          <cell r="I25" t="e">
            <v>#N/A</v>
          </cell>
          <cell r="J25">
            <v>1.0416666666666665</v>
          </cell>
        </row>
        <row r="26">
          <cell r="C26">
            <v>0.5833333333333333</v>
          </cell>
          <cell r="D26" t="e">
            <v>#N/A</v>
          </cell>
          <cell r="E26">
            <v>0.7083333333333334</v>
          </cell>
          <cell r="F26">
            <v>0.8333333333333334</v>
          </cell>
          <cell r="G26" t="e">
            <v>#N/A</v>
          </cell>
          <cell r="H26">
            <v>0.9583333333333334</v>
          </cell>
          <cell r="I26" t="e">
            <v>#N/A</v>
          </cell>
          <cell r="J26">
            <v>1.1041666666666665</v>
          </cell>
        </row>
        <row r="27">
          <cell r="C27" t="e">
            <v>#N/A</v>
          </cell>
          <cell r="D27" t="str">
            <v>TRANSFORMERS 2</v>
          </cell>
          <cell r="E27" t="str">
            <v>TRANSFORMERS 2</v>
          </cell>
          <cell r="F27" t="e">
            <v>#N/A</v>
          </cell>
          <cell r="G27" t="str">
            <v>TRANSFORMERS 2</v>
          </cell>
          <cell r="H27" t="str">
            <v>TRANSFORMERS 2</v>
          </cell>
          <cell r="I27" t="e">
            <v>#N/A</v>
          </cell>
          <cell r="J27" t="e">
            <v>#N/A</v>
          </cell>
        </row>
        <row r="28">
          <cell r="C28" t="e">
            <v>#N/A</v>
          </cell>
          <cell r="D28">
            <v>0.5208333333333334</v>
          </cell>
          <cell r="E28">
            <v>0.6458333333333334</v>
          </cell>
          <cell r="F28" t="e">
            <v>#N/A</v>
          </cell>
          <cell r="G28">
            <v>0.7708333333333334</v>
          </cell>
          <cell r="H28">
            <v>0.8958333333333334</v>
          </cell>
          <cell r="I28" t="e">
            <v>#N/A</v>
          </cell>
          <cell r="J28" t="e">
            <v>#N/A</v>
          </cell>
        </row>
        <row r="29">
          <cell r="C29" t="e">
            <v>#N/A</v>
          </cell>
          <cell r="D29">
            <v>0.5833333333333334</v>
          </cell>
          <cell r="E29">
            <v>0.7083333333333334</v>
          </cell>
          <cell r="F29" t="e">
            <v>#N/A</v>
          </cell>
          <cell r="G29">
            <v>0.8333333333333334</v>
          </cell>
          <cell r="H29">
            <v>0.9583333333333334</v>
          </cell>
          <cell r="I29" t="e">
            <v>#N/A</v>
          </cell>
          <cell r="J29" t="e">
            <v>#N/A</v>
          </cell>
        </row>
        <row r="30">
          <cell r="C30" t="e">
            <v>#N/A</v>
          </cell>
          <cell r="D30">
            <v>0.6458333333333334</v>
          </cell>
          <cell r="E30">
            <v>0.7708333333333334</v>
          </cell>
          <cell r="F30" t="e">
            <v>#N/A</v>
          </cell>
          <cell r="G30">
            <v>0.8958333333333334</v>
          </cell>
          <cell r="H30">
            <v>1.0208333333333335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B12" sqref="B12"/>
    </sheetView>
  </sheetViews>
  <sheetFormatPr defaultColWidth="9.140625" defaultRowHeight="12.75"/>
  <cols>
    <col min="1" max="1" width="7.7109375" style="41" customWidth="1"/>
    <col min="2" max="2" width="63.8515625" style="0" customWidth="1"/>
    <col min="3" max="3" width="11.140625" style="0" customWidth="1"/>
    <col min="4" max="4" width="11.00390625" style="0" customWidth="1"/>
    <col min="5" max="5" width="10.28125" style="0" bestFit="1" customWidth="1"/>
    <col min="6" max="6" width="9.421875" style="0" bestFit="1" customWidth="1"/>
    <col min="7" max="7" width="10.28125" style="0" bestFit="1" customWidth="1"/>
    <col min="8" max="14" width="9.421875" style="0" bestFit="1" customWidth="1"/>
    <col min="15" max="18" width="9.421875" style="0" hidden="1" customWidth="1"/>
    <col min="19" max="19" width="9.140625" style="0" hidden="1" customWidth="1"/>
    <col min="20" max="20" width="0" style="0" hidden="1" customWidth="1"/>
    <col min="21" max="25" width="9.140625" style="0" hidden="1" customWidth="1"/>
  </cols>
  <sheetData>
    <row r="1" spans="1:26" ht="45.75" customHeight="1" thickTop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  <c r="Z1" s="1"/>
    </row>
    <row r="2" spans="1:26" ht="20.2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Z2" s="1"/>
    </row>
    <row r="3" spans="1:26" ht="20.25" customHeight="1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Z3" s="1"/>
    </row>
    <row r="4" spans="1:26" ht="20.25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  <c r="Z4" s="1"/>
    </row>
    <row r="5" spans="1:26" ht="37.5" customHeight="1" thickBot="1">
      <c r="A5" s="2" t="s">
        <v>3</v>
      </c>
      <c r="B5" s="3">
        <f>+'[1]PROGRAM '!C4</f>
        <v>39990</v>
      </c>
      <c r="C5" s="70">
        <f>+'[1]PROGRAM '!G4+2</f>
        <v>39996</v>
      </c>
      <c r="D5" s="70"/>
      <c r="E5" s="68" t="s">
        <v>4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Z5" s="1"/>
    </row>
    <row r="6" spans="1:26" ht="24" customHeight="1" thickTop="1">
      <c r="A6" s="4">
        <f>VLOOKUP(B6,'[1]PROGRAM '!$C$8:$M$75,11,FALSE)</f>
        <v>2</v>
      </c>
      <c r="B6" s="5" t="s">
        <v>5</v>
      </c>
      <c r="C6" s="6" t="str">
        <f>VLOOKUP(B6,'[1]PROGRAM '!$C$8:$G$75,5,FALSE)</f>
        <v>WB</v>
      </c>
      <c r="D6" s="7">
        <f>SMALL(D471:BG471,1)</f>
        <v>0.46875</v>
      </c>
      <c r="E6" s="8">
        <f>SMALL(D471:BG471,2)</f>
        <v>0.5729166666666666</v>
      </c>
      <c r="F6" s="7">
        <f>SMALL(D471:BG471,3)</f>
        <v>0.6770833333333334</v>
      </c>
      <c r="G6" s="8">
        <f>SMALL(D471:BG471,4)</f>
        <v>0.78125</v>
      </c>
      <c r="H6" s="7">
        <f>SMALL(D471:BG471,5)</f>
        <v>0.8854166666666666</v>
      </c>
      <c r="I6" s="7">
        <f>SMALL(D471:BG471,6)</f>
        <v>0.9791666666666666</v>
      </c>
      <c r="J6" s="7" t="e">
        <f>SMALL(D471:BG471,7)</f>
        <v>#NUM!</v>
      </c>
      <c r="K6" s="7" t="e">
        <f>SMALL(D471:BG471,8)</f>
        <v>#NUM!</v>
      </c>
      <c r="L6" s="7" t="e">
        <f>SMALL(D471:BG471,9)</f>
        <v>#NUM!</v>
      </c>
      <c r="M6" s="7" t="e">
        <f aca="true" t="shared" si="0" ref="M6:M17">SMALL(D471:BG471,10)</f>
        <v>#NUM!</v>
      </c>
      <c r="N6" s="7" t="e">
        <f aca="true" t="shared" si="1" ref="N6:N17">SMALL(D471:BG471,11)</f>
        <v>#NUM!</v>
      </c>
      <c r="O6" s="7" t="e">
        <f aca="true" t="shared" si="2" ref="O6:O17">SMALL(D471:BG471,12)</f>
        <v>#NUM!</v>
      </c>
      <c r="P6" s="7" t="e">
        <f aca="true" t="shared" si="3" ref="P6:P17">SMALL(D471:BG471,13)</f>
        <v>#NUM!</v>
      </c>
      <c r="Q6" s="7" t="e">
        <f aca="true" t="shared" si="4" ref="Q6:Q32">SMALL(E471:DL471,14)</f>
        <v>#REF!</v>
      </c>
      <c r="R6" s="7" t="e">
        <f aca="true" t="shared" si="5" ref="R6:R32">SMALL(F471:DM471,15)</f>
        <v>#REF!</v>
      </c>
      <c r="S6" s="7" t="e">
        <f aca="true" t="shared" si="6" ref="S6:S32">SMALL(G471:DN471,16)</f>
        <v>#REF!</v>
      </c>
      <c r="T6" s="7" t="e">
        <f aca="true" t="shared" si="7" ref="T6:T32">SMALL(H471:DO471,17)</f>
        <v>#REF!</v>
      </c>
      <c r="U6" s="9"/>
      <c r="V6" s="10"/>
      <c r="W6" s="10"/>
      <c r="X6" s="10"/>
      <c r="Y6" s="11"/>
      <c r="Z6" s="1"/>
    </row>
    <row r="7" spans="1:26" ht="24" customHeight="1">
      <c r="A7" s="4">
        <f>VLOOKUP(B7,'[1]PROGRAM '!$C$8:$M$75,11,FALSE)</f>
        <v>5</v>
      </c>
      <c r="B7" s="5" t="s">
        <v>6</v>
      </c>
      <c r="C7" s="6" t="str">
        <f>VLOOKUP(B7,'[1]PROGRAM '!$C$8:$G$75,5,FALSE)</f>
        <v>WB</v>
      </c>
      <c r="D7" s="12">
        <f>SMALL(D472:BG472,1)</f>
        <v>0.4895833333333333</v>
      </c>
      <c r="E7" s="12">
        <f>SMALL(D472:BG472,2)</f>
        <v>0.59375</v>
      </c>
      <c r="F7" s="12">
        <f>SMALL(D472:BG472,3)</f>
        <v>0.6979166666666666</v>
      </c>
      <c r="G7" s="12">
        <f>SMALL(D472:BG472,4)</f>
        <v>0.8020833333333334</v>
      </c>
      <c r="H7" s="13">
        <f>SMALL(D472:BG472,5)</f>
        <v>0.90625</v>
      </c>
      <c r="I7" s="12" t="e">
        <f>SMALL(D472:BG472,6)</f>
        <v>#NUM!</v>
      </c>
      <c r="J7" s="12" t="e">
        <f>SMALL(D472:BG472,7)</f>
        <v>#NUM!</v>
      </c>
      <c r="K7" s="12" t="e">
        <f>SMALL(D472:BG472,8)</f>
        <v>#NUM!</v>
      </c>
      <c r="L7" s="12" t="e">
        <f>SMALL(D472:BG472,9)</f>
        <v>#NUM!</v>
      </c>
      <c r="M7" s="12" t="e">
        <f t="shared" si="0"/>
        <v>#NUM!</v>
      </c>
      <c r="N7" s="12" t="e">
        <f t="shared" si="1"/>
        <v>#NUM!</v>
      </c>
      <c r="O7" s="12" t="e">
        <f t="shared" si="2"/>
        <v>#NUM!</v>
      </c>
      <c r="P7" s="12" t="e">
        <f t="shared" si="3"/>
        <v>#NUM!</v>
      </c>
      <c r="Q7" s="12" t="e">
        <f t="shared" si="4"/>
        <v>#REF!</v>
      </c>
      <c r="R7" s="12" t="e">
        <f t="shared" si="5"/>
        <v>#REF!</v>
      </c>
      <c r="S7" s="12" t="e">
        <f t="shared" si="6"/>
        <v>#REF!</v>
      </c>
      <c r="T7" s="14" t="e">
        <f t="shared" si="7"/>
        <v>#REF!</v>
      </c>
      <c r="U7" s="15" t="e">
        <f aca="true" t="shared" si="8" ref="U7:U32">SMALL(I472:DP472,18)</f>
        <v>#REF!</v>
      </c>
      <c r="V7" s="16" t="e">
        <f aca="true" t="shared" si="9" ref="V7:V32">SMALL(J472:DQ472,19)</f>
        <v>#REF!</v>
      </c>
      <c r="W7" s="16" t="e">
        <f aca="true" t="shared" si="10" ref="W7:W32">SMALL(K472:DR472,20)</f>
        <v>#REF!</v>
      </c>
      <c r="X7" s="16" t="e">
        <f aca="true" t="shared" si="11" ref="X7:X32">SMALL(L472:DS472,21)</f>
        <v>#REF!</v>
      </c>
      <c r="Y7" s="17" t="e">
        <f aca="true" t="shared" si="12" ref="Y7:Y32">SMALL(M472:DT472,22)</f>
        <v>#REF!</v>
      </c>
      <c r="Z7" s="1"/>
    </row>
    <row r="8" spans="1:26" ht="24" customHeight="1">
      <c r="A8" s="4" t="s">
        <v>7</v>
      </c>
      <c r="B8" s="5" t="s">
        <v>12</v>
      </c>
      <c r="C8" s="18" t="str">
        <f>VLOOKUP(B8,'[1]PROGRAM '!$C$8:$G$75,5,FALSE)</f>
        <v>UIP</v>
      </c>
      <c r="D8" s="12">
        <f>SMALL(D473:BG473,1)</f>
        <v>0.4895833333333333</v>
      </c>
      <c r="E8" s="19">
        <f>SMALL(D473:BG473,2)</f>
        <v>0.5416666666666666</v>
      </c>
      <c r="F8" s="12">
        <f>SMALL(D473:BG473,3)</f>
        <v>0.59375</v>
      </c>
      <c r="G8" s="19">
        <f>SMALL(D473:BG473,4)</f>
        <v>0.6458333333333334</v>
      </c>
      <c r="H8" s="12">
        <f>SMALL(D473:BG473,5)</f>
        <v>0.6979166666666666</v>
      </c>
      <c r="I8" s="13">
        <f>SMALL(D473:BG473,6)</f>
        <v>0.75</v>
      </c>
      <c r="J8" s="12">
        <f>SMALL(D473:BG473,7)</f>
        <v>0.8020833333333334</v>
      </c>
      <c r="K8" s="13">
        <f>SMALL(D473:BG473,8)</f>
        <v>0.8541666666666666</v>
      </c>
      <c r="L8" s="12">
        <f>SMALL(D473:BG473,9)</f>
        <v>0.90625</v>
      </c>
      <c r="M8" s="20">
        <f t="shared" si="0"/>
        <v>0.9479166666666666</v>
      </c>
      <c r="N8" s="12">
        <f t="shared" si="1"/>
        <v>1</v>
      </c>
      <c r="O8" s="12" t="e">
        <f t="shared" si="2"/>
        <v>#NUM!</v>
      </c>
      <c r="P8" s="12" t="e">
        <f t="shared" si="3"/>
        <v>#NUM!</v>
      </c>
      <c r="Q8" s="12" t="e">
        <f t="shared" si="4"/>
        <v>#REF!</v>
      </c>
      <c r="R8" s="12" t="e">
        <f t="shared" si="5"/>
        <v>#REF!</v>
      </c>
      <c r="S8" s="12" t="e">
        <f t="shared" si="6"/>
        <v>#REF!</v>
      </c>
      <c r="T8" s="14" t="e">
        <f t="shared" si="7"/>
        <v>#REF!</v>
      </c>
      <c r="U8" s="15" t="e">
        <f t="shared" si="8"/>
        <v>#REF!</v>
      </c>
      <c r="V8" s="16" t="e">
        <f t="shared" si="9"/>
        <v>#REF!</v>
      </c>
      <c r="W8" s="16" t="e">
        <f t="shared" si="10"/>
        <v>#REF!</v>
      </c>
      <c r="X8" s="16" t="e">
        <f t="shared" si="11"/>
        <v>#REF!</v>
      </c>
      <c r="Y8" s="17" t="e">
        <f t="shared" si="12"/>
        <v>#REF!</v>
      </c>
      <c r="Z8" s="1"/>
    </row>
    <row r="9" spans="1:26" ht="24" customHeight="1">
      <c r="A9" s="4" t="s">
        <v>8</v>
      </c>
      <c r="B9" s="21" t="s">
        <v>9</v>
      </c>
      <c r="C9" s="6" t="str">
        <f>VLOOKUP(B9,'[1]PROGRAM '!$C$8:$G$75,5,FALSE)</f>
        <v>UIP</v>
      </c>
      <c r="D9" s="12">
        <v>0.4583333333333333</v>
      </c>
      <c r="E9" s="12">
        <v>0.5208333333333334</v>
      </c>
      <c r="F9" s="12">
        <v>0.5833333333333334</v>
      </c>
      <c r="G9" s="12">
        <v>0.6458333333333334</v>
      </c>
      <c r="H9" s="12">
        <v>0.7083333333333334</v>
      </c>
      <c r="I9" s="12">
        <v>0.7708333333333334</v>
      </c>
      <c r="J9" s="12">
        <v>0.8333333333333334</v>
      </c>
      <c r="K9" s="12">
        <v>0.8958333333333334</v>
      </c>
      <c r="L9" s="12">
        <v>0.9791666666666666</v>
      </c>
      <c r="M9" s="12" t="e">
        <f t="shared" si="0"/>
        <v>#NUM!</v>
      </c>
      <c r="N9" s="12" t="e">
        <f t="shared" si="1"/>
        <v>#NUM!</v>
      </c>
      <c r="O9" s="12" t="e">
        <f t="shared" si="2"/>
        <v>#NUM!</v>
      </c>
      <c r="P9" s="12" t="e">
        <f t="shared" si="3"/>
        <v>#NUM!</v>
      </c>
      <c r="Q9" s="12" t="e">
        <f t="shared" si="4"/>
        <v>#REF!</v>
      </c>
      <c r="R9" s="12" t="e">
        <f t="shared" si="5"/>
        <v>#REF!</v>
      </c>
      <c r="S9" s="12" t="e">
        <f t="shared" si="6"/>
        <v>#REF!</v>
      </c>
      <c r="T9" s="14" t="e">
        <f t="shared" si="7"/>
        <v>#REF!</v>
      </c>
      <c r="U9" s="15" t="e">
        <f t="shared" si="8"/>
        <v>#REF!</v>
      </c>
      <c r="V9" s="16" t="e">
        <f t="shared" si="9"/>
        <v>#REF!</v>
      </c>
      <c r="W9" s="16" t="e">
        <f t="shared" si="10"/>
        <v>#REF!</v>
      </c>
      <c r="X9" s="16" t="e">
        <f t="shared" si="11"/>
        <v>#REF!</v>
      </c>
      <c r="Y9" s="17" t="e">
        <f t="shared" si="12"/>
        <v>#REF!</v>
      </c>
      <c r="Z9" s="1"/>
    </row>
    <row r="10" spans="1:26" ht="24" customHeight="1">
      <c r="A10" s="4">
        <f>VLOOKUP(B10,'[1]PROGRAM '!$C$8:$M$75,11,FALSE)</f>
        <v>1</v>
      </c>
      <c r="B10" s="5" t="s">
        <v>13</v>
      </c>
      <c r="C10" s="6" t="str">
        <f>VLOOKUP(B10,'[1]PROGRAM '!$C$8:$G$75,5,FALSE)</f>
        <v>MV</v>
      </c>
      <c r="D10" s="22">
        <f>SMALL(D475:BG475,1)</f>
        <v>0.4583333333333333</v>
      </c>
      <c r="E10" s="22">
        <f>SMALL(D475:BG475,2)</f>
        <v>0.5625</v>
      </c>
      <c r="F10" s="22">
        <f>SMALL(D475:BG475,3)</f>
        <v>0.6666666666666666</v>
      </c>
      <c r="G10" s="22">
        <f>SMALL(D475:BG475,4)</f>
        <v>0.7604166666666666</v>
      </c>
      <c r="H10" s="22">
        <f>SMALL(D475:BG475,5)</f>
        <v>0.875</v>
      </c>
      <c r="I10" s="13">
        <f>SMALL(D475:BG475,6)</f>
        <v>0.96875</v>
      </c>
      <c r="J10" s="12" t="e">
        <f>SMALL(D475:BG475,7)</f>
        <v>#NUM!</v>
      </c>
      <c r="K10" s="12" t="e">
        <f>SMALL(D475:BG475,8)</f>
        <v>#NUM!</v>
      </c>
      <c r="L10" s="12" t="e">
        <f>SMALL(D475:BG475,9)</f>
        <v>#NUM!</v>
      </c>
      <c r="M10" s="12" t="e">
        <f t="shared" si="0"/>
        <v>#NUM!</v>
      </c>
      <c r="N10" s="12" t="e">
        <f t="shared" si="1"/>
        <v>#NUM!</v>
      </c>
      <c r="O10" s="12" t="e">
        <f t="shared" si="2"/>
        <v>#NUM!</v>
      </c>
      <c r="P10" s="12" t="e">
        <f t="shared" si="3"/>
        <v>#NUM!</v>
      </c>
      <c r="Q10" s="12" t="e">
        <f t="shared" si="4"/>
        <v>#REF!</v>
      </c>
      <c r="R10" s="12" t="e">
        <f t="shared" si="5"/>
        <v>#REF!</v>
      </c>
      <c r="S10" s="12" t="e">
        <f t="shared" si="6"/>
        <v>#REF!</v>
      </c>
      <c r="T10" s="14" t="e">
        <f t="shared" si="7"/>
        <v>#REF!</v>
      </c>
      <c r="U10" s="15" t="e">
        <f t="shared" si="8"/>
        <v>#REF!</v>
      </c>
      <c r="V10" s="16" t="e">
        <f t="shared" si="9"/>
        <v>#REF!</v>
      </c>
      <c r="W10" s="16" t="e">
        <f t="shared" si="10"/>
        <v>#REF!</v>
      </c>
      <c r="X10" s="16" t="e">
        <f t="shared" si="11"/>
        <v>#REF!</v>
      </c>
      <c r="Y10" s="17" t="e">
        <f t="shared" si="12"/>
        <v>#REF!</v>
      </c>
      <c r="Z10" s="1"/>
    </row>
    <row r="11" spans="1:26" ht="24" customHeight="1">
      <c r="A11" s="4">
        <v>3</v>
      </c>
      <c r="B11" s="5" t="s">
        <v>15</v>
      </c>
      <c r="C11" s="6" t="s">
        <v>10</v>
      </c>
      <c r="D11" s="13">
        <v>0.4583333333333333</v>
      </c>
      <c r="E11" s="13">
        <v>0.5</v>
      </c>
      <c r="F11" s="13">
        <v>0.5416666666666666</v>
      </c>
      <c r="G11" s="13">
        <v>0.5833333333333334</v>
      </c>
      <c r="H11" s="12">
        <v>0.625</v>
      </c>
      <c r="I11" s="12">
        <v>0.6666666666666666</v>
      </c>
      <c r="J11" s="12">
        <v>0.7083333333333334</v>
      </c>
      <c r="K11" s="12">
        <v>0.7916666666666666</v>
      </c>
      <c r="L11" s="12">
        <v>0.875</v>
      </c>
      <c r="M11" s="12" t="e">
        <f t="shared" si="0"/>
        <v>#NUM!</v>
      </c>
      <c r="N11" s="12" t="e">
        <f t="shared" si="1"/>
        <v>#NUM!</v>
      </c>
      <c r="O11" s="12" t="e">
        <f t="shared" si="2"/>
        <v>#NUM!</v>
      </c>
      <c r="P11" s="12" t="e">
        <f t="shared" si="3"/>
        <v>#NUM!</v>
      </c>
      <c r="Q11" s="12" t="e">
        <f t="shared" si="4"/>
        <v>#REF!</v>
      </c>
      <c r="R11" s="12" t="e">
        <f t="shared" si="5"/>
        <v>#REF!</v>
      </c>
      <c r="S11" s="12" t="e">
        <f t="shared" si="6"/>
        <v>#REF!</v>
      </c>
      <c r="T11" s="14" t="e">
        <f t="shared" si="7"/>
        <v>#REF!</v>
      </c>
      <c r="U11" s="15" t="e">
        <f t="shared" si="8"/>
        <v>#REF!</v>
      </c>
      <c r="V11" s="16" t="e">
        <f t="shared" si="9"/>
        <v>#REF!</v>
      </c>
      <c r="W11" s="16" t="e">
        <f t="shared" si="10"/>
        <v>#REF!</v>
      </c>
      <c r="X11" s="16" t="e">
        <f t="shared" si="11"/>
        <v>#REF!</v>
      </c>
      <c r="Y11" s="17" t="e">
        <f t="shared" si="12"/>
        <v>#REF!</v>
      </c>
      <c r="Z11" s="1"/>
    </row>
    <row r="12" spans="1:26" ht="24" customHeight="1">
      <c r="A12" s="4"/>
      <c r="B12" s="21"/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 t="e">
        <f t="shared" si="0"/>
        <v>#NUM!</v>
      </c>
      <c r="N12" s="12" t="e">
        <f t="shared" si="1"/>
        <v>#NUM!</v>
      </c>
      <c r="O12" s="12" t="e">
        <f t="shared" si="2"/>
        <v>#NUM!</v>
      </c>
      <c r="P12" s="12" t="e">
        <f t="shared" si="3"/>
        <v>#NUM!</v>
      </c>
      <c r="Q12" s="12" t="e">
        <f t="shared" si="4"/>
        <v>#REF!</v>
      </c>
      <c r="R12" s="12" t="e">
        <f t="shared" si="5"/>
        <v>#REF!</v>
      </c>
      <c r="S12" s="12" t="e">
        <f t="shared" si="6"/>
        <v>#REF!</v>
      </c>
      <c r="T12" s="14" t="e">
        <f t="shared" si="7"/>
        <v>#REF!</v>
      </c>
      <c r="U12" s="15" t="e">
        <f t="shared" si="8"/>
        <v>#REF!</v>
      </c>
      <c r="V12" s="16" t="e">
        <f t="shared" si="9"/>
        <v>#REF!</v>
      </c>
      <c r="W12" s="16" t="e">
        <f t="shared" si="10"/>
        <v>#REF!</v>
      </c>
      <c r="X12" s="16" t="e">
        <f t="shared" si="11"/>
        <v>#REF!</v>
      </c>
      <c r="Y12" s="17" t="e">
        <f t="shared" si="12"/>
        <v>#REF!</v>
      </c>
      <c r="Z12" s="1"/>
    </row>
    <row r="13" spans="1:26" ht="24" customHeight="1">
      <c r="A13" s="4" t="e">
        <f>VLOOKUP(B13,'[1]PROGRAM '!$C$8:$M$75,11,FALSE)</f>
        <v>#N/A</v>
      </c>
      <c r="B13" s="21"/>
      <c r="C13" s="18" t="e">
        <f>VLOOKUP(B13,'[1]PROGRAM '!$C$8:$G$75,5,FALSE)</f>
        <v>#N/A</v>
      </c>
      <c r="D13" s="12" t="e">
        <f>SMALL(D478:BG478,1)</f>
        <v>#NUM!</v>
      </c>
      <c r="E13" s="12" t="e">
        <f>SMALL(D478:BG478,2)</f>
        <v>#NUM!</v>
      </c>
      <c r="F13" s="12" t="e">
        <f>SMALL(D478:BG478,3)</f>
        <v>#NUM!</v>
      </c>
      <c r="G13" s="12" t="e">
        <f>SMALL(D478:BG478,4)</f>
        <v>#NUM!</v>
      </c>
      <c r="H13" s="12" t="e">
        <f>SMALL(D478:BG478,5)</f>
        <v>#NUM!</v>
      </c>
      <c r="I13" s="12" t="e">
        <f>SMALL(D478:BG478,6)</f>
        <v>#NUM!</v>
      </c>
      <c r="J13" s="12" t="e">
        <f>SMALL(D478:BG478,7)</f>
        <v>#NUM!</v>
      </c>
      <c r="K13" s="12" t="e">
        <f>SMALL(D478:BG478,8)</f>
        <v>#NUM!</v>
      </c>
      <c r="L13" s="12" t="e">
        <f>SMALL(D478:BG478,9)</f>
        <v>#NUM!</v>
      </c>
      <c r="M13" s="12" t="e">
        <f t="shared" si="0"/>
        <v>#NUM!</v>
      </c>
      <c r="N13" s="12" t="e">
        <f t="shared" si="1"/>
        <v>#NUM!</v>
      </c>
      <c r="O13" s="12" t="e">
        <f t="shared" si="2"/>
        <v>#NUM!</v>
      </c>
      <c r="P13" s="12" t="e">
        <f t="shared" si="3"/>
        <v>#NUM!</v>
      </c>
      <c r="Q13" s="12" t="e">
        <f t="shared" si="4"/>
        <v>#REF!</v>
      </c>
      <c r="R13" s="12" t="e">
        <f t="shared" si="5"/>
        <v>#REF!</v>
      </c>
      <c r="S13" s="12" t="e">
        <f t="shared" si="6"/>
        <v>#REF!</v>
      </c>
      <c r="T13" s="14" t="e">
        <f t="shared" si="7"/>
        <v>#REF!</v>
      </c>
      <c r="U13" s="15" t="e">
        <f t="shared" si="8"/>
        <v>#REF!</v>
      </c>
      <c r="V13" s="16" t="e">
        <f t="shared" si="9"/>
        <v>#REF!</v>
      </c>
      <c r="W13" s="16" t="e">
        <f t="shared" si="10"/>
        <v>#REF!</v>
      </c>
      <c r="X13" s="16" t="e">
        <f t="shared" si="11"/>
        <v>#REF!</v>
      </c>
      <c r="Y13" s="17" t="e">
        <f t="shared" si="12"/>
        <v>#REF!</v>
      </c>
      <c r="Z13" s="1"/>
    </row>
    <row r="14" spans="1:26" ht="24" customHeight="1">
      <c r="A14" s="4" t="e">
        <f>VLOOKUP(B14,'[1]PROGRAM '!$C$8:$M$75,11,FALSE)</f>
        <v>#N/A</v>
      </c>
      <c r="B14" s="21"/>
      <c r="C14" s="6" t="e">
        <f>VLOOKUP(B14,'[1]PROGRAM '!$C$8:$G$75,5,FALSE)</f>
        <v>#N/A</v>
      </c>
      <c r="D14" s="12" t="e">
        <f>SMALL(D479:BG479,1)</f>
        <v>#NUM!</v>
      </c>
      <c r="E14" s="12" t="e">
        <f>SMALL(D479:BG479,2)</f>
        <v>#NUM!</v>
      </c>
      <c r="F14" s="12" t="e">
        <f>SMALL(D479:BG479,3)</f>
        <v>#NUM!</v>
      </c>
      <c r="G14" s="12" t="e">
        <f>SMALL(D479:BG479,4)</f>
        <v>#NUM!</v>
      </c>
      <c r="H14" s="12" t="e">
        <f>SMALL(D479:BG479,5)</f>
        <v>#NUM!</v>
      </c>
      <c r="I14" s="12" t="e">
        <f>SMALL(D479:BG479,6)</f>
        <v>#NUM!</v>
      </c>
      <c r="J14" s="12" t="e">
        <f>SMALL(D479:BG479,7)</f>
        <v>#NUM!</v>
      </c>
      <c r="K14" s="12" t="e">
        <f>SMALL(D479:BG479,8)</f>
        <v>#NUM!</v>
      </c>
      <c r="L14" s="12" t="e">
        <f>SMALL(D479:BG479,9)</f>
        <v>#NUM!</v>
      </c>
      <c r="M14" s="12" t="e">
        <f t="shared" si="0"/>
        <v>#NUM!</v>
      </c>
      <c r="N14" s="12" t="e">
        <f t="shared" si="1"/>
        <v>#NUM!</v>
      </c>
      <c r="O14" s="12" t="e">
        <f t="shared" si="2"/>
        <v>#NUM!</v>
      </c>
      <c r="P14" s="12" t="e">
        <f t="shared" si="3"/>
        <v>#NUM!</v>
      </c>
      <c r="Q14" s="12" t="e">
        <f t="shared" si="4"/>
        <v>#REF!</v>
      </c>
      <c r="R14" s="12" t="e">
        <f t="shared" si="5"/>
        <v>#REF!</v>
      </c>
      <c r="S14" s="12" t="e">
        <f t="shared" si="6"/>
        <v>#REF!</v>
      </c>
      <c r="T14" s="14" t="e">
        <f t="shared" si="7"/>
        <v>#REF!</v>
      </c>
      <c r="U14" s="15" t="e">
        <f t="shared" si="8"/>
        <v>#REF!</v>
      </c>
      <c r="V14" s="16" t="e">
        <f t="shared" si="9"/>
        <v>#REF!</v>
      </c>
      <c r="W14" s="16" t="e">
        <f t="shared" si="10"/>
        <v>#REF!</v>
      </c>
      <c r="X14" s="16" t="e">
        <f t="shared" si="11"/>
        <v>#REF!</v>
      </c>
      <c r="Y14" s="17" t="e">
        <f t="shared" si="12"/>
        <v>#REF!</v>
      </c>
      <c r="Z14" s="1"/>
    </row>
    <row r="15" spans="1:26" ht="24" customHeight="1">
      <c r="A15" s="4" t="e">
        <f>VLOOKUP(B15,'[1]PROGRAM '!$C$8:$M$75,11,FALSE)</f>
        <v>#N/A</v>
      </c>
      <c r="B15" s="5"/>
      <c r="C15" s="6" t="e">
        <f>VLOOKUP(B15,'[1]PROGRAM '!$C$8:$G$75,5,FALSE)</f>
        <v>#N/A</v>
      </c>
      <c r="D15" s="12" t="e">
        <f>SMALL(D480:BG480,1)</f>
        <v>#NUM!</v>
      </c>
      <c r="E15" s="12" t="e">
        <f>SMALL(D480:BG480,2)</f>
        <v>#NUM!</v>
      </c>
      <c r="F15" s="12" t="e">
        <f>SMALL(D480:BG480,3)</f>
        <v>#NUM!</v>
      </c>
      <c r="G15" s="12" t="e">
        <f>SMALL(D480:BG480,4)</f>
        <v>#NUM!</v>
      </c>
      <c r="H15" s="12" t="e">
        <f>SMALL(D480:BG480,5)</f>
        <v>#NUM!</v>
      </c>
      <c r="I15" s="12" t="e">
        <f>SMALL(D480:BG480,6)</f>
        <v>#NUM!</v>
      </c>
      <c r="J15" s="12" t="e">
        <f>SMALL(D480:BG480,7)</f>
        <v>#NUM!</v>
      </c>
      <c r="K15" s="12" t="e">
        <f>SMALL(D480:BG480,8)</f>
        <v>#NUM!</v>
      </c>
      <c r="L15" s="12" t="e">
        <f>SMALL(D480:BG480,9)</f>
        <v>#NUM!</v>
      </c>
      <c r="M15" s="12" t="e">
        <f t="shared" si="0"/>
        <v>#NUM!</v>
      </c>
      <c r="N15" s="12" t="e">
        <f t="shared" si="1"/>
        <v>#NUM!</v>
      </c>
      <c r="O15" s="12" t="e">
        <f t="shared" si="2"/>
        <v>#NUM!</v>
      </c>
      <c r="P15" s="12" t="e">
        <f t="shared" si="3"/>
        <v>#NUM!</v>
      </c>
      <c r="Q15" s="12" t="e">
        <f t="shared" si="4"/>
        <v>#REF!</v>
      </c>
      <c r="R15" s="12" t="e">
        <f t="shared" si="5"/>
        <v>#REF!</v>
      </c>
      <c r="S15" s="12" t="e">
        <f t="shared" si="6"/>
        <v>#REF!</v>
      </c>
      <c r="T15" s="14" t="e">
        <f t="shared" si="7"/>
        <v>#REF!</v>
      </c>
      <c r="U15" s="15" t="e">
        <f t="shared" si="8"/>
        <v>#REF!</v>
      </c>
      <c r="V15" s="16" t="e">
        <f t="shared" si="9"/>
        <v>#REF!</v>
      </c>
      <c r="W15" s="16" t="e">
        <f t="shared" si="10"/>
        <v>#REF!</v>
      </c>
      <c r="X15" s="16" t="e">
        <f t="shared" si="11"/>
        <v>#REF!</v>
      </c>
      <c r="Y15" s="17" t="e">
        <f t="shared" si="12"/>
        <v>#REF!</v>
      </c>
      <c r="Z15" s="1"/>
    </row>
    <row r="16" spans="1:26" ht="24" customHeight="1">
      <c r="A16" s="4" t="e">
        <f>VLOOKUP(B16,'[1]PROGRAM '!$C$8:$M$75,11,FALSE)</f>
        <v>#N/A</v>
      </c>
      <c r="B16" s="5"/>
      <c r="C16" s="6" t="e">
        <f>VLOOKUP(B16,'[1]PROGRAM '!$C$8:$G$75,5,FALSE)</f>
        <v>#N/A</v>
      </c>
      <c r="D16" s="12" t="e">
        <f>SMALL(D481:BG481,1)</f>
        <v>#NUM!</v>
      </c>
      <c r="E16" s="12" t="e">
        <f>SMALL(D481:BG481,2)</f>
        <v>#NUM!</v>
      </c>
      <c r="F16" s="12" t="e">
        <f>SMALL(D481:BG481,3)</f>
        <v>#NUM!</v>
      </c>
      <c r="G16" s="12" t="e">
        <f>SMALL(D481:BG481,4)</f>
        <v>#NUM!</v>
      </c>
      <c r="H16" s="12" t="e">
        <f>SMALL(D481:BG481,5)</f>
        <v>#NUM!</v>
      </c>
      <c r="I16" s="12" t="e">
        <f>SMALL(D481:BG481,6)</f>
        <v>#NUM!</v>
      </c>
      <c r="J16" s="12" t="e">
        <f>SMALL(D481:BG481,7)</f>
        <v>#NUM!</v>
      </c>
      <c r="K16" s="12" t="e">
        <f>SMALL(D481:BG481,8)</f>
        <v>#NUM!</v>
      </c>
      <c r="L16" s="12" t="e">
        <f>SMALL(D481:BG481,9)</f>
        <v>#NUM!</v>
      </c>
      <c r="M16" s="12" t="e">
        <f t="shared" si="0"/>
        <v>#NUM!</v>
      </c>
      <c r="N16" s="12" t="e">
        <f t="shared" si="1"/>
        <v>#NUM!</v>
      </c>
      <c r="O16" s="12" t="e">
        <f t="shared" si="2"/>
        <v>#NUM!</v>
      </c>
      <c r="P16" s="12" t="e">
        <f t="shared" si="3"/>
        <v>#NUM!</v>
      </c>
      <c r="Q16" s="12" t="e">
        <f t="shared" si="4"/>
        <v>#REF!</v>
      </c>
      <c r="R16" s="12" t="e">
        <f t="shared" si="5"/>
        <v>#REF!</v>
      </c>
      <c r="S16" s="12" t="e">
        <f t="shared" si="6"/>
        <v>#REF!</v>
      </c>
      <c r="T16" s="14" t="e">
        <f t="shared" si="7"/>
        <v>#REF!</v>
      </c>
      <c r="U16" s="15" t="e">
        <f t="shared" si="8"/>
        <v>#REF!</v>
      </c>
      <c r="V16" s="16" t="e">
        <f t="shared" si="9"/>
        <v>#REF!</v>
      </c>
      <c r="W16" s="16" t="e">
        <f t="shared" si="10"/>
        <v>#REF!</v>
      </c>
      <c r="X16" s="16" t="e">
        <f t="shared" si="11"/>
        <v>#REF!</v>
      </c>
      <c r="Y16" s="17" t="e">
        <f t="shared" si="12"/>
        <v>#REF!</v>
      </c>
      <c r="Z16" s="1"/>
    </row>
    <row r="17" spans="1:26" ht="24" customHeight="1" thickBot="1">
      <c r="A17" s="23" t="e">
        <f>VLOOKUP(B17,'[1]PROGRAM '!$C$8:$M$75,11,FALSE)</f>
        <v>#N/A</v>
      </c>
      <c r="B17" s="24"/>
      <c r="C17" s="25" t="e">
        <f>VLOOKUP(B17,'[1]PROGRAM '!$C$8:$G$75,5,FALSE)</f>
        <v>#N/A</v>
      </c>
      <c r="D17" s="26" t="e">
        <f>SMALL(D482:BG482,1)</f>
        <v>#NUM!</v>
      </c>
      <c r="E17" s="26" t="e">
        <f>SMALL(D482:BG482,2)</f>
        <v>#NUM!</v>
      </c>
      <c r="F17" s="26" t="e">
        <f>SMALL(D482:BG482,3)</f>
        <v>#NUM!</v>
      </c>
      <c r="G17" s="26" t="e">
        <f>SMALL(D482:BG482,4)</f>
        <v>#NUM!</v>
      </c>
      <c r="H17" s="26" t="e">
        <f>SMALL(D482:BG482,5)</f>
        <v>#NUM!</v>
      </c>
      <c r="I17" s="26" t="e">
        <f>SMALL(D482:BG482,6)</f>
        <v>#NUM!</v>
      </c>
      <c r="J17" s="26" t="e">
        <f>SMALL(D482:BG482,7)</f>
        <v>#NUM!</v>
      </c>
      <c r="K17" s="26" t="e">
        <f>SMALL(D482:BG482,8)</f>
        <v>#NUM!</v>
      </c>
      <c r="L17" s="26" t="e">
        <f>SMALL(D482:BG482,9)</f>
        <v>#NUM!</v>
      </c>
      <c r="M17" s="26" t="e">
        <f t="shared" si="0"/>
        <v>#NUM!</v>
      </c>
      <c r="N17" s="26" t="e">
        <f t="shared" si="1"/>
        <v>#NUM!</v>
      </c>
      <c r="O17" s="12" t="e">
        <f t="shared" si="2"/>
        <v>#NUM!</v>
      </c>
      <c r="P17" s="12" t="e">
        <f t="shared" si="3"/>
        <v>#NUM!</v>
      </c>
      <c r="Q17" s="12" t="e">
        <f t="shared" si="4"/>
        <v>#REF!</v>
      </c>
      <c r="R17" s="12" t="e">
        <f t="shared" si="5"/>
        <v>#REF!</v>
      </c>
      <c r="S17" s="12" t="e">
        <f t="shared" si="6"/>
        <v>#REF!</v>
      </c>
      <c r="T17" s="27" t="e">
        <f t="shared" si="7"/>
        <v>#REF!</v>
      </c>
      <c r="U17" s="15" t="e">
        <f t="shared" si="8"/>
        <v>#REF!</v>
      </c>
      <c r="V17" s="16" t="e">
        <f t="shared" si="9"/>
        <v>#REF!</v>
      </c>
      <c r="W17" s="16" t="e">
        <f t="shared" si="10"/>
        <v>#REF!</v>
      </c>
      <c r="X17" s="16" t="e">
        <f t="shared" si="11"/>
        <v>#REF!</v>
      </c>
      <c r="Y17" s="17" t="e">
        <f t="shared" si="12"/>
        <v>#REF!</v>
      </c>
      <c r="Z17" s="1"/>
    </row>
    <row r="18" spans="1:26" ht="24" customHeight="1" hidden="1">
      <c r="A18" s="28" t="e">
        <f>VLOOKUP(B18,'[1]PROGRAM '!$C$8:$M$75,10,FALSE)</f>
        <v>#N/A</v>
      </c>
      <c r="B18" s="29"/>
      <c r="C18" s="18" t="e">
        <f>VLOOKUP(B18,'[1]PROGRAM '!$C$8:$G$75,4,FALSE)</f>
        <v>#N/A</v>
      </c>
      <c r="D18" s="30" t="e">
        <f aca="true" t="shared" si="13" ref="D18:D33">SMALL(D483:DK483,1)</f>
        <v>#REF!</v>
      </c>
      <c r="E18" s="30" t="e">
        <f aca="true" t="shared" si="14" ref="E18:E33">SMALL(D483:DK483,2)</f>
        <v>#REF!</v>
      </c>
      <c r="F18" s="30" t="e">
        <f aca="true" t="shared" si="15" ref="F18:F33">SMALL(D483:DK483,3)</f>
        <v>#REF!</v>
      </c>
      <c r="G18" s="30" t="e">
        <f aca="true" t="shared" si="16" ref="G18:G33">SMALL(D483:DK483,4)</f>
        <v>#REF!</v>
      </c>
      <c r="H18" s="30" t="e">
        <f aca="true" t="shared" si="17" ref="H18:H33">SMALL(D483:DK483,5)</f>
        <v>#REF!</v>
      </c>
      <c r="I18" s="30" t="e">
        <f aca="true" t="shared" si="18" ref="I18:I33">SMALL(D483:DK483,6)</f>
        <v>#REF!</v>
      </c>
      <c r="J18" s="30" t="e">
        <f aca="true" t="shared" si="19" ref="J18:J33">SMALL(D483:DK483,7)</f>
        <v>#REF!</v>
      </c>
      <c r="K18" s="30" t="e">
        <f aca="true" t="shared" si="20" ref="K18:K33">SMALL(D483:DK483,8)</f>
        <v>#REF!</v>
      </c>
      <c r="L18" s="30" t="e">
        <f aca="true" t="shared" si="21" ref="L18:L33">SMALL(D483:DK483,9)</f>
        <v>#REF!</v>
      </c>
      <c r="M18" s="30" t="e">
        <f aca="true" t="shared" si="22" ref="M18:M33">SMALL(D483:DK483,10)</f>
        <v>#REF!</v>
      </c>
      <c r="N18" s="30" t="e">
        <f aca="true" t="shared" si="23" ref="N18:N33">SMALL(D483:DK483,11)</f>
        <v>#REF!</v>
      </c>
      <c r="O18" s="12" t="e">
        <f aca="true" t="shared" si="24" ref="O18:O33">SMALL(D483:DK483,12)</f>
        <v>#REF!</v>
      </c>
      <c r="P18" s="12" t="e">
        <f aca="true" t="shared" si="25" ref="P18:P33">SMALL(D483:DK483,13)</f>
        <v>#REF!</v>
      </c>
      <c r="Q18" s="12" t="e">
        <f t="shared" si="4"/>
        <v>#REF!</v>
      </c>
      <c r="R18" s="12" t="e">
        <f t="shared" si="5"/>
        <v>#REF!</v>
      </c>
      <c r="S18" s="12" t="e">
        <f t="shared" si="6"/>
        <v>#REF!</v>
      </c>
      <c r="T18" s="31" t="e">
        <f t="shared" si="7"/>
        <v>#REF!</v>
      </c>
      <c r="U18" s="15" t="e">
        <f t="shared" si="8"/>
        <v>#REF!</v>
      </c>
      <c r="V18" s="16" t="e">
        <f t="shared" si="9"/>
        <v>#REF!</v>
      </c>
      <c r="W18" s="16" t="e">
        <f t="shared" si="10"/>
        <v>#REF!</v>
      </c>
      <c r="X18" s="16" t="e">
        <f t="shared" si="11"/>
        <v>#REF!</v>
      </c>
      <c r="Y18" s="17" t="e">
        <f t="shared" si="12"/>
        <v>#REF!</v>
      </c>
      <c r="Z18" s="1"/>
    </row>
    <row r="19" spans="1:26" ht="24" customHeight="1" hidden="1">
      <c r="A19" s="4" t="e">
        <f>VLOOKUP(B19,'[1]PROGRAM '!$C$8:$M$75,10,FALSE)</f>
        <v>#N/A</v>
      </c>
      <c r="B19" s="32"/>
      <c r="C19" s="6" t="e">
        <f>VLOOKUP(B19,'[1]PROGRAM '!$C$8:$G$75,4,FALSE)</f>
        <v>#N/A</v>
      </c>
      <c r="D19" s="12" t="e">
        <f t="shared" si="13"/>
        <v>#REF!</v>
      </c>
      <c r="E19" s="12" t="e">
        <f t="shared" si="14"/>
        <v>#REF!</v>
      </c>
      <c r="F19" s="12" t="e">
        <f t="shared" si="15"/>
        <v>#REF!</v>
      </c>
      <c r="G19" s="12" t="e">
        <f t="shared" si="16"/>
        <v>#REF!</v>
      </c>
      <c r="H19" s="12" t="e">
        <f t="shared" si="17"/>
        <v>#REF!</v>
      </c>
      <c r="I19" s="12" t="e">
        <f t="shared" si="18"/>
        <v>#REF!</v>
      </c>
      <c r="J19" s="12" t="e">
        <f t="shared" si="19"/>
        <v>#REF!</v>
      </c>
      <c r="K19" s="12" t="e">
        <f t="shared" si="20"/>
        <v>#REF!</v>
      </c>
      <c r="L19" s="12" t="e">
        <f t="shared" si="21"/>
        <v>#REF!</v>
      </c>
      <c r="M19" s="12" t="e">
        <f t="shared" si="22"/>
        <v>#REF!</v>
      </c>
      <c r="N19" s="12" t="e">
        <f t="shared" si="23"/>
        <v>#REF!</v>
      </c>
      <c r="O19" s="12" t="e">
        <f t="shared" si="24"/>
        <v>#REF!</v>
      </c>
      <c r="P19" s="12" t="e">
        <f t="shared" si="25"/>
        <v>#REF!</v>
      </c>
      <c r="Q19" s="12" t="e">
        <f t="shared" si="4"/>
        <v>#REF!</v>
      </c>
      <c r="R19" s="12" t="e">
        <f t="shared" si="5"/>
        <v>#REF!</v>
      </c>
      <c r="S19" s="12" t="e">
        <f t="shared" si="6"/>
        <v>#REF!</v>
      </c>
      <c r="T19" s="14" t="e">
        <f t="shared" si="7"/>
        <v>#REF!</v>
      </c>
      <c r="U19" s="15" t="e">
        <f t="shared" si="8"/>
        <v>#REF!</v>
      </c>
      <c r="V19" s="16" t="e">
        <f t="shared" si="9"/>
        <v>#REF!</v>
      </c>
      <c r="W19" s="16" t="e">
        <f t="shared" si="10"/>
        <v>#REF!</v>
      </c>
      <c r="X19" s="16" t="e">
        <f t="shared" si="11"/>
        <v>#REF!</v>
      </c>
      <c r="Y19" s="17" t="e">
        <f t="shared" si="12"/>
        <v>#REF!</v>
      </c>
      <c r="Z19" s="1"/>
    </row>
    <row r="20" spans="1:26" ht="24" customHeight="1" hidden="1">
      <c r="A20" s="4" t="e">
        <f>VLOOKUP(B20,'[1]PROGRAM '!$C$8:$M$75,10,FALSE)</f>
        <v>#N/A</v>
      </c>
      <c r="B20" s="32"/>
      <c r="C20" s="6" t="e">
        <f>VLOOKUP(B20,'[1]PROGRAM '!$C$8:$G$75,4,FALSE)</f>
        <v>#N/A</v>
      </c>
      <c r="D20" s="12" t="e">
        <f t="shared" si="13"/>
        <v>#REF!</v>
      </c>
      <c r="E20" s="12" t="e">
        <f t="shared" si="14"/>
        <v>#REF!</v>
      </c>
      <c r="F20" s="12" t="e">
        <f t="shared" si="15"/>
        <v>#REF!</v>
      </c>
      <c r="G20" s="12" t="e">
        <f t="shared" si="16"/>
        <v>#REF!</v>
      </c>
      <c r="H20" s="12" t="e">
        <f t="shared" si="17"/>
        <v>#REF!</v>
      </c>
      <c r="I20" s="12" t="e">
        <f t="shared" si="18"/>
        <v>#REF!</v>
      </c>
      <c r="J20" s="12" t="e">
        <f t="shared" si="19"/>
        <v>#REF!</v>
      </c>
      <c r="K20" s="12" t="e">
        <f t="shared" si="20"/>
        <v>#REF!</v>
      </c>
      <c r="L20" s="12" t="e">
        <f t="shared" si="21"/>
        <v>#REF!</v>
      </c>
      <c r="M20" s="12" t="e">
        <f t="shared" si="22"/>
        <v>#REF!</v>
      </c>
      <c r="N20" s="12" t="e">
        <f t="shared" si="23"/>
        <v>#REF!</v>
      </c>
      <c r="O20" s="12" t="e">
        <f t="shared" si="24"/>
        <v>#REF!</v>
      </c>
      <c r="P20" s="12" t="e">
        <f t="shared" si="25"/>
        <v>#REF!</v>
      </c>
      <c r="Q20" s="12" t="e">
        <f t="shared" si="4"/>
        <v>#REF!</v>
      </c>
      <c r="R20" s="12" t="e">
        <f t="shared" si="5"/>
        <v>#REF!</v>
      </c>
      <c r="S20" s="12" t="e">
        <f t="shared" si="6"/>
        <v>#REF!</v>
      </c>
      <c r="T20" s="14" t="e">
        <f t="shared" si="7"/>
        <v>#REF!</v>
      </c>
      <c r="U20" s="15" t="e">
        <f t="shared" si="8"/>
        <v>#REF!</v>
      </c>
      <c r="V20" s="16" t="e">
        <f t="shared" si="9"/>
        <v>#REF!</v>
      </c>
      <c r="W20" s="16" t="e">
        <f t="shared" si="10"/>
        <v>#REF!</v>
      </c>
      <c r="X20" s="16" t="e">
        <f t="shared" si="11"/>
        <v>#REF!</v>
      </c>
      <c r="Y20" s="17" t="e">
        <f t="shared" si="12"/>
        <v>#REF!</v>
      </c>
      <c r="Z20" s="1"/>
    </row>
    <row r="21" spans="1:26" ht="24" customHeight="1" hidden="1">
      <c r="A21" s="4" t="e">
        <f>VLOOKUP(B21,'[1]PROGRAM '!$C$8:$M$75,10,FALSE)</f>
        <v>#N/A</v>
      </c>
      <c r="B21" s="32"/>
      <c r="C21" s="6" t="e">
        <f>VLOOKUP(B21,'[1]PROGRAM '!$C$8:$G$75,4,FALSE)</f>
        <v>#N/A</v>
      </c>
      <c r="D21" s="12" t="e">
        <f t="shared" si="13"/>
        <v>#REF!</v>
      </c>
      <c r="E21" s="12" t="e">
        <f t="shared" si="14"/>
        <v>#REF!</v>
      </c>
      <c r="F21" s="12" t="e">
        <f t="shared" si="15"/>
        <v>#REF!</v>
      </c>
      <c r="G21" s="12" t="e">
        <f t="shared" si="16"/>
        <v>#REF!</v>
      </c>
      <c r="H21" s="12" t="e">
        <f t="shared" si="17"/>
        <v>#REF!</v>
      </c>
      <c r="I21" s="12" t="e">
        <f t="shared" si="18"/>
        <v>#REF!</v>
      </c>
      <c r="J21" s="12" t="e">
        <f t="shared" si="19"/>
        <v>#REF!</v>
      </c>
      <c r="K21" s="12" t="e">
        <f t="shared" si="20"/>
        <v>#REF!</v>
      </c>
      <c r="L21" s="12" t="e">
        <f t="shared" si="21"/>
        <v>#REF!</v>
      </c>
      <c r="M21" s="12" t="e">
        <f t="shared" si="22"/>
        <v>#REF!</v>
      </c>
      <c r="N21" s="12" t="e">
        <f t="shared" si="23"/>
        <v>#REF!</v>
      </c>
      <c r="O21" s="12" t="e">
        <f t="shared" si="24"/>
        <v>#REF!</v>
      </c>
      <c r="P21" s="12" t="e">
        <f t="shared" si="25"/>
        <v>#REF!</v>
      </c>
      <c r="Q21" s="12" t="e">
        <f t="shared" si="4"/>
        <v>#REF!</v>
      </c>
      <c r="R21" s="12" t="e">
        <f t="shared" si="5"/>
        <v>#REF!</v>
      </c>
      <c r="S21" s="12" t="e">
        <f t="shared" si="6"/>
        <v>#REF!</v>
      </c>
      <c r="T21" s="14" t="e">
        <f t="shared" si="7"/>
        <v>#REF!</v>
      </c>
      <c r="U21" s="15" t="e">
        <f t="shared" si="8"/>
        <v>#REF!</v>
      </c>
      <c r="V21" s="16" t="e">
        <f t="shared" si="9"/>
        <v>#REF!</v>
      </c>
      <c r="W21" s="16" t="e">
        <f t="shared" si="10"/>
        <v>#REF!</v>
      </c>
      <c r="X21" s="16" t="e">
        <f t="shared" si="11"/>
        <v>#REF!</v>
      </c>
      <c r="Y21" s="17" t="e">
        <f t="shared" si="12"/>
        <v>#REF!</v>
      </c>
      <c r="Z21" s="1"/>
    </row>
    <row r="22" spans="1:26" ht="24" customHeight="1" hidden="1">
      <c r="A22" s="4" t="e">
        <f>VLOOKUP(B22,'[1]PROGRAM '!$C$8:$M$75,10,FALSE)</f>
        <v>#N/A</v>
      </c>
      <c r="B22" s="32"/>
      <c r="C22" s="6" t="e">
        <f>VLOOKUP(B22,'[1]PROGRAM '!$C$8:$G$75,4,FALSE)</f>
        <v>#N/A</v>
      </c>
      <c r="D22" s="12" t="e">
        <f t="shared" si="13"/>
        <v>#REF!</v>
      </c>
      <c r="E22" s="12" t="e">
        <f t="shared" si="14"/>
        <v>#REF!</v>
      </c>
      <c r="F22" s="12" t="e">
        <f t="shared" si="15"/>
        <v>#REF!</v>
      </c>
      <c r="G22" s="12" t="e">
        <f t="shared" si="16"/>
        <v>#REF!</v>
      </c>
      <c r="H22" s="12" t="e">
        <f t="shared" si="17"/>
        <v>#REF!</v>
      </c>
      <c r="I22" s="12" t="e">
        <f t="shared" si="18"/>
        <v>#REF!</v>
      </c>
      <c r="J22" s="12" t="e">
        <f t="shared" si="19"/>
        <v>#REF!</v>
      </c>
      <c r="K22" s="12" t="e">
        <f t="shared" si="20"/>
        <v>#REF!</v>
      </c>
      <c r="L22" s="12" t="e">
        <f t="shared" si="21"/>
        <v>#REF!</v>
      </c>
      <c r="M22" s="12" t="e">
        <f t="shared" si="22"/>
        <v>#REF!</v>
      </c>
      <c r="N22" s="12" t="e">
        <f t="shared" si="23"/>
        <v>#REF!</v>
      </c>
      <c r="O22" s="12" t="e">
        <f t="shared" si="24"/>
        <v>#REF!</v>
      </c>
      <c r="P22" s="12" t="e">
        <f t="shared" si="25"/>
        <v>#REF!</v>
      </c>
      <c r="Q22" s="12" t="e">
        <f t="shared" si="4"/>
        <v>#REF!</v>
      </c>
      <c r="R22" s="12" t="e">
        <f t="shared" si="5"/>
        <v>#REF!</v>
      </c>
      <c r="S22" s="12" t="e">
        <f t="shared" si="6"/>
        <v>#REF!</v>
      </c>
      <c r="T22" s="14" t="e">
        <f t="shared" si="7"/>
        <v>#REF!</v>
      </c>
      <c r="U22" s="15" t="e">
        <f t="shared" si="8"/>
        <v>#REF!</v>
      </c>
      <c r="V22" s="16" t="e">
        <f t="shared" si="9"/>
        <v>#REF!</v>
      </c>
      <c r="W22" s="16" t="e">
        <f t="shared" si="10"/>
        <v>#REF!</v>
      </c>
      <c r="X22" s="16" t="e">
        <f t="shared" si="11"/>
        <v>#REF!</v>
      </c>
      <c r="Y22" s="17" t="e">
        <f t="shared" si="12"/>
        <v>#REF!</v>
      </c>
      <c r="Z22" s="1"/>
    </row>
    <row r="23" spans="1:26" ht="24" customHeight="1" hidden="1">
      <c r="A23" s="4" t="e">
        <f>VLOOKUP(B23,'[1]PROGRAM '!$C$8:$M$75,10,FALSE)</f>
        <v>#N/A</v>
      </c>
      <c r="B23" s="32"/>
      <c r="C23" s="6" t="e">
        <f>VLOOKUP(B23,'[1]PROGRAM '!$C$8:$G$75,4,FALSE)</f>
        <v>#N/A</v>
      </c>
      <c r="D23" s="12" t="e">
        <f t="shared" si="13"/>
        <v>#REF!</v>
      </c>
      <c r="E23" s="12" t="e">
        <f t="shared" si="14"/>
        <v>#REF!</v>
      </c>
      <c r="F23" s="12" t="e">
        <f t="shared" si="15"/>
        <v>#REF!</v>
      </c>
      <c r="G23" s="12" t="e">
        <f t="shared" si="16"/>
        <v>#REF!</v>
      </c>
      <c r="H23" s="12" t="e">
        <f t="shared" si="17"/>
        <v>#REF!</v>
      </c>
      <c r="I23" s="12" t="e">
        <f t="shared" si="18"/>
        <v>#REF!</v>
      </c>
      <c r="J23" s="12" t="e">
        <f t="shared" si="19"/>
        <v>#REF!</v>
      </c>
      <c r="K23" s="12" t="e">
        <f t="shared" si="20"/>
        <v>#REF!</v>
      </c>
      <c r="L23" s="12" t="e">
        <f t="shared" si="21"/>
        <v>#REF!</v>
      </c>
      <c r="M23" s="12" t="e">
        <f t="shared" si="22"/>
        <v>#REF!</v>
      </c>
      <c r="N23" s="12" t="e">
        <f t="shared" si="23"/>
        <v>#REF!</v>
      </c>
      <c r="O23" s="12" t="e">
        <f t="shared" si="24"/>
        <v>#REF!</v>
      </c>
      <c r="P23" s="12" t="e">
        <f t="shared" si="25"/>
        <v>#REF!</v>
      </c>
      <c r="Q23" s="12" t="e">
        <f t="shared" si="4"/>
        <v>#REF!</v>
      </c>
      <c r="R23" s="12" t="e">
        <f t="shared" si="5"/>
        <v>#REF!</v>
      </c>
      <c r="S23" s="12" t="e">
        <f t="shared" si="6"/>
        <v>#REF!</v>
      </c>
      <c r="T23" s="14" t="e">
        <f t="shared" si="7"/>
        <v>#REF!</v>
      </c>
      <c r="U23" s="15" t="e">
        <f t="shared" si="8"/>
        <v>#REF!</v>
      </c>
      <c r="V23" s="16" t="e">
        <f t="shared" si="9"/>
        <v>#REF!</v>
      </c>
      <c r="W23" s="16" t="e">
        <f t="shared" si="10"/>
        <v>#REF!</v>
      </c>
      <c r="X23" s="16" t="e">
        <f t="shared" si="11"/>
        <v>#REF!</v>
      </c>
      <c r="Y23" s="17" t="e">
        <f t="shared" si="12"/>
        <v>#REF!</v>
      </c>
      <c r="Z23" s="1"/>
    </row>
    <row r="24" spans="1:26" ht="24" customHeight="1" hidden="1">
      <c r="A24" s="4" t="e">
        <f>VLOOKUP(B24,'[1]PROGRAM '!$C$8:$M$75,10,FALSE)</f>
        <v>#N/A</v>
      </c>
      <c r="B24" s="32"/>
      <c r="C24" s="6" t="e">
        <f>VLOOKUP(B24,'[1]PROGRAM '!$C$8:$G$75,4,FALSE)</f>
        <v>#N/A</v>
      </c>
      <c r="D24" s="12" t="e">
        <f t="shared" si="13"/>
        <v>#REF!</v>
      </c>
      <c r="E24" s="12" t="e">
        <f t="shared" si="14"/>
        <v>#REF!</v>
      </c>
      <c r="F24" s="12" t="e">
        <f t="shared" si="15"/>
        <v>#REF!</v>
      </c>
      <c r="G24" s="12" t="e">
        <f t="shared" si="16"/>
        <v>#REF!</v>
      </c>
      <c r="H24" s="12" t="e">
        <f t="shared" si="17"/>
        <v>#REF!</v>
      </c>
      <c r="I24" s="12" t="e">
        <f t="shared" si="18"/>
        <v>#REF!</v>
      </c>
      <c r="J24" s="12" t="e">
        <f t="shared" si="19"/>
        <v>#REF!</v>
      </c>
      <c r="K24" s="12" t="e">
        <f t="shared" si="20"/>
        <v>#REF!</v>
      </c>
      <c r="L24" s="12" t="e">
        <f t="shared" si="21"/>
        <v>#REF!</v>
      </c>
      <c r="M24" s="12" t="e">
        <f t="shared" si="22"/>
        <v>#REF!</v>
      </c>
      <c r="N24" s="12" t="e">
        <f t="shared" si="23"/>
        <v>#REF!</v>
      </c>
      <c r="O24" s="12" t="e">
        <f t="shared" si="24"/>
        <v>#REF!</v>
      </c>
      <c r="P24" s="12" t="e">
        <f t="shared" si="25"/>
        <v>#REF!</v>
      </c>
      <c r="Q24" s="12" t="e">
        <f t="shared" si="4"/>
        <v>#REF!</v>
      </c>
      <c r="R24" s="12" t="e">
        <f t="shared" si="5"/>
        <v>#REF!</v>
      </c>
      <c r="S24" s="12" t="e">
        <f t="shared" si="6"/>
        <v>#REF!</v>
      </c>
      <c r="T24" s="14" t="e">
        <f t="shared" si="7"/>
        <v>#REF!</v>
      </c>
      <c r="U24" s="15" t="e">
        <f t="shared" si="8"/>
        <v>#REF!</v>
      </c>
      <c r="V24" s="16" t="e">
        <f t="shared" si="9"/>
        <v>#REF!</v>
      </c>
      <c r="W24" s="16" t="e">
        <f t="shared" si="10"/>
        <v>#REF!</v>
      </c>
      <c r="X24" s="16" t="e">
        <f t="shared" si="11"/>
        <v>#REF!</v>
      </c>
      <c r="Y24" s="17" t="e">
        <f t="shared" si="12"/>
        <v>#REF!</v>
      </c>
      <c r="Z24" s="1"/>
    </row>
    <row r="25" spans="1:26" ht="24" customHeight="1" hidden="1">
      <c r="A25" s="4" t="e">
        <f>VLOOKUP(B25,'[1]PROGRAM '!$C$8:$M$75,10,FALSE)</f>
        <v>#N/A</v>
      </c>
      <c r="B25" s="32"/>
      <c r="C25" s="6" t="e">
        <f>VLOOKUP(B25,'[1]PROGRAM '!$C$8:$G$75,4,FALSE)</f>
        <v>#N/A</v>
      </c>
      <c r="D25" s="12" t="e">
        <f t="shared" si="13"/>
        <v>#REF!</v>
      </c>
      <c r="E25" s="12" t="e">
        <f t="shared" si="14"/>
        <v>#REF!</v>
      </c>
      <c r="F25" s="12" t="e">
        <f t="shared" si="15"/>
        <v>#REF!</v>
      </c>
      <c r="G25" s="12" t="e">
        <f t="shared" si="16"/>
        <v>#REF!</v>
      </c>
      <c r="H25" s="12" t="e">
        <f t="shared" si="17"/>
        <v>#REF!</v>
      </c>
      <c r="I25" s="12" t="e">
        <f t="shared" si="18"/>
        <v>#REF!</v>
      </c>
      <c r="J25" s="12" t="e">
        <f t="shared" si="19"/>
        <v>#REF!</v>
      </c>
      <c r="K25" s="12" t="e">
        <f t="shared" si="20"/>
        <v>#REF!</v>
      </c>
      <c r="L25" s="12" t="e">
        <f t="shared" si="21"/>
        <v>#REF!</v>
      </c>
      <c r="M25" s="12" t="e">
        <f t="shared" si="22"/>
        <v>#REF!</v>
      </c>
      <c r="N25" s="12" t="e">
        <f t="shared" si="23"/>
        <v>#REF!</v>
      </c>
      <c r="O25" s="12" t="e">
        <f t="shared" si="24"/>
        <v>#REF!</v>
      </c>
      <c r="P25" s="12" t="e">
        <f t="shared" si="25"/>
        <v>#REF!</v>
      </c>
      <c r="Q25" s="12" t="e">
        <f t="shared" si="4"/>
        <v>#REF!</v>
      </c>
      <c r="R25" s="12" t="e">
        <f t="shared" si="5"/>
        <v>#REF!</v>
      </c>
      <c r="S25" s="12" t="e">
        <f t="shared" si="6"/>
        <v>#REF!</v>
      </c>
      <c r="T25" s="14" t="e">
        <f t="shared" si="7"/>
        <v>#REF!</v>
      </c>
      <c r="U25" s="15" t="e">
        <f t="shared" si="8"/>
        <v>#REF!</v>
      </c>
      <c r="V25" s="16" t="e">
        <f t="shared" si="9"/>
        <v>#REF!</v>
      </c>
      <c r="W25" s="16" t="e">
        <f t="shared" si="10"/>
        <v>#REF!</v>
      </c>
      <c r="X25" s="16" t="e">
        <f t="shared" si="11"/>
        <v>#REF!</v>
      </c>
      <c r="Y25" s="17" t="e">
        <f t="shared" si="12"/>
        <v>#REF!</v>
      </c>
      <c r="Z25" s="1"/>
    </row>
    <row r="26" spans="1:26" ht="24" customHeight="1" hidden="1">
      <c r="A26" s="4" t="e">
        <f>VLOOKUP(B26,'[1]PROGRAM '!$C$8:$M$75,10,FALSE)</f>
        <v>#N/A</v>
      </c>
      <c r="B26" s="33"/>
      <c r="C26" s="6" t="e">
        <f>VLOOKUP(B26,'[1]PROGRAM '!$C$8:$G$75,4,FALSE)</f>
        <v>#N/A</v>
      </c>
      <c r="D26" s="12" t="e">
        <f t="shared" si="13"/>
        <v>#REF!</v>
      </c>
      <c r="E26" s="12" t="e">
        <f t="shared" si="14"/>
        <v>#REF!</v>
      </c>
      <c r="F26" s="12" t="e">
        <f t="shared" si="15"/>
        <v>#REF!</v>
      </c>
      <c r="G26" s="12" t="e">
        <f t="shared" si="16"/>
        <v>#REF!</v>
      </c>
      <c r="H26" s="12" t="e">
        <f t="shared" si="17"/>
        <v>#REF!</v>
      </c>
      <c r="I26" s="12" t="e">
        <f t="shared" si="18"/>
        <v>#REF!</v>
      </c>
      <c r="J26" s="12" t="e">
        <f t="shared" si="19"/>
        <v>#REF!</v>
      </c>
      <c r="K26" s="12" t="e">
        <f t="shared" si="20"/>
        <v>#REF!</v>
      </c>
      <c r="L26" s="12" t="e">
        <f t="shared" si="21"/>
        <v>#REF!</v>
      </c>
      <c r="M26" s="12" t="e">
        <f t="shared" si="22"/>
        <v>#REF!</v>
      </c>
      <c r="N26" s="12" t="e">
        <f t="shared" si="23"/>
        <v>#REF!</v>
      </c>
      <c r="O26" s="12" t="e">
        <f t="shared" si="24"/>
        <v>#REF!</v>
      </c>
      <c r="P26" s="12" t="e">
        <f t="shared" si="25"/>
        <v>#REF!</v>
      </c>
      <c r="Q26" s="12" t="e">
        <f t="shared" si="4"/>
        <v>#REF!</v>
      </c>
      <c r="R26" s="12" t="e">
        <f t="shared" si="5"/>
        <v>#REF!</v>
      </c>
      <c r="S26" s="12" t="e">
        <f t="shared" si="6"/>
        <v>#REF!</v>
      </c>
      <c r="T26" s="14" t="e">
        <f t="shared" si="7"/>
        <v>#REF!</v>
      </c>
      <c r="U26" s="15" t="e">
        <f t="shared" si="8"/>
        <v>#REF!</v>
      </c>
      <c r="V26" s="16" t="e">
        <f t="shared" si="9"/>
        <v>#REF!</v>
      </c>
      <c r="W26" s="16" t="e">
        <f t="shared" si="10"/>
        <v>#REF!</v>
      </c>
      <c r="X26" s="16" t="e">
        <f t="shared" si="11"/>
        <v>#REF!</v>
      </c>
      <c r="Y26" s="17" t="e">
        <f t="shared" si="12"/>
        <v>#REF!</v>
      </c>
      <c r="Z26" s="1"/>
    </row>
    <row r="27" spans="1:26" ht="24" customHeight="1" hidden="1">
      <c r="A27" s="4" t="e">
        <f>VLOOKUP(B27,'[1]PROGRAM '!$C$8:$M$75,10,FALSE)</f>
        <v>#N/A</v>
      </c>
      <c r="B27" s="33"/>
      <c r="C27" s="6" t="e">
        <f>VLOOKUP(B27,'[1]PROGRAM '!$C$8:$G$75,4,FALSE)</f>
        <v>#N/A</v>
      </c>
      <c r="D27" s="12" t="e">
        <f t="shared" si="13"/>
        <v>#REF!</v>
      </c>
      <c r="E27" s="12" t="e">
        <f t="shared" si="14"/>
        <v>#REF!</v>
      </c>
      <c r="F27" s="12" t="e">
        <f t="shared" si="15"/>
        <v>#REF!</v>
      </c>
      <c r="G27" s="12" t="e">
        <f t="shared" si="16"/>
        <v>#REF!</v>
      </c>
      <c r="H27" s="12" t="e">
        <f t="shared" si="17"/>
        <v>#REF!</v>
      </c>
      <c r="I27" s="12" t="e">
        <f t="shared" si="18"/>
        <v>#REF!</v>
      </c>
      <c r="J27" s="12" t="e">
        <f t="shared" si="19"/>
        <v>#REF!</v>
      </c>
      <c r="K27" s="12" t="e">
        <f t="shared" si="20"/>
        <v>#REF!</v>
      </c>
      <c r="L27" s="12" t="e">
        <f t="shared" si="21"/>
        <v>#REF!</v>
      </c>
      <c r="M27" s="12" t="e">
        <f t="shared" si="22"/>
        <v>#REF!</v>
      </c>
      <c r="N27" s="12" t="e">
        <f t="shared" si="23"/>
        <v>#REF!</v>
      </c>
      <c r="O27" s="12" t="e">
        <f t="shared" si="24"/>
        <v>#REF!</v>
      </c>
      <c r="P27" s="12" t="e">
        <f t="shared" si="25"/>
        <v>#REF!</v>
      </c>
      <c r="Q27" s="12" t="e">
        <f t="shared" si="4"/>
        <v>#REF!</v>
      </c>
      <c r="R27" s="12" t="e">
        <f t="shared" si="5"/>
        <v>#REF!</v>
      </c>
      <c r="S27" s="12" t="e">
        <f t="shared" si="6"/>
        <v>#REF!</v>
      </c>
      <c r="T27" s="14" t="e">
        <f t="shared" si="7"/>
        <v>#REF!</v>
      </c>
      <c r="U27" s="15" t="e">
        <f t="shared" si="8"/>
        <v>#REF!</v>
      </c>
      <c r="V27" s="16" t="e">
        <f t="shared" si="9"/>
        <v>#REF!</v>
      </c>
      <c r="W27" s="16" t="e">
        <f t="shared" si="10"/>
        <v>#REF!</v>
      </c>
      <c r="X27" s="16" t="e">
        <f t="shared" si="11"/>
        <v>#REF!</v>
      </c>
      <c r="Y27" s="17" t="e">
        <f t="shared" si="12"/>
        <v>#REF!</v>
      </c>
      <c r="Z27" s="1"/>
    </row>
    <row r="28" spans="1:26" ht="24" customHeight="1" hidden="1">
      <c r="A28" s="4" t="e">
        <f>VLOOKUP(B28,'[1]PROGRAM '!$C$8:$M$75,10,FALSE)</f>
        <v>#N/A</v>
      </c>
      <c r="B28" s="34"/>
      <c r="C28" s="6" t="e">
        <f>VLOOKUP(B28,'[1]PROGRAM '!$C$8:$G$75,4,FALSE)</f>
        <v>#N/A</v>
      </c>
      <c r="D28" s="12" t="e">
        <f t="shared" si="13"/>
        <v>#REF!</v>
      </c>
      <c r="E28" s="12" t="e">
        <f t="shared" si="14"/>
        <v>#REF!</v>
      </c>
      <c r="F28" s="12" t="e">
        <f t="shared" si="15"/>
        <v>#REF!</v>
      </c>
      <c r="G28" s="12" t="e">
        <f t="shared" si="16"/>
        <v>#REF!</v>
      </c>
      <c r="H28" s="12" t="e">
        <f t="shared" si="17"/>
        <v>#REF!</v>
      </c>
      <c r="I28" s="12" t="e">
        <f t="shared" si="18"/>
        <v>#REF!</v>
      </c>
      <c r="J28" s="12" t="e">
        <f t="shared" si="19"/>
        <v>#REF!</v>
      </c>
      <c r="K28" s="12" t="e">
        <f t="shared" si="20"/>
        <v>#REF!</v>
      </c>
      <c r="L28" s="12" t="e">
        <f t="shared" si="21"/>
        <v>#REF!</v>
      </c>
      <c r="M28" s="12" t="e">
        <f t="shared" si="22"/>
        <v>#REF!</v>
      </c>
      <c r="N28" s="12" t="e">
        <f t="shared" si="23"/>
        <v>#REF!</v>
      </c>
      <c r="O28" s="12" t="e">
        <f t="shared" si="24"/>
        <v>#REF!</v>
      </c>
      <c r="P28" s="12" t="e">
        <f t="shared" si="25"/>
        <v>#REF!</v>
      </c>
      <c r="Q28" s="12" t="e">
        <f t="shared" si="4"/>
        <v>#REF!</v>
      </c>
      <c r="R28" s="12" t="e">
        <f t="shared" si="5"/>
        <v>#REF!</v>
      </c>
      <c r="S28" s="12" t="e">
        <f t="shared" si="6"/>
        <v>#REF!</v>
      </c>
      <c r="T28" s="14" t="e">
        <f t="shared" si="7"/>
        <v>#REF!</v>
      </c>
      <c r="U28" s="15" t="e">
        <f t="shared" si="8"/>
        <v>#REF!</v>
      </c>
      <c r="V28" s="16" t="e">
        <f t="shared" si="9"/>
        <v>#REF!</v>
      </c>
      <c r="W28" s="16" t="e">
        <f t="shared" si="10"/>
        <v>#REF!</v>
      </c>
      <c r="X28" s="16" t="e">
        <f t="shared" si="11"/>
        <v>#REF!</v>
      </c>
      <c r="Y28" s="17" t="e">
        <f t="shared" si="12"/>
        <v>#REF!</v>
      </c>
      <c r="Z28" s="1"/>
    </row>
    <row r="29" spans="1:26" ht="24" customHeight="1" hidden="1">
      <c r="A29" s="4" t="e">
        <f>VLOOKUP(B29,'[1]PROGRAM '!$C$8:$M$75,10,FALSE)</f>
        <v>#N/A</v>
      </c>
      <c r="B29" s="32"/>
      <c r="C29" s="6" t="e">
        <f>VLOOKUP(B29,'[1]PROGRAM '!$C$8:$G$75,4,FALSE)</f>
        <v>#N/A</v>
      </c>
      <c r="D29" s="12" t="e">
        <f t="shared" si="13"/>
        <v>#REF!</v>
      </c>
      <c r="E29" s="12" t="e">
        <f t="shared" si="14"/>
        <v>#REF!</v>
      </c>
      <c r="F29" s="12" t="e">
        <f t="shared" si="15"/>
        <v>#REF!</v>
      </c>
      <c r="G29" s="12" t="e">
        <f t="shared" si="16"/>
        <v>#REF!</v>
      </c>
      <c r="H29" s="12" t="e">
        <f t="shared" si="17"/>
        <v>#REF!</v>
      </c>
      <c r="I29" s="12" t="e">
        <f t="shared" si="18"/>
        <v>#REF!</v>
      </c>
      <c r="J29" s="12" t="e">
        <f t="shared" si="19"/>
        <v>#REF!</v>
      </c>
      <c r="K29" s="12" t="e">
        <f t="shared" si="20"/>
        <v>#REF!</v>
      </c>
      <c r="L29" s="12" t="e">
        <f t="shared" si="21"/>
        <v>#REF!</v>
      </c>
      <c r="M29" s="12" t="e">
        <f t="shared" si="22"/>
        <v>#REF!</v>
      </c>
      <c r="N29" s="12" t="e">
        <f t="shared" si="23"/>
        <v>#REF!</v>
      </c>
      <c r="O29" s="12" t="e">
        <f t="shared" si="24"/>
        <v>#REF!</v>
      </c>
      <c r="P29" s="12" t="e">
        <f t="shared" si="25"/>
        <v>#REF!</v>
      </c>
      <c r="Q29" s="12" t="e">
        <f t="shared" si="4"/>
        <v>#REF!</v>
      </c>
      <c r="R29" s="12" t="e">
        <f t="shared" si="5"/>
        <v>#REF!</v>
      </c>
      <c r="S29" s="12" t="e">
        <f t="shared" si="6"/>
        <v>#REF!</v>
      </c>
      <c r="T29" s="14" t="e">
        <f t="shared" si="7"/>
        <v>#REF!</v>
      </c>
      <c r="U29" s="15" t="e">
        <f t="shared" si="8"/>
        <v>#REF!</v>
      </c>
      <c r="V29" s="16" t="e">
        <f t="shared" si="9"/>
        <v>#REF!</v>
      </c>
      <c r="W29" s="16" t="e">
        <f t="shared" si="10"/>
        <v>#REF!</v>
      </c>
      <c r="X29" s="16" t="e">
        <f t="shared" si="11"/>
        <v>#REF!</v>
      </c>
      <c r="Y29" s="17" t="e">
        <f t="shared" si="12"/>
        <v>#REF!</v>
      </c>
      <c r="Z29" s="1"/>
    </row>
    <row r="30" spans="1:26" ht="24" customHeight="1" hidden="1">
      <c r="A30" s="4" t="e">
        <f>VLOOKUP(B30,'[1]PROGRAM '!$C$8:$M$75,10,FALSE)</f>
        <v>#N/A</v>
      </c>
      <c r="B30" s="32"/>
      <c r="C30" s="6" t="e">
        <f>VLOOKUP(B30,'[1]PROGRAM '!$C$8:$G$75,4,FALSE)</f>
        <v>#N/A</v>
      </c>
      <c r="D30" s="12" t="e">
        <f t="shared" si="13"/>
        <v>#REF!</v>
      </c>
      <c r="E30" s="12" t="e">
        <f t="shared" si="14"/>
        <v>#REF!</v>
      </c>
      <c r="F30" s="12" t="e">
        <f t="shared" si="15"/>
        <v>#REF!</v>
      </c>
      <c r="G30" s="12" t="e">
        <f t="shared" si="16"/>
        <v>#REF!</v>
      </c>
      <c r="H30" s="12" t="e">
        <f t="shared" si="17"/>
        <v>#REF!</v>
      </c>
      <c r="I30" s="12" t="e">
        <f t="shared" si="18"/>
        <v>#REF!</v>
      </c>
      <c r="J30" s="12" t="e">
        <f t="shared" si="19"/>
        <v>#REF!</v>
      </c>
      <c r="K30" s="12" t="e">
        <f t="shared" si="20"/>
        <v>#REF!</v>
      </c>
      <c r="L30" s="12" t="e">
        <f t="shared" si="21"/>
        <v>#REF!</v>
      </c>
      <c r="M30" s="12" t="e">
        <f t="shared" si="22"/>
        <v>#REF!</v>
      </c>
      <c r="N30" s="12" t="e">
        <f t="shared" si="23"/>
        <v>#REF!</v>
      </c>
      <c r="O30" s="12" t="e">
        <f t="shared" si="24"/>
        <v>#REF!</v>
      </c>
      <c r="P30" s="12" t="e">
        <f t="shared" si="25"/>
        <v>#REF!</v>
      </c>
      <c r="Q30" s="12" t="e">
        <f t="shared" si="4"/>
        <v>#REF!</v>
      </c>
      <c r="R30" s="12" t="e">
        <f t="shared" si="5"/>
        <v>#REF!</v>
      </c>
      <c r="S30" s="12" t="e">
        <f t="shared" si="6"/>
        <v>#REF!</v>
      </c>
      <c r="T30" s="14" t="e">
        <f t="shared" si="7"/>
        <v>#REF!</v>
      </c>
      <c r="U30" s="15" t="e">
        <f t="shared" si="8"/>
        <v>#REF!</v>
      </c>
      <c r="V30" s="16" t="e">
        <f t="shared" si="9"/>
        <v>#REF!</v>
      </c>
      <c r="W30" s="16" t="e">
        <f t="shared" si="10"/>
        <v>#REF!</v>
      </c>
      <c r="X30" s="16" t="e">
        <f t="shared" si="11"/>
        <v>#REF!</v>
      </c>
      <c r="Y30" s="17" t="e">
        <f t="shared" si="12"/>
        <v>#REF!</v>
      </c>
      <c r="Z30" s="1"/>
    </row>
    <row r="31" spans="1:26" ht="24" customHeight="1" hidden="1">
      <c r="A31" s="4" t="e">
        <f>VLOOKUP(B31,'[1]PROGRAM '!$C$8:$M$75,10,FALSE)</f>
        <v>#N/A</v>
      </c>
      <c r="B31" s="32"/>
      <c r="C31" s="6" t="e">
        <f>VLOOKUP(B31,'[1]PROGRAM '!$C$8:$G$75,4,FALSE)</f>
        <v>#N/A</v>
      </c>
      <c r="D31" s="12" t="e">
        <f t="shared" si="13"/>
        <v>#REF!</v>
      </c>
      <c r="E31" s="12" t="e">
        <f t="shared" si="14"/>
        <v>#REF!</v>
      </c>
      <c r="F31" s="12" t="e">
        <f t="shared" si="15"/>
        <v>#REF!</v>
      </c>
      <c r="G31" s="12" t="e">
        <f t="shared" si="16"/>
        <v>#REF!</v>
      </c>
      <c r="H31" s="12" t="e">
        <f t="shared" si="17"/>
        <v>#REF!</v>
      </c>
      <c r="I31" s="12" t="e">
        <f t="shared" si="18"/>
        <v>#REF!</v>
      </c>
      <c r="J31" s="12" t="e">
        <f t="shared" si="19"/>
        <v>#REF!</v>
      </c>
      <c r="K31" s="12" t="e">
        <f t="shared" si="20"/>
        <v>#REF!</v>
      </c>
      <c r="L31" s="12" t="e">
        <f t="shared" si="21"/>
        <v>#REF!</v>
      </c>
      <c r="M31" s="12" t="e">
        <f t="shared" si="22"/>
        <v>#REF!</v>
      </c>
      <c r="N31" s="12" t="e">
        <f t="shared" si="23"/>
        <v>#REF!</v>
      </c>
      <c r="O31" s="12" t="e">
        <f t="shared" si="24"/>
        <v>#REF!</v>
      </c>
      <c r="P31" s="12" t="e">
        <f t="shared" si="25"/>
        <v>#REF!</v>
      </c>
      <c r="Q31" s="12" t="e">
        <f t="shared" si="4"/>
        <v>#REF!</v>
      </c>
      <c r="R31" s="12" t="e">
        <f t="shared" si="5"/>
        <v>#REF!</v>
      </c>
      <c r="S31" s="12" t="e">
        <f t="shared" si="6"/>
        <v>#REF!</v>
      </c>
      <c r="T31" s="14" t="e">
        <f t="shared" si="7"/>
        <v>#REF!</v>
      </c>
      <c r="U31" s="15" t="e">
        <f t="shared" si="8"/>
        <v>#REF!</v>
      </c>
      <c r="V31" s="16" t="e">
        <f t="shared" si="9"/>
        <v>#REF!</v>
      </c>
      <c r="W31" s="16" t="e">
        <f t="shared" si="10"/>
        <v>#REF!</v>
      </c>
      <c r="X31" s="16" t="e">
        <f t="shared" si="11"/>
        <v>#REF!</v>
      </c>
      <c r="Y31" s="17" t="e">
        <f t="shared" si="12"/>
        <v>#REF!</v>
      </c>
      <c r="Z31" s="1"/>
    </row>
    <row r="32" spans="1:26" ht="24" customHeight="1" hidden="1">
      <c r="A32" s="4" t="e">
        <f>VLOOKUP(B32,'[1]PROGRAM '!$C$8:$M$75,10,FALSE)</f>
        <v>#N/A</v>
      </c>
      <c r="B32" s="32"/>
      <c r="C32" s="6" t="e">
        <f>VLOOKUP(B32,'[1]PROGRAM '!$C$8:$G$75,4,FALSE)</f>
        <v>#N/A</v>
      </c>
      <c r="D32" s="12" t="e">
        <f t="shared" si="13"/>
        <v>#REF!</v>
      </c>
      <c r="E32" s="12" t="e">
        <f t="shared" si="14"/>
        <v>#REF!</v>
      </c>
      <c r="F32" s="12" t="e">
        <f t="shared" si="15"/>
        <v>#REF!</v>
      </c>
      <c r="G32" s="12" t="e">
        <f t="shared" si="16"/>
        <v>#REF!</v>
      </c>
      <c r="H32" s="12" t="e">
        <f t="shared" si="17"/>
        <v>#REF!</v>
      </c>
      <c r="I32" s="12" t="e">
        <f t="shared" si="18"/>
        <v>#REF!</v>
      </c>
      <c r="J32" s="12" t="e">
        <f t="shared" si="19"/>
        <v>#REF!</v>
      </c>
      <c r="K32" s="12" t="e">
        <f t="shared" si="20"/>
        <v>#REF!</v>
      </c>
      <c r="L32" s="12" t="e">
        <f t="shared" si="21"/>
        <v>#REF!</v>
      </c>
      <c r="M32" s="12" t="e">
        <f t="shared" si="22"/>
        <v>#REF!</v>
      </c>
      <c r="N32" s="12" t="e">
        <f t="shared" si="23"/>
        <v>#REF!</v>
      </c>
      <c r="O32" s="12" t="e">
        <f t="shared" si="24"/>
        <v>#REF!</v>
      </c>
      <c r="P32" s="12" t="e">
        <f t="shared" si="25"/>
        <v>#REF!</v>
      </c>
      <c r="Q32" s="12" t="e">
        <f t="shared" si="4"/>
        <v>#REF!</v>
      </c>
      <c r="R32" s="12" t="e">
        <f t="shared" si="5"/>
        <v>#REF!</v>
      </c>
      <c r="S32" s="12" t="e">
        <f t="shared" si="6"/>
        <v>#REF!</v>
      </c>
      <c r="T32" s="14" t="e">
        <f t="shared" si="7"/>
        <v>#REF!</v>
      </c>
      <c r="U32" s="15" t="e">
        <f t="shared" si="8"/>
        <v>#REF!</v>
      </c>
      <c r="V32" s="16" t="e">
        <f t="shared" si="9"/>
        <v>#REF!</v>
      </c>
      <c r="W32" s="16" t="e">
        <f t="shared" si="10"/>
        <v>#REF!</v>
      </c>
      <c r="X32" s="16" t="e">
        <f t="shared" si="11"/>
        <v>#REF!</v>
      </c>
      <c r="Y32" s="17" t="e">
        <f t="shared" si="12"/>
        <v>#REF!</v>
      </c>
      <c r="Z32" s="1"/>
    </row>
    <row r="33" spans="1:26" ht="24" customHeight="1" hidden="1" thickBot="1">
      <c r="A33" s="23" t="e">
        <f>VLOOKUP(B33,'[1]PROGRAM '!$C$8:$M$75,10,FALSE)</f>
        <v>#N/A</v>
      </c>
      <c r="B33" s="35"/>
      <c r="C33" s="25" t="e">
        <f>VLOOKUP(B33,'[1]PROGRAM '!$C$8:$G$75,4,FALSE)</f>
        <v>#N/A</v>
      </c>
      <c r="D33" s="26" t="e">
        <f t="shared" si="13"/>
        <v>#REF!</v>
      </c>
      <c r="E33" s="26" t="e">
        <f t="shared" si="14"/>
        <v>#REF!</v>
      </c>
      <c r="F33" s="26" t="e">
        <f t="shared" si="15"/>
        <v>#REF!</v>
      </c>
      <c r="G33" s="26" t="e">
        <f t="shared" si="16"/>
        <v>#REF!</v>
      </c>
      <c r="H33" s="26" t="e">
        <f t="shared" si="17"/>
        <v>#REF!</v>
      </c>
      <c r="I33" s="26" t="e">
        <f t="shared" si="18"/>
        <v>#REF!</v>
      </c>
      <c r="J33" s="26" t="e">
        <f t="shared" si="19"/>
        <v>#REF!</v>
      </c>
      <c r="K33" s="26" t="e">
        <f t="shared" si="20"/>
        <v>#REF!</v>
      </c>
      <c r="L33" s="26" t="e">
        <f t="shared" si="21"/>
        <v>#REF!</v>
      </c>
      <c r="M33" s="26" t="e">
        <f t="shared" si="22"/>
        <v>#REF!</v>
      </c>
      <c r="N33" s="26" t="e">
        <f t="shared" si="23"/>
        <v>#REF!</v>
      </c>
      <c r="O33" s="26" t="e">
        <f t="shared" si="24"/>
        <v>#REF!</v>
      </c>
      <c r="P33" s="26" t="e">
        <f t="shared" si="25"/>
        <v>#REF!</v>
      </c>
      <c r="Q33" s="36"/>
      <c r="R33" s="37"/>
      <c r="S33" s="37"/>
      <c r="T33" s="38"/>
      <c r="U33" s="39"/>
      <c r="V33" s="37"/>
      <c r="W33" s="37"/>
      <c r="X33" s="37"/>
      <c r="Y33" s="40"/>
      <c r="Z33" s="1"/>
    </row>
    <row r="34" spans="1:16" ht="26.25" customHeight="1" thickTop="1">
      <c r="A34" s="71" t="s">
        <v>14</v>
      </c>
      <c r="B34" s="72"/>
      <c r="C34" s="72"/>
      <c r="D34" s="57" t="s">
        <v>11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4:16" ht="12.75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ht="12.75">
      <c r="E36" s="43"/>
    </row>
    <row r="37" ht="12.75">
      <c r="A37"/>
    </row>
    <row r="38" ht="12.75">
      <c r="B38" s="43"/>
    </row>
    <row r="471" spans="2:115" ht="12.75">
      <c r="B471" s="44" t="str">
        <f aca="true" t="shared" si="26" ref="B471:B501">+B6</f>
        <v>17 yeniden</v>
      </c>
      <c r="C471" s="45"/>
      <c r="D471" s="46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6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6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6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6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6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6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6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7">
        <f>IF(ISNA('[1]-------  H.S.ARA -------'!$C$7)," ",IF('[1]-------  H.S.ARA -------'!$C$7='CITYLIFE SİNEMALARI'!B471,HLOOKUP('CITYLIFE SİNEMALARI'!B471,'[1]-------  H.S.ARA -------'!$C$7:$C$10,2,FALSE)," "))</f>
        <v>0.46875</v>
      </c>
      <c r="M471" s="47">
        <f>IF(ISNA('[1]-------  H.S.ARA -------'!$D$7)," ",IF('[1]-------  H.S.ARA -------'!$D$7='CITYLIFE SİNEMALARI'!B471,HLOOKUP('CITYLIFE SİNEMALARI'!B471,'[1]-------  H.S.ARA -------'!$D$7:$D$10,2,FALSE)," "))</f>
        <v>0.5729166666666666</v>
      </c>
      <c r="N471" s="47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7">
        <f>IF(ISNA('[1]-------  H.S.ARA -------'!$F$7)," ",IF('[1]-------  H.S.ARA -------'!$F$7='CITYLIFE SİNEMALARI'!B471,HLOOKUP('CITYLIFE SİNEMALARI'!B471,'[1]-------  H.S.ARA -------'!$F$7:$F$10,2,FALSE)," "))</f>
        <v>0.6770833333333334</v>
      </c>
      <c r="P471" s="47">
        <f>IF(ISNA('[1]-------  H.S.ARA -------'!$G$7)," ",IF('[1]-------  H.S.ARA -------'!$G$7='CITYLIFE SİNEMALARI'!B471,HLOOKUP('CITYLIFE SİNEMALARI'!B471,'[1]-------  H.S.ARA -------'!$G$7:$G$10,2,FALSE)," "))</f>
        <v>0.78125</v>
      </c>
      <c r="Q471" s="47">
        <f>IF(ISNA('[1]-------  H.S.ARA -------'!$H$7)," ",IF('[1]-------  H.S.ARA -------'!$H$7='CITYLIFE SİNEMALARI'!B471,HLOOKUP('CITYLIFE SİNEMALARI'!B471,'[1]-------  H.S.ARA -------'!$H$7:$H$10,2,FALSE)," "))</f>
        <v>0.8854166666666666</v>
      </c>
      <c r="R471" s="47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7">
        <f>IF(ISNA('[1]-------  H.S.ARA -------'!$J$7)," ",IF('[1]-------  H.S.ARA -------'!$J$7='CITYLIFE SİNEMALARI'!B471,HLOOKUP('CITYLIFE SİNEMALARI'!B471,'[1]-------  H.S.ARA -------'!$J$7:$J$10,2,FALSE)," "))</f>
        <v>0.9791666666666666</v>
      </c>
      <c r="T471" s="48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8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48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48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48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48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48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48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49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9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9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9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9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9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9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9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0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0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0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0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0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0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0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0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7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7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7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7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7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7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7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7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6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46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46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46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46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46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46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6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46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48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49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49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44" t="str">
        <f t="shared" si="26"/>
        <v>terminatör : kurtulus</v>
      </c>
      <c r="C472" s="45"/>
      <c r="D472" s="46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6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6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6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6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6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6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6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7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47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47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7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47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47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47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7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48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8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8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8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8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8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8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8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9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9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9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9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9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9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9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9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0">
        <f>IF(ISNA('[1]-------  H.S.ARA -------'!$C$19)," ",IF('[1]-------  H.S.ARA -------'!$C$19='CITYLIFE SİNEMALARI'!B472,HLOOKUP('CITYLIFE SİNEMALARI'!B472,'[1]-------  H.S.ARA -------'!$C$19:$C$22,2,FALSE)," "))</f>
        <v>0.4895833333333333</v>
      </c>
      <c r="AK472" s="50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50">
        <f>IF(ISNA('[1]-------  H.S.ARA -------'!$E$19)," ",IF('[1]-------  H.S.ARA -------'!$E$19='CITYLIFE SİNEMALARI'!B472,HLOOKUP('CITYLIFE SİNEMALARI'!B472,'[1]-------  H.S.ARA -------'!$E$19:$E$22,2,FALSE)," "))</f>
        <v>0.59375</v>
      </c>
      <c r="AM472" s="50">
        <f>IF(ISNA('[1]-------  H.S.ARA -------'!$F$19)," ",IF('[1]-------  H.S.ARA -------'!$F$19='CITYLIFE SİNEMALARI'!B472,HLOOKUP('CITYLIFE SİNEMALARI'!B472,'[1]-------  H.S.ARA -------'!$F$19:$F$22,2,FALSE)," "))</f>
        <v>0.6979166666666666</v>
      </c>
      <c r="AN472" s="50">
        <f>IF(ISNA('[1]-------  H.S.ARA -------'!$G$19)," ",IF('[1]-------  H.S.ARA -------'!$G$19='CITYLIFE SİNEMALARI'!B472,HLOOKUP('CITYLIFE SİNEMALARI'!B472,'[1]-------  H.S.ARA -------'!$G$19:$G$22,2,FALSE)," "))</f>
        <v>0.8020833333333334</v>
      </c>
      <c r="AO472" s="50">
        <f>IF(ISNA('[1]-------  H.S.ARA -------'!$H$19)," ",IF('[1]-------  H.S.ARA -------'!$H$19='CITYLIFE SİNEMALARI'!B472,HLOOKUP('CITYLIFE SİNEMALARI'!B472,'[1]-------  H.S.ARA -------'!$H$19:$H$22,2,FALSE)," "))</f>
        <v>0.90625</v>
      </c>
      <c r="AP472" s="50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50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47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7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7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7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47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47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47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7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6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6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6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6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6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6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6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6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46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48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49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49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44" t="str">
        <f t="shared" si="26"/>
        <v>teklif (* lı seanslar 30 Hazirana kadar oynar)</v>
      </c>
      <c r="C473" s="45"/>
      <c r="D473" s="46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6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6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6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6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6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6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6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7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47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47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47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47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47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47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7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48">
        <f>IF(ISNA('[1]-------  H.S.ARA -------'!$C$11)," ",IF('[1]-------  H.S.ARA -------'!$C$11='CITYLIFE SİNEMALARI'!B473,HLOOKUP('CITYLIFE SİNEMALARI'!B473,'[1]-------  H.S.ARA -------'!$C$11:$C$14,2,FALSE)," "))</f>
        <v>0.4895833333333333</v>
      </c>
      <c r="U473" s="48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48">
        <f>IF(ISNA('[1]-------  H.S.ARA -------'!$E$11)," ",IF('[1]-------  H.S.ARA -------'!$E$11='CITYLIFE SİNEMALARI'!B473,HLOOKUP('CITYLIFE SİNEMALARI'!B473,'[1]-------  H.S.ARA -------'!$E$11:$E$14,2,FALSE)," "))</f>
        <v>0.59375</v>
      </c>
      <c r="W473" s="48">
        <f>IF(ISNA('[1]-------  H.S.ARA -------'!$F$11)," ",IF('[1]-------  H.S.ARA -------'!$F$11='CITYLIFE SİNEMALARI'!B473,HLOOKUP('CITYLIFE SİNEMALARI'!B473,'[1]-------  H.S.ARA -------'!$F$11:$F$14,2,FALSE)," "))</f>
        <v>0.6979166666666666</v>
      </c>
      <c r="X473" s="48">
        <f>IF(ISNA('[1]-------  H.S.ARA -------'!$G$11)," ",IF('[1]-------  H.S.ARA -------'!$G$11='CITYLIFE SİNEMALARI'!B473,HLOOKUP('CITYLIFE SİNEMALARI'!B473,'[1]-------  H.S.ARA -------'!$G$11:$G$14,2,FALSE)," "))</f>
        <v>0.8020833333333334</v>
      </c>
      <c r="Y473" s="48">
        <f>IF(ISNA('[1]-------  H.S.ARA -------'!$H$11)," ",IF('[1]-------  H.S.ARA -------'!$H$11='CITYLIFE SİNEMALARI'!B473,HLOOKUP('CITYLIFE SİNEMALARI'!B473,'[1]-------  H.S.ARA -------'!$H$11:$H$14,2,FALSE)," "))</f>
        <v>0.90625</v>
      </c>
      <c r="Z473" s="48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8">
        <f>IF(ISNA('[1]-------  H.S.ARA -------'!$J$11)," ",IF('[1]-------  H.S.ARA -------'!$J$11='CITYLIFE SİNEMALARI'!B473,HLOOKUP('CITYLIFE SİNEMALARI'!B473,'[1]-------  H.S.ARA -------'!$J$11:$J$14,2,FALSE)," "))</f>
        <v>1</v>
      </c>
      <c r="AB473" s="49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9">
        <f>IF(ISNA('[1]-------  H.S.ARA -------'!$D$15)," ",IF('[1]-------  H.S.ARA -------'!$D$15='CITYLIFE SİNEMALARI'!B473,HLOOKUP('CITYLIFE SİNEMALARI'!B473,'[1]-------  H.S.ARA -------'!$D$15:$D$18,2,FALSE)," "))</f>
        <v>0.5416666666666666</v>
      </c>
      <c r="AD473" s="49">
        <f>IF(ISNA('[1]-------  H.S.ARA -------'!$E$15)," ",IF('[1]-------  H.S.ARA -------'!$E$15='CITYLIFE SİNEMALARI'!B473,HLOOKUP('CITYLIFE SİNEMALARI'!B473,'[1]-------  H.S.ARA -------'!$E$15:$E$18,2,FALSE)," "))</f>
        <v>0.6458333333333334</v>
      </c>
      <c r="AE473" s="49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9">
        <f>IF(ISNA('[1]-------  H.S.ARA -------'!$G$15)," ",IF('[1]-------  H.S.ARA -------'!$G$15='CITYLIFE SİNEMALARI'!B473,HLOOKUP('CITYLIFE SİNEMALARI'!B473,'[1]-------  H.S.ARA -------'!$G$15:$G$18,2,FALSE)," "))</f>
        <v>0.75</v>
      </c>
      <c r="AG473" s="49">
        <f>IF(ISNA('[1]-------  H.S.ARA -------'!$H$15)," ",IF('[1]-------  H.S.ARA -------'!$H$15='CITYLIFE SİNEMALARI'!B473,HLOOKUP('CITYLIFE SİNEMALARI'!B473,'[1]-------  H.S.ARA -------'!$H$15:$H$18,2,FALSE)," "))</f>
        <v>0.8541666666666666</v>
      </c>
      <c r="AH473" s="49">
        <f>IF(ISNA('[1]-------  H.S.ARA -------'!$I$15)," ",IF('[1]-------  H.S.ARA -------'!$I$15='CITYLIFE SİNEMALARI'!B473,HLOOKUP('CITYLIFE SİNEMALARI'!B473,'[1]-------  H.S.ARA -------'!$I$15:$I$18,2,FALSE)," "))</f>
        <v>0.9479166666666666</v>
      </c>
      <c r="AI473" s="49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0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0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0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0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0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0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0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0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47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47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47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7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47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47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47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7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6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6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6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6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6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6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6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6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46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48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49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49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44" t="str">
        <f t="shared" si="26"/>
        <v>transformers 2</v>
      </c>
      <c r="C474" s="45"/>
      <c r="D474" s="46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6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6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6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6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6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6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6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7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47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7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47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47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47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47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7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48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48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8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8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8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8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8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8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9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9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9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9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9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9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9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9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0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50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50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50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50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50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0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0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7">
        <f>IF(ISNA('[1]-------  H.S.ARA -------'!$C$23)," ",IF('[1]-------  H.S.ARA -------'!$C$23='CITYLIFE SİNEMALARI'!B474,HLOOKUP('CITYLIFE SİNEMALARI'!B474,'[1]-------  H.S.ARA -------'!$C$23:$C$26,2,FALSE)," "))</f>
        <v>0.4583333333333333</v>
      </c>
      <c r="AS474" s="47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7">
        <f>IF(ISNA('[1]-------  H.S.ARA -------'!$E$23)," ",IF('[1]-------  H.S.ARA -------'!$E$23='CITYLIFE SİNEMALARI'!B474,HLOOKUP('CITYLIFE SİNEMALARI'!B474,'[1]-------  H.S.ARA -------'!$E$23:$E$26,2,FALSE)," "))</f>
        <v>0.5833333333333334</v>
      </c>
      <c r="AU474" s="47">
        <f>IF(ISNA('[1]-------  H.S.ARA -------'!$F$23)," ",IF('[1]-------  H.S.ARA -------'!$F$23='CITYLIFE SİNEMALARI'!B474,HLOOKUP('CITYLIFE SİNEMALARI'!B474,'[1]-------  H.S.ARA -------'!$F$23:$F$26,2,FALSE)," "))</f>
        <v>0.7083333333333334</v>
      </c>
      <c r="AV474" s="47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7">
        <f>IF(ISNA('[1]-------  H.S.ARA -------'!$H$23)," ",IF('[1]-------  H.S.ARA -------'!$H$23='CITYLIFE SİNEMALARI'!B474,HLOOKUP('CITYLIFE SİNEMALARI'!B474,'[1]-------  H.S.ARA -------'!$H$23:$H$26,2,FALSE)," "))</f>
        <v>0.8333333333333334</v>
      </c>
      <c r="AX474" s="47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7">
        <f>IF(ISNA('[1]-------  H.S.ARA -------'!$J$23)," ",IF('[1]-------  H.S.ARA -------'!$J$23='CITYLIFE SİNEMALARI'!B474,HLOOKUP('CITYLIFE SİNEMALARI'!B474,'[1]-------  H.S.ARA -------'!$J$23:$J$26,2,FALSE)," "))</f>
        <v>0.9791666666666666</v>
      </c>
      <c r="AZ474" s="46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6">
        <f>IF(ISNA('[1]-------  H.S.ARA -------'!$D$27)," ",IF('[1]-------  H.S.ARA -------'!$D$27='CITYLIFE SİNEMALARI'!B474,HLOOKUP('CITYLIFE SİNEMALARI'!B474,'[1]-------  H.S.ARA -------'!$D$27:$D$30,2,FALSE)," "))</f>
        <v>0.5208333333333334</v>
      </c>
      <c r="BB474" s="46">
        <f>IF(ISNA('[1]-------  H.S.ARA -------'!$E$27)," ",IF('[1]-------  H.S.ARA -------'!$E$27='CITYLIFE SİNEMALARI'!B474,HLOOKUP('CITYLIFE SİNEMALARI'!B474,'[1]-------  H.S.ARA -------'!$E$27:$E$30,2,FALSE)," "))</f>
        <v>0.6458333333333334</v>
      </c>
      <c r="BC474" s="46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6">
        <f>IF(ISNA('[1]-------  H.S.ARA -------'!$G$27)," ",IF('[1]-------  H.S.ARA -------'!$G$27='CITYLIFE SİNEMALARI'!B474,HLOOKUP('CITYLIFE SİNEMALARI'!B474,'[1]-------  H.S.ARA -------'!$G$27:$G$30,2,FALSE)," "))</f>
        <v>0.7708333333333334</v>
      </c>
      <c r="BE474" s="46">
        <f>IF(ISNA('[1]-------  H.S.ARA -------'!$H$27)," ",IF('[1]-------  H.S.ARA -------'!$H$27='CITYLIFE SİNEMALARI'!B474,HLOOKUP('CITYLIFE SİNEMALARI'!B474,'[1]-------  H.S.ARA -------'!$H$27:$H$30,2,FALSE)," "))</f>
        <v>0.8958333333333334</v>
      </c>
      <c r="BF474" s="46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6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46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48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49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49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44" t="str">
        <f t="shared" si="26"/>
        <v>hain ( 30 Haziran 2009 a kadar oynar)</v>
      </c>
      <c r="C475" s="45"/>
      <c r="D475" s="46">
        <f>IF(ISNA('[1]-------  H.S.ARA -------'!$C$3)," ",IF('[1]-------  H.S.ARA -------'!$C$3='CITYLIFE SİNEMALARI'!B475,HLOOKUP('CITYLIFE SİNEMALARI'!B475,'[1]-------  H.S.ARA -------'!$C$3:$C$6,2,FALSE)," "))</f>
        <v>0.4583333333333333</v>
      </c>
      <c r="E475" s="46">
        <f>IF(ISNA('[1]-------  H.S.ARA -------'!$D$3)," ",IF('[1]-------  H.S.ARA -------'!$D$3='CITYLIFE SİNEMALARI'!B475,HLOOKUP('CITYLIFE SİNEMALARI'!B475,'[1]-------  H.S.ARA -------'!$D$3:$D$6,2,FALSE)," "))</f>
        <v>0.5625</v>
      </c>
      <c r="F475" s="46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6">
        <f>IF(ISNA('[1]-------  H.S.ARA -------'!$F$3)," ",IF('[1]-------  H.S.ARA -------'!$F$3='CITYLIFE SİNEMALARI'!B475,HLOOKUP('CITYLIFE SİNEMALARI'!B475,'[1]-------  H.S.ARA -------'!$F$3:$F$6,2,FALSE)," "))</f>
        <v>0.6666666666666666</v>
      </c>
      <c r="H475" s="46">
        <f>IF(ISNA('[1]-------  H.S.ARA -------'!$G$3)," ",IF('[1]-------  H.S.ARA -------'!$G$3='CITYLIFE SİNEMALARI'!B475,HLOOKUP('CITYLIFE SİNEMALARI'!B475,'[1]-------  H.S.ARA -------'!$G$3:$G$6,2,FALSE)," "))</f>
        <v>0.7604166666666666</v>
      </c>
      <c r="I475" s="46">
        <f>IF(ISNA('[1]-------  H.S.ARA -------'!$H$3)," ",IF('[1]-------  H.S.ARA -------'!$H$3='CITYLIFE SİNEMALARI'!B475,HLOOKUP('CITYLIFE SİNEMALARI'!B475,'[1]-------  H.S.ARA -------'!$H$3:$H$6,2,FALSE)," "))</f>
        <v>0.875</v>
      </c>
      <c r="J475" s="46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6">
        <f>IF(ISNA('[1]-------  H.S.ARA -------'!$J$3)," ",IF('[1]-------  H.S.ARA -------'!$J$3='CITYLIFE SİNEMALARI'!B475,HLOOKUP('CITYLIFE SİNEMALARI'!B475,'[1]-------  H.S.ARA -------'!$J$3:$J$6,2,FALSE)," "))</f>
        <v>0.96875</v>
      </c>
      <c r="L475" s="47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47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7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7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7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7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7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7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8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8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8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8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8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8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8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8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9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9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9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9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9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9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9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9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0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50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50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0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0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0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0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0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7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7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7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7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7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7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7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7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6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6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6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6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6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6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6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6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46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48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49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49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52" t="str">
        <f t="shared" si="26"/>
        <v>buz devri 3 (Türkçe) (1 Temmuz'da Vizyonda)</v>
      </c>
      <c r="C476" s="53"/>
      <c r="D476" s="46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6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6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6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6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6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6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6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7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7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7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7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7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7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7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7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8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8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8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8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8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8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8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8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9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49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49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49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49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49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49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9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50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50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50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50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50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50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50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50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7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47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7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47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47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47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47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7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46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6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6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6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6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6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6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6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46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48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49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49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52">
        <f t="shared" si="26"/>
        <v>0</v>
      </c>
      <c r="C477" s="53"/>
      <c r="D477" s="46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46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46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6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46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46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46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6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47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7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7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7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7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7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7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7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8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8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8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8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8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8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8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8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9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49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9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49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9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49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49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9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0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0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0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0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0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0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0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0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7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7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47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7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7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47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7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7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6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6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6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6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6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6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6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6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46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48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49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49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44">
        <f t="shared" si="26"/>
        <v>0</v>
      </c>
      <c r="C478" s="45"/>
      <c r="D478" s="46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6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6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6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6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6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6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6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7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7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7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7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7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7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7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7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8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48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8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8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8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8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8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8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9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9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9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9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9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9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9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9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0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0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0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0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0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0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0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0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7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7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7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7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7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7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7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7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6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6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6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6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6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6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6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6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46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48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49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49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52">
        <f t="shared" si="26"/>
        <v>0</v>
      </c>
      <c r="C479" s="53"/>
      <c r="D479" s="46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6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6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6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6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6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6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6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7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7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7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7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7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7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7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7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8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8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8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8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8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8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8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8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9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9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9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9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9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9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9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9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0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0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0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0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0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0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0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0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7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7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7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7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7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7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7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7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6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6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6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6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6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6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6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6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46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48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49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49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44">
        <f t="shared" si="26"/>
        <v>0</v>
      </c>
      <c r="C480" s="45"/>
      <c r="D480" s="46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6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6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6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6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6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6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6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7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7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7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7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7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7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7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7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8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8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8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8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8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8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8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8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9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9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9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9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9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9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9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9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0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0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0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0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0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0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0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0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7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7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7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7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7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7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7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7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6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6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6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6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6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6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6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6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46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48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49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49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44">
        <f t="shared" si="26"/>
        <v>0</v>
      </c>
      <c r="C481" s="45"/>
      <c r="D481" s="46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6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6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6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6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6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6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6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7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7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7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7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7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7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7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7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8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8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8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8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8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8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8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8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9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9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9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9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9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9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9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9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0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0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0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0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0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0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0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0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7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7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7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7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7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7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7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7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6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6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6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6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6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6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6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6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46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48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49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49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44">
        <f t="shared" si="26"/>
        <v>0</v>
      </c>
      <c r="C482" s="45"/>
      <c r="D482" s="46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6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6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6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6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6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6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6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7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7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7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7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7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7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7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7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8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8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8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8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8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8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8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8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9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9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9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9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9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9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9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9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0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0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0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0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0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0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0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0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7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7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7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7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7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7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7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7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6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6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6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6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6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6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6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6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46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48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49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49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44">
        <f t="shared" si="26"/>
        <v>0</v>
      </c>
      <c r="C483" s="45"/>
      <c r="D483" s="46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6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6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6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6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6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6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6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7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7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7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7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7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7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7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7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8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8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8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8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8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8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8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8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9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9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9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9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9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9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9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9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0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0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0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0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0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0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0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0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7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7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7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7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7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7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7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7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6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6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6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6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6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6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6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6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46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48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49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49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44">
        <f t="shared" si="26"/>
        <v>0</v>
      </c>
      <c r="C484" s="45"/>
      <c r="D484" s="46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6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6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6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6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6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6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6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7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7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7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7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7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7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7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7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8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8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8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8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8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8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8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8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9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9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9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9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9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9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9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9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0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0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0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0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0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0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0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0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7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7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7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7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7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7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7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7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6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6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6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6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6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6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6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6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46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48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49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49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44">
        <f t="shared" si="26"/>
        <v>0</v>
      </c>
      <c r="C485" s="45"/>
      <c r="D485" s="46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6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6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6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6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6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6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6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7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7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7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7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7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7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7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7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8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8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8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8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8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8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8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8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9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9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9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9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9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9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9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9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0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0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0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0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0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0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0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0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7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7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7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7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7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7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7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7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6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6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6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6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6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6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6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6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46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48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49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49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44">
        <f t="shared" si="26"/>
        <v>0</v>
      </c>
      <c r="C486" s="45"/>
      <c r="D486" s="46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6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6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6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6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6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6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6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7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7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7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7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7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7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7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7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8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8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8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8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8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8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8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8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9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9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9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9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9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9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9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9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0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0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0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0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0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0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0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0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7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7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7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7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7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7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7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7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6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6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6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6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6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6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6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6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46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48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49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49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44">
        <f t="shared" si="26"/>
        <v>0</v>
      </c>
      <c r="C487" s="45"/>
      <c r="D487" s="46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6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6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6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6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6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6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6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7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7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7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7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7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7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7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7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8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8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8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8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8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8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8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8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9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9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9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9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9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9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9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9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0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0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0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0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0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0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0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0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7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7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7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7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7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7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7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7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6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6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6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6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6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6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6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6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46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48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49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49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44">
        <f t="shared" si="26"/>
        <v>0</v>
      </c>
      <c r="C488" s="45"/>
      <c r="D488" s="46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6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6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6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6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6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6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6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7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7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7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7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7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7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7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7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8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8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8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8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8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8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8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8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9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9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9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9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9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9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9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9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0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0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0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0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0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0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0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0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7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7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7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7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7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7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7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7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6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6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6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6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6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6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6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6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46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48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49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49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54">
        <f t="shared" si="26"/>
        <v>0</v>
      </c>
      <c r="C489" s="55"/>
      <c r="D489" s="46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6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6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6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6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6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6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6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7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7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7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7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7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7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7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7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8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8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8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8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8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8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8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8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9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9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9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9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9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9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9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9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0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0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0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0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0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0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0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0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7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7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7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7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7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7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7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7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6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6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6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6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6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6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6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6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46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48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49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49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54">
        <f t="shared" si="26"/>
        <v>0</v>
      </c>
      <c r="C490" s="55"/>
      <c r="D490" s="46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6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6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6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6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6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6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6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7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7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7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7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7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7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7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7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8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8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8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8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8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8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8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8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9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9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9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9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9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9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9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9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0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0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0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0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0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0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0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0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7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7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7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7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7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7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7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7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6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6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6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6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6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6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6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6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46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48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49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49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54">
        <f t="shared" si="26"/>
        <v>0</v>
      </c>
      <c r="C491" s="55"/>
      <c r="D491" s="46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6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6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6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6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6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6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6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7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7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7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7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7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7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7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7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8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8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8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8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8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8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8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8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9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9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9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9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9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9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9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9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0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0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0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0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0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0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0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0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7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7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7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7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7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7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7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7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6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6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6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6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6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6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6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6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46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48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49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49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54">
        <f t="shared" si="26"/>
        <v>0</v>
      </c>
      <c r="C492" s="55"/>
      <c r="D492" s="46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6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6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6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6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6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6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6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7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7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7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7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7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7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7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7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8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8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8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8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8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8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8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8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9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9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9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9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9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9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9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9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0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0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0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0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0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0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0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0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7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7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7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7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7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7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7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7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6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6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6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6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6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6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6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6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46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48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49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49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54">
        <f t="shared" si="26"/>
        <v>0</v>
      </c>
      <c r="C493" s="55"/>
      <c r="D493" s="46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6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6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6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6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6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6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6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7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7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7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7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7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7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7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7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8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8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8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8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8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8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8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8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9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9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9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9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9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9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9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9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0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0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0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0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0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0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0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0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7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7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7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7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7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7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7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7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6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6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6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6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6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6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6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6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46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48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49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49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54">
        <f t="shared" si="26"/>
        <v>0</v>
      </c>
      <c r="C494" s="55"/>
      <c r="D494" s="46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6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6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6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6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6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6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6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7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7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7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7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7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7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7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7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8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8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8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8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8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8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8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8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9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9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9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9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9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9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9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9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0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0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0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0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0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0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0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0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7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7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7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7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7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7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7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7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6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6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6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6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6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6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6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6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46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48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49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49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54">
        <f t="shared" si="26"/>
        <v>0</v>
      </c>
      <c r="C495" s="55"/>
      <c r="D495" s="46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6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6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6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6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6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6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6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7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7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7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7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7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7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7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7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8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8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8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8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8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8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8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8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9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9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9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9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9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9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9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9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0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0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0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0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0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0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0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0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7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7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7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7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7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7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7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7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6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6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6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6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6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6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6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6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51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46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48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49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49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54">
        <f t="shared" si="26"/>
        <v>0</v>
      </c>
      <c r="C496" s="55"/>
      <c r="D496" s="46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6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6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6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6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6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6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6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7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7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7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7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7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7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7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7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8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8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8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8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8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8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8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8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9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9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9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9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9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9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9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9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0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0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0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0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0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0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0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0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7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7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7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7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7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7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7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7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6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6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6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6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6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6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6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6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51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46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48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49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49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54">
        <f t="shared" si="26"/>
        <v>0</v>
      </c>
      <c r="C497" s="55"/>
      <c r="D497" s="46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6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6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6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6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6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6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6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7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7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7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7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7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7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7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7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8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8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8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8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8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8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8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8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9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9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9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9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9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9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9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9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0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0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0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0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0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0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0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0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7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7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7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7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7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7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7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7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6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6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6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6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6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6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6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6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51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46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48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49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49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54">
        <f t="shared" si="26"/>
        <v>0</v>
      </c>
      <c r="C498" s="55"/>
      <c r="D498" s="46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6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6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6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6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6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6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6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7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7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7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7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7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7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7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7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8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8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8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8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8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8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8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8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9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9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9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9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9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9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9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9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0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0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0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0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0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0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0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0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7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7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7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7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7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7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7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7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6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6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6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6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6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6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6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6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51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46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48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49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49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54">
        <f t="shared" si="26"/>
        <v>0</v>
      </c>
      <c r="D499" s="46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6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6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6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6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6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6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6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7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7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7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7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7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7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7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7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8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8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8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8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8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8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8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8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9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9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9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9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9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9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9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9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50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50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50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50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50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50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50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50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7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7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7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7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7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7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7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7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6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6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6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6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6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6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6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6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51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46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48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49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49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115" ht="12.75">
      <c r="B500" s="54">
        <f t="shared" si="26"/>
        <v>0</v>
      </c>
      <c r="D500" s="46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6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6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6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6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6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6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6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7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7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7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7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7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7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7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7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8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8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8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8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8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8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8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8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9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9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9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9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9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9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9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9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50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50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50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50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50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50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50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50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7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7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7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7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7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7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7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7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6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6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6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6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6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6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6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6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I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J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K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L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M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N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O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BP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BQ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BR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BS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BT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BU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BV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BW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BX500" s="51" t="e">
        <f>IF(ISNA('[1]-------  H.S.ARA -------'!#REF!)," ",IF('[1]-------  H.S.ARA -------'!#REF!='CITYLIFE SİNEMALARI'!B500,HLOOKUP('CITYLIFE SİNEMALARI'!B500,'[1]-------  H.S.ARA -------'!#REF!,2,FALSE)," "))</f>
        <v>#REF!</v>
      </c>
      <c r="BY500" s="51" t="e">
        <f>IF(ISNA('[1]-------  H.S.ARA -------'!#REF!)," ",IF('[1]-------  H.S.ARA -------'!#REF!='CITYLIFE SİNEMALARI'!B500,HLOOKUP('CITYLIFE SİNEMALARI'!B500,'[1]-------  H.S.ARA -------'!#REF!,2,FALSE)," "))</f>
        <v>#REF!</v>
      </c>
      <c r="BZ500" s="51" t="e">
        <f>IF(ISNA('[1]-------  H.S.ARA -------'!#REF!)," ",IF('[1]-------  H.S.ARA -------'!#REF!='CITYLIFE SİNEMALARI'!B500,HLOOKUP('CITYLIFE SİNEMALARI'!B500,'[1]-------  H.S.ARA -------'!#REF!,2,FALSE)," "))</f>
        <v>#REF!</v>
      </c>
      <c r="CA500" s="51" t="e">
        <f>IF(ISNA('[1]-------  H.S.ARA -------'!#REF!)," ",IF('[1]-------  H.S.ARA -------'!#REF!='CITYLIFE SİNEMALARI'!B500,HLOOKUP('CITYLIFE SİNEMALARI'!B500,'[1]-------  H.S.ARA -------'!#REF!,2,FALSE)," "))</f>
        <v>#REF!</v>
      </c>
      <c r="CB500" s="51" t="e">
        <f>IF(ISNA('[1]-------  H.S.ARA -------'!#REF!)," ",IF('[1]-------  H.S.ARA -------'!#REF!='CITYLIFE SİNEMALARI'!B500,HLOOKUP('CITYLIFE SİNEMALARI'!B500,'[1]-------  H.S.ARA -------'!#REF!,2,FALSE)," "))</f>
        <v>#REF!</v>
      </c>
      <c r="CC500" s="51" t="e">
        <f>IF(ISNA('[1]-------  H.S.ARA -------'!#REF!)," ",IF('[1]-------  H.S.ARA -------'!#REF!='CITYLIFE SİNEMALARI'!B500,HLOOKUP('CITYLIFE SİNEMALARI'!B500,'[1]-------  H.S.ARA -------'!#REF!,2,FALSE)," "))</f>
        <v>#REF!</v>
      </c>
      <c r="CD500" s="51" t="e">
        <f>IF(ISNA('[1]-------  H.S.ARA -------'!#REF!)," ",IF('[1]-------  H.S.ARA -------'!#REF!='CITYLIFE SİNEMALARI'!B500,HLOOKUP('CITYLIFE SİNEMALARI'!B500,'[1]-------  H.S.ARA -------'!#REF!,2,FALSE)," "))</f>
        <v>#REF!</v>
      </c>
      <c r="CE500" s="51" t="e">
        <f>IF(ISNA('[1]-------  H.S.ARA -------'!#REF!)," ",IF('[1]-------  H.S.ARA -------'!#REF!='CITYLIFE SİNEMALARI'!B500,HLOOKUP('CITYLIFE SİNEMALARI'!B500,'[1]-------  H.S.ARA -------'!#REF!,2,FALSE)," "))</f>
        <v>#REF!</v>
      </c>
      <c r="CF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G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H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I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J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K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L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M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N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CO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CP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CQ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CR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CS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CT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CU500" s="46" t="e">
        <f>IF(ISNA('[1]-------  H.S.ARA -------'!#REF!)," ",IF('[1]-------  H.S.ARA -------'!#REF!='CITYLIFE SİNEMALARI'!B500,HLOOKUP('CITYLIFE SİNEMALARI'!B500,'[1]-------  H.S.ARA -------'!#REF!,2,FALSE)," "))</f>
        <v>#REF!</v>
      </c>
      <c r="CV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W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X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Y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CZ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DA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DB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DC500" s="48" t="e">
        <f>IF(ISNA('[1]-------  H.S.ARA -------'!#REF!)," ",IF('[1]-------  H.S.ARA -------'!#REF!='CITYLIFE SİNEMALARI'!B500,HLOOKUP('CITYLIFE SİNEMALARI'!B500,'[1]-------  H.S.ARA -------'!#REF!,2,FALSE)," "))</f>
        <v>#REF!</v>
      </c>
      <c r="DD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DE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DF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DG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DH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DI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DJ500" s="49" t="e">
        <f>IF(ISNA('[1]-------  H.S.ARA -------'!#REF!)," ",IF('[1]-------  H.S.ARA -------'!#REF!='CITYLIFE SİNEMALARI'!B500,HLOOKUP('CITYLIFE SİNEMALARI'!B500,'[1]-------  H.S.ARA -------'!#REF!,2,FALSE)," "))</f>
        <v>#REF!</v>
      </c>
      <c r="DK500" s="49" t="e">
        <f>IF(ISNA('[1]-------  H.S.ARA -------'!#REF!)," ",IF('[1]-------  H.S.ARA -------'!#REF!='CITYLIFE SİNEMALARI'!B500,HLOOKUP('CITYLIFE SİNEMALARI'!B500,'[1]-------  H.S.ARA -------'!#REF!,2,FALSE)," "))</f>
        <v>#REF!</v>
      </c>
    </row>
    <row r="501" ht="12.75">
      <c r="B501" s="56">
        <f t="shared" si="26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I10:L17 D19:O33 P33 D10:G18 P7:Y17 P19:Y32 I18:Y18 P6:T6 D6:L9 H10:H16 N6:O17 M6:M7 M9:M17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 M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2009-06-23T08:47:28Z</dcterms:created>
  <dcterms:modified xsi:type="dcterms:W3CDTF">2009-06-23T09:13:58Z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