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25" windowWidth="17670" windowHeight="6990" tabRatio="854" activeTab="0"/>
  </bookViews>
  <sheets>
    <sheet name="12-14.8.2022 (hafta sonu)" sheetId="1" r:id="rId1"/>
  </sheets>
  <definedNames>
    <definedName name="Excel_BuiltIn__FilterDatabase" localSheetId="0">'12-14.8.2022 (hafta sonu)'!$A$1:$X$32</definedName>
    <definedName name="_xlnm.Print_Area" localSheetId="0">'12-14.8.2022 (hafta sonu)'!#REF!</definedName>
  </definedNames>
  <calcPr fullCalcOnLoad="1"/>
</workbook>
</file>

<file path=xl/sharedStrings.xml><?xml version="1.0" encoding="utf-8"?>
<sst xmlns="http://schemas.openxmlformats.org/spreadsheetml/2006/main" count="116" uniqueCount="76">
  <si>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</si>
  <si>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</si>
  <si>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</si>
  <si>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</si>
  <si>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</si>
  <si>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</si>
  <si>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</si>
  <si>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</si>
  <si>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</si>
  <si>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</si>
  <si>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</si>
  <si>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</si>
  <si>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</si>
  <si>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</si>
  <si>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</si>
  <si>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</si>
  <si>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</si>
  <si>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</si>
  <si>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CJ ENM</t>
  </si>
  <si>
    <t>ÖNCEKİ</t>
  </si>
  <si>
    <t>VİZYON TARİHİ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</si>
  <si>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</si>
  <si>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</si>
  <si>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</si>
  <si>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</si>
  <si>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</si>
  <si>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</si>
  <si>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</si>
  <si>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DEĞİŞİM</t>
  </si>
  <si>
    <t>HASILAT %</t>
  </si>
  <si>
    <t>Hasılat</t>
  </si>
  <si>
    <t>Bilet</t>
  </si>
  <si>
    <t>BERGEN</t>
  </si>
  <si>
    <t>EVERYTHING EVERY WHERE ALL AT ONCE</t>
  </si>
  <si>
    <t>ELVIS</t>
  </si>
  <si>
    <t>WARNER BROS. TURKEY</t>
  </si>
  <si>
    <t>SHARK BAIT</t>
  </si>
  <si>
    <t>ÖZEN FİLM</t>
  </si>
  <si>
    <t>ACADEMY OF MAGIC</t>
  </si>
  <si>
    <t>CHANTIER FILMS</t>
  </si>
  <si>
    <t>DC LEAGUE OF SUPER PETS</t>
  </si>
  <si>
    <t>BİR TÜRK MASALI</t>
  </si>
  <si>
    <t>HAWAR 2</t>
  </si>
  <si>
    <t>KESİŞME: İYİ Kİ VARSIN EREN</t>
  </si>
  <si>
    <t>BULLET TRAIN</t>
  </si>
  <si>
    <t>AFARİD</t>
  </si>
  <si>
    <t>DAYI: BİR ADAMIN HİKAYESİ</t>
  </si>
  <si>
    <t>SMELLIVILLE</t>
  </si>
  <si>
    <t>THE UNBORN</t>
  </si>
  <si>
    <t>ASLAN HÜRKUŞ: KAYIP ELMAS</t>
  </si>
  <si>
    <t>DORAEMON: NOBITA NO RITORU SUTA WOZU 2021</t>
  </si>
  <si>
    <t>THE RED BOOK RITUEL</t>
  </si>
  <si>
    <t>AYKUT ENİŞTE 2</t>
  </si>
  <si>
    <t>MINIONS: THE RISE OF THE GRU</t>
  </si>
  <si>
    <t>UIP TURKEY</t>
  </si>
  <si>
    <t>THOR: LOVE AND THUNDER</t>
  </si>
  <si>
    <t>TOP GUN: MAVERICK</t>
  </si>
  <si>
    <t>JURASSIC WORLD: DOMINION</t>
  </si>
  <si>
    <t>THE BLACK PHONE</t>
  </si>
  <si>
    <t>DOCTOR STRANGE IN THE MULTIVERSE OF MADNESS</t>
  </si>
  <si>
    <t>SONIC THE HEDGEHOG 2</t>
  </si>
  <si>
    <t>12 - 14 AĞUSTOS 2022 / 33. VİZYON HAFTASI</t>
  </si>
  <si>
    <t>MASAL ŞATASU: GİZEMLİ MAİSAFİR</t>
  </si>
  <si>
    <t>LAAL SINGH CHADDHA</t>
  </si>
  <si>
    <t>BEHIND YOU</t>
  </si>
  <si>
    <t>MA-ŞER</t>
  </si>
  <si>
    <t>DİLBER AY</t>
  </si>
  <si>
    <t>PRESS PLAY</t>
  </si>
  <si>
    <t>100 YILIN MUHAFIZLARI: İSTANBUL MUHAFIZLARI</t>
  </si>
  <si>
    <t>TRAUMFABRIK</t>
  </si>
  <si>
    <t>VERDENS VERSTE MENNESKE</t>
  </si>
  <si>
    <t>BS DAĞITIM</t>
  </si>
  <si>
    <t>PARIS, TEXAS</t>
  </si>
  <si>
    <t>C'MON C'MON</t>
  </si>
  <si>
    <t>STARDUST</t>
  </si>
  <si>
    <t>MAGIC ARCH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</si>
</sst>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2" fillId="27" borderId="0" xfId="0" applyNumberFormat="1" applyFont="1" applyFill="1" applyBorder="1" applyAlignment="1" applyProtection="1">
      <alignment horizontal="right" vertical="center"/>
      <protection/>
    </xf>
    <xf numFmtId="3" fontId="62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6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66" fillId="0" borderId="11" xfId="112" applyNumberFormat="1" applyFont="1" applyFill="1" applyBorder="1" applyAlignment="1" applyProtection="1">
      <alignment horizontal="right" vertical="center"/>
      <protection/>
    </xf>
    <xf numFmtId="3" fontId="66" fillId="0" borderId="11" xfId="112" applyNumberFormat="1" applyFont="1" applyFill="1" applyBorder="1" applyAlignment="1" applyProtection="1">
      <alignment horizontal="right"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0" fontId="16" fillId="28" borderId="12" xfId="0" applyFont="1" applyFill="1" applyBorder="1" applyAlignment="1">
      <alignment horizontal="center" vertical="center" wrapText="1"/>
    </xf>
    <xf numFmtId="3" fontId="69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66" fillId="0" borderId="11" xfId="46" applyNumberFormat="1" applyFont="1" applyFill="1" applyBorder="1" applyAlignment="1" applyProtection="1">
      <alignment horizontal="right" vertical="center"/>
      <protection locked="0"/>
    </xf>
    <xf numFmtId="3" fontId="66" fillId="0" borderId="11" xfId="46" applyNumberFormat="1" applyFont="1" applyFill="1" applyBorder="1" applyAlignment="1" applyProtection="1">
      <alignment horizontal="right" vertical="center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9.140625" style="3" bestFit="1" customWidth="1"/>
    <col min="4" max="4" width="5.8515625" style="4" bestFit="1" customWidth="1"/>
    <col min="5" max="5" width="13.57421875" style="5" bestFit="1" customWidth="1"/>
    <col min="6" max="7" width="3.140625" style="6" bestFit="1" customWidth="1"/>
    <col min="8" max="8" width="2.57421875" style="7" customWidth="1"/>
    <col min="9" max="9" width="7.28125" style="8" bestFit="1" customWidth="1"/>
    <col min="10" max="10" width="6.7109375" style="9" bestFit="1" customWidth="1"/>
    <col min="11" max="11" width="7.28125" style="8" bestFit="1" customWidth="1"/>
    <col min="12" max="12" width="6.7109375" style="9" bestFit="1" customWidth="1"/>
    <col min="13" max="13" width="7.28125" style="10" bestFit="1" customWidth="1"/>
    <col min="14" max="14" width="6.7109375" style="11" bestFit="1" customWidth="1"/>
    <col min="15" max="15" width="8.28125" style="33" bestFit="1" customWidth="1"/>
    <col min="16" max="16" width="6.7109375" style="34" bestFit="1" customWidth="1"/>
    <col min="17" max="18" width="4.28125" style="34" bestFit="1" customWidth="1"/>
    <col min="19" max="19" width="8.28125" style="12" bestFit="1" customWidth="1"/>
    <col min="20" max="20" width="4.8515625" style="14" bestFit="1" customWidth="1"/>
    <col min="21" max="22" width="5.003906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0" t="s">
        <v>0</v>
      </c>
      <c r="C1" s="80"/>
      <c r="D1" s="16"/>
      <c r="E1" s="16"/>
      <c r="F1" s="30"/>
      <c r="G1" s="30"/>
      <c r="H1" s="17"/>
      <c r="I1" s="73" t="s">
        <v>25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18" customFormat="1" ht="12.75" customHeight="1">
      <c r="A2" s="15"/>
      <c r="B2" s="78" t="s">
        <v>26</v>
      </c>
      <c r="C2" s="79"/>
      <c r="D2" s="19"/>
      <c r="E2" s="19"/>
      <c r="F2" s="20"/>
      <c r="G2" s="20"/>
      <c r="H2" s="2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8" customFormat="1" ht="11.25" customHeight="1">
      <c r="A3" s="15"/>
      <c r="B3" s="77" t="s">
        <v>61</v>
      </c>
      <c r="C3" s="77"/>
      <c r="D3" s="22"/>
      <c r="E3" s="22"/>
      <c r="F3" s="23"/>
      <c r="G3" s="23"/>
      <c r="H3" s="2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5" s="25" customFormat="1" ht="12.75" customHeight="1">
      <c r="A4" s="24"/>
      <c r="B4" s="39"/>
      <c r="C4" s="39"/>
      <c r="D4" s="40"/>
      <c r="E4" s="41"/>
      <c r="F4" s="42"/>
      <c r="G4" s="42"/>
      <c r="H4" s="41"/>
      <c r="I4" s="72" t="s">
        <v>1</v>
      </c>
      <c r="J4" s="72"/>
      <c r="K4" s="72" t="s">
        <v>2</v>
      </c>
      <c r="L4" s="72"/>
      <c r="M4" s="72" t="s">
        <v>3</v>
      </c>
      <c r="N4" s="72"/>
      <c r="O4" s="72" t="s">
        <v>4</v>
      </c>
      <c r="P4" s="72"/>
      <c r="Q4" s="43"/>
      <c r="R4" s="43"/>
      <c r="S4" s="75" t="s">
        <v>19</v>
      </c>
      <c r="T4" s="76"/>
      <c r="U4" s="72" t="s">
        <v>28</v>
      </c>
      <c r="V4" s="72"/>
      <c r="W4" s="72" t="s">
        <v>5</v>
      </c>
      <c r="X4" s="72"/>
      <c r="Y4" s="40"/>
    </row>
    <row r="5" spans="1:25" s="27" customFormat="1" ht="56.25" customHeight="1">
      <c r="A5" s="26"/>
      <c r="B5" s="44"/>
      <c r="C5" s="45" t="s">
        <v>6</v>
      </c>
      <c r="D5" s="46" t="s">
        <v>20</v>
      </c>
      <c r="E5" s="47" t="s">
        <v>7</v>
      </c>
      <c r="F5" s="48" t="s">
        <v>8</v>
      </c>
      <c r="G5" s="48" t="s">
        <v>21</v>
      </c>
      <c r="H5" s="48" t="s">
        <v>9</v>
      </c>
      <c r="I5" s="49" t="s">
        <v>10</v>
      </c>
      <c r="J5" s="50" t="s">
        <v>11</v>
      </c>
      <c r="K5" s="49" t="s">
        <v>10</v>
      </c>
      <c r="L5" s="50" t="s">
        <v>11</v>
      </c>
      <c r="M5" s="49" t="s">
        <v>10</v>
      </c>
      <c r="N5" s="50" t="s">
        <v>11</v>
      </c>
      <c r="O5" s="49" t="s">
        <v>12</v>
      </c>
      <c r="P5" s="50" t="s">
        <v>17</v>
      </c>
      <c r="Q5" s="51" t="s">
        <v>22</v>
      </c>
      <c r="R5" s="51" t="s">
        <v>23</v>
      </c>
      <c r="S5" s="50" t="s">
        <v>30</v>
      </c>
      <c r="T5" s="51" t="s">
        <v>31</v>
      </c>
      <c r="U5" s="51" t="s">
        <v>29</v>
      </c>
      <c r="V5" s="51" t="s">
        <v>13</v>
      </c>
      <c r="W5" s="49" t="s">
        <v>10</v>
      </c>
      <c r="X5" s="50" t="s">
        <v>11</v>
      </c>
      <c r="Y5" s="51" t="s">
        <v>24</v>
      </c>
    </row>
    <row r="6" spans="9:22" ht="11.25">
      <c r="I6" s="38"/>
      <c r="J6" s="54">
        <v>41741</v>
      </c>
      <c r="K6" s="55"/>
      <c r="L6" s="54">
        <v>56160</v>
      </c>
      <c r="M6" s="55"/>
      <c r="N6" s="54">
        <v>62363</v>
      </c>
      <c r="O6" s="55"/>
      <c r="P6" s="54">
        <v>160264</v>
      </c>
      <c r="T6" s="13"/>
      <c r="U6" s="13"/>
      <c r="V6" s="13"/>
    </row>
    <row r="7" spans="1:25" s="29" customFormat="1" ht="11.25">
      <c r="A7" s="28">
        <v>1</v>
      </c>
      <c r="B7" s="56"/>
      <c r="C7" s="57" t="s">
        <v>44</v>
      </c>
      <c r="D7" s="58">
        <v>44778</v>
      </c>
      <c r="E7" s="59" t="s">
        <v>35</v>
      </c>
      <c r="F7" s="60">
        <v>311</v>
      </c>
      <c r="G7" s="61">
        <v>356</v>
      </c>
      <c r="H7" s="62">
        <v>2</v>
      </c>
      <c r="I7" s="31">
        <v>436116</v>
      </c>
      <c r="J7" s="32">
        <v>7978</v>
      </c>
      <c r="K7" s="31">
        <v>622696</v>
      </c>
      <c r="L7" s="32">
        <v>11106</v>
      </c>
      <c r="M7" s="31">
        <v>687299</v>
      </c>
      <c r="N7" s="32">
        <v>12850</v>
      </c>
      <c r="O7" s="63">
        <f>I7+K7+M7</f>
        <v>1746111</v>
      </c>
      <c r="P7" s="64">
        <f>J7+L7+N7</f>
        <v>31934</v>
      </c>
      <c r="Q7" s="37">
        <f>P7/G7</f>
        <v>89.70224719101124</v>
      </c>
      <c r="R7" s="71">
        <f>O7/P7</f>
        <v>54.678743658796265</v>
      </c>
      <c r="S7" s="65">
        <v>2299692</v>
      </c>
      <c r="T7" s="66">
        <v>41612</v>
      </c>
      <c r="U7" s="67">
        <f>IF(S7&lt;&gt;0,-(S7-O7)/S7,"")</f>
        <v>-0.24071962680219786</v>
      </c>
      <c r="V7" s="67">
        <f>IF(T7&lt;&gt;0,-(T7-P7)/T7,"")</f>
        <v>-0.23257714120926656</v>
      </c>
      <c r="W7" s="52">
        <v>5835741</v>
      </c>
      <c r="X7" s="53">
        <v>111918</v>
      </c>
      <c r="Y7" s="68">
        <f>W7/X7</f>
        <v>52.14300648689219</v>
      </c>
    </row>
    <row r="8" spans="1:25" s="29" customFormat="1" ht="11.25">
      <c r="A8" s="28">
        <v>2</v>
      </c>
      <c r="B8" s="56"/>
      <c r="C8" s="57" t="s">
        <v>53</v>
      </c>
      <c r="D8" s="58">
        <v>44743</v>
      </c>
      <c r="E8" s="59" t="s">
        <v>54</v>
      </c>
      <c r="F8" s="60">
        <v>253</v>
      </c>
      <c r="G8" s="61">
        <v>253</v>
      </c>
      <c r="H8" s="62">
        <v>7</v>
      </c>
      <c r="I8" s="31">
        <v>337684</v>
      </c>
      <c r="J8" s="32">
        <v>7460</v>
      </c>
      <c r="K8" s="31">
        <v>474253</v>
      </c>
      <c r="L8" s="32">
        <v>10196</v>
      </c>
      <c r="M8" s="31">
        <v>482016</v>
      </c>
      <c r="N8" s="32">
        <v>10501</v>
      </c>
      <c r="O8" s="63">
        <f>I8+K8+M8</f>
        <v>1293953</v>
      </c>
      <c r="P8" s="64">
        <f>J8+L8+N8</f>
        <v>28157</v>
      </c>
      <c r="Q8" s="37">
        <f>P8/G8</f>
        <v>111.29249011857708</v>
      </c>
      <c r="R8" s="71">
        <f>O8/P8</f>
        <v>45.954931278190145</v>
      </c>
      <c r="S8" s="65">
        <v>1562657</v>
      </c>
      <c r="T8" s="66">
        <v>34222</v>
      </c>
      <c r="U8" s="67">
        <f>IF(S8&lt;&gt;0,-(S8-O8)/S8,"")</f>
        <v>-0.17195328213421116</v>
      </c>
      <c r="V8" s="67">
        <f>IF(T8&lt;&gt;0,-(T8-P8)/T8,"")</f>
        <v>-0.17722517678686225</v>
      </c>
      <c r="W8" s="52">
        <v>38749178</v>
      </c>
      <c r="X8" s="53">
        <v>965370</v>
      </c>
      <c r="Y8" s="68">
        <f>W8/X8</f>
        <v>40.13919844204813</v>
      </c>
    </row>
    <row r="9" spans="1:25" s="29" customFormat="1" ht="11.25">
      <c r="A9" s="28">
        <v>3</v>
      </c>
      <c r="B9" s="56"/>
      <c r="C9" s="57" t="s">
        <v>55</v>
      </c>
      <c r="D9" s="58">
        <v>44750</v>
      </c>
      <c r="E9" s="59" t="s">
        <v>54</v>
      </c>
      <c r="F9" s="60">
        <v>293</v>
      </c>
      <c r="G9" s="61">
        <v>293</v>
      </c>
      <c r="H9" s="62">
        <v>6</v>
      </c>
      <c r="I9" s="31">
        <v>281404</v>
      </c>
      <c r="J9" s="32">
        <v>5943</v>
      </c>
      <c r="K9" s="31">
        <v>421769</v>
      </c>
      <c r="L9" s="32">
        <v>8629</v>
      </c>
      <c r="M9" s="31">
        <v>496702</v>
      </c>
      <c r="N9" s="32">
        <v>10379</v>
      </c>
      <c r="O9" s="63">
        <f>I9+K9+M9</f>
        <v>1199875</v>
      </c>
      <c r="P9" s="64">
        <f>J9+L9+N9</f>
        <v>24951</v>
      </c>
      <c r="Q9" s="37">
        <f>P9/G9</f>
        <v>85.15699658703072</v>
      </c>
      <c r="R9" s="71">
        <f>O9/P9</f>
        <v>48.08925493968177</v>
      </c>
      <c r="S9" s="65">
        <v>1522555</v>
      </c>
      <c r="T9" s="66">
        <v>32018</v>
      </c>
      <c r="U9" s="67">
        <f>IF(S9&lt;&gt;0,-(S9-O9)/S9,"")</f>
        <v>-0.21193323065505024</v>
      </c>
      <c r="V9" s="67">
        <f>IF(T9&lt;&gt;0,-(T9-P9)/T9,"")</f>
        <v>-0.22071959522768442</v>
      </c>
      <c r="W9" s="52">
        <v>48168126</v>
      </c>
      <c r="X9" s="53">
        <v>1108178</v>
      </c>
      <c r="Y9" s="68">
        <f>W9/X9</f>
        <v>43.46605509223247</v>
      </c>
    </row>
    <row r="10" spans="1:25" s="29" customFormat="1" ht="11.25">
      <c r="A10" s="28">
        <v>4</v>
      </c>
      <c r="B10" s="56" t="s">
        <v>27</v>
      </c>
      <c r="C10" s="57" t="s">
        <v>62</v>
      </c>
      <c r="D10" s="58">
        <v>44785</v>
      </c>
      <c r="E10" s="59" t="s">
        <v>18</v>
      </c>
      <c r="F10" s="60">
        <v>242</v>
      </c>
      <c r="G10" s="61">
        <v>242</v>
      </c>
      <c r="H10" s="62">
        <v>1</v>
      </c>
      <c r="I10" s="31">
        <v>319759.5</v>
      </c>
      <c r="J10" s="32">
        <v>7103</v>
      </c>
      <c r="K10" s="31">
        <v>347332.9</v>
      </c>
      <c r="L10" s="32">
        <v>7677</v>
      </c>
      <c r="M10" s="31">
        <v>312915.5</v>
      </c>
      <c r="N10" s="32">
        <v>6967</v>
      </c>
      <c r="O10" s="63">
        <f>I10+K10+M10</f>
        <v>980007.9</v>
      </c>
      <c r="P10" s="64">
        <f>J10+L10+N10</f>
        <v>21747</v>
      </c>
      <c r="Q10" s="37">
        <f>P10/G10</f>
        <v>89.86363636363636</v>
      </c>
      <c r="R10" s="71">
        <f>O10/P10</f>
        <v>45.0640502138226</v>
      </c>
      <c r="S10" s="65"/>
      <c r="T10" s="66"/>
      <c r="U10" s="67">
        <f>IF(S10&lt;&gt;0,-(S10-O10)/S10,"")</f>
      </c>
      <c r="V10" s="67">
        <f>IF(T10&lt;&gt;0,-(T10-P10)/T10,"")</f>
      </c>
      <c r="W10" s="52">
        <v>980007.9</v>
      </c>
      <c r="X10" s="53">
        <v>21747</v>
      </c>
      <c r="Y10" s="68">
        <f>W10/X10</f>
        <v>45.0640502138226</v>
      </c>
    </row>
    <row r="11" spans="1:25" s="29" customFormat="1" ht="11.25">
      <c r="A11" s="28">
        <v>5</v>
      </c>
      <c r="B11" s="56"/>
      <c r="C11" s="57" t="s">
        <v>40</v>
      </c>
      <c r="D11" s="58">
        <v>44771</v>
      </c>
      <c r="E11" s="59" t="s">
        <v>35</v>
      </c>
      <c r="F11" s="60">
        <v>260</v>
      </c>
      <c r="G11" s="61">
        <v>260</v>
      </c>
      <c r="H11" s="62">
        <v>3</v>
      </c>
      <c r="I11" s="31">
        <v>168442</v>
      </c>
      <c r="J11" s="32">
        <v>3926</v>
      </c>
      <c r="K11" s="31">
        <v>243173</v>
      </c>
      <c r="L11" s="32">
        <v>5495</v>
      </c>
      <c r="M11" s="31">
        <v>263180</v>
      </c>
      <c r="N11" s="32">
        <v>5886</v>
      </c>
      <c r="O11" s="63">
        <f>I11+K11+M11</f>
        <v>674795</v>
      </c>
      <c r="P11" s="64">
        <f>J11+L11+N11</f>
        <v>15307</v>
      </c>
      <c r="Q11" s="37">
        <f>P11/G11</f>
        <v>58.87307692307692</v>
      </c>
      <c r="R11" s="71">
        <f>O11/P11</f>
        <v>44.084079179460375</v>
      </c>
      <c r="S11" s="65">
        <v>1025145</v>
      </c>
      <c r="T11" s="66">
        <v>22987</v>
      </c>
      <c r="U11" s="67">
        <f>IF(S11&lt;&gt;0,-(S11-O11)/S11,"")</f>
        <v>-0.3417565320027898</v>
      </c>
      <c r="V11" s="67">
        <f>IF(T11&lt;&gt;0,-(T11-P11)/T11,"")</f>
        <v>-0.3341018836733806</v>
      </c>
      <c r="W11" s="52">
        <v>5077805</v>
      </c>
      <c r="X11" s="53">
        <v>118994</v>
      </c>
      <c r="Y11" s="68">
        <f>W11/X11</f>
        <v>42.67278182093215</v>
      </c>
    </row>
    <row r="12" spans="1:25" s="29" customFormat="1" ht="11.25">
      <c r="A12" s="28">
        <v>6</v>
      </c>
      <c r="B12" s="56" t="s">
        <v>27</v>
      </c>
      <c r="C12" s="57" t="s">
        <v>63</v>
      </c>
      <c r="D12" s="58">
        <v>44785</v>
      </c>
      <c r="E12" s="59" t="s">
        <v>54</v>
      </c>
      <c r="F12" s="60">
        <v>192</v>
      </c>
      <c r="G12" s="61">
        <v>204</v>
      </c>
      <c r="H12" s="62">
        <v>1</v>
      </c>
      <c r="I12" s="31">
        <v>140715</v>
      </c>
      <c r="J12" s="32">
        <v>2911</v>
      </c>
      <c r="K12" s="31">
        <v>186342</v>
      </c>
      <c r="L12" s="32">
        <v>3816</v>
      </c>
      <c r="M12" s="31">
        <v>206937</v>
      </c>
      <c r="N12" s="32">
        <v>4321</v>
      </c>
      <c r="O12" s="63">
        <f>I12+K12+M12</f>
        <v>533994</v>
      </c>
      <c r="P12" s="64">
        <f>J12+L12+N12</f>
        <v>11048</v>
      </c>
      <c r="Q12" s="37">
        <f>P12/G12</f>
        <v>54.15686274509804</v>
      </c>
      <c r="R12" s="71">
        <f>O12/P12</f>
        <v>48.33399710354816</v>
      </c>
      <c r="S12" s="65"/>
      <c r="T12" s="66"/>
      <c r="U12" s="67">
        <f>IF(S12&lt;&gt;0,-(S12-O12)/S12,"")</f>
      </c>
      <c r="V12" s="67">
        <f>IF(T12&lt;&gt;0,-(T12-P12)/T12,"")</f>
      </c>
      <c r="W12" s="52">
        <v>533994</v>
      </c>
      <c r="X12" s="53">
        <v>11048</v>
      </c>
      <c r="Y12" s="68">
        <f>W12/X12</f>
        <v>48.33399710354816</v>
      </c>
    </row>
    <row r="13" spans="1:25" s="29" customFormat="1" ht="11.25">
      <c r="A13" s="28">
        <v>7</v>
      </c>
      <c r="B13" s="56" t="s">
        <v>27</v>
      </c>
      <c r="C13" s="57" t="s">
        <v>64</v>
      </c>
      <c r="D13" s="58">
        <v>44785</v>
      </c>
      <c r="E13" s="59" t="s">
        <v>14</v>
      </c>
      <c r="F13" s="60">
        <v>113</v>
      </c>
      <c r="G13" s="61">
        <v>113</v>
      </c>
      <c r="H13" s="62">
        <v>1</v>
      </c>
      <c r="I13" s="31">
        <v>73145</v>
      </c>
      <c r="J13" s="32">
        <v>1614</v>
      </c>
      <c r="K13" s="31">
        <v>98406</v>
      </c>
      <c r="L13" s="32">
        <v>2190</v>
      </c>
      <c r="M13" s="31">
        <v>120461</v>
      </c>
      <c r="N13" s="32">
        <v>2633</v>
      </c>
      <c r="O13" s="63">
        <f>I13+K13+M13</f>
        <v>292012</v>
      </c>
      <c r="P13" s="64">
        <f>J13+L13+N13</f>
        <v>6437</v>
      </c>
      <c r="Q13" s="37">
        <f>P13/G13</f>
        <v>56.9646017699115</v>
      </c>
      <c r="R13" s="71">
        <f>O13/P13</f>
        <v>45.36461084356066</v>
      </c>
      <c r="S13" s="65"/>
      <c r="T13" s="66"/>
      <c r="U13" s="67">
        <f>IF(S13&lt;&gt;0,-(S13-O13)/S13,"")</f>
      </c>
      <c r="V13" s="67">
        <f>IF(T13&lt;&gt;0,-(T13-P13)/T13,"")</f>
      </c>
      <c r="W13" s="52">
        <v>292012</v>
      </c>
      <c r="X13" s="53">
        <v>6437</v>
      </c>
      <c r="Y13" s="68">
        <f>W13/X13</f>
        <v>45.36461084356066</v>
      </c>
    </row>
    <row r="14" spans="1:25" s="29" customFormat="1" ht="11.25">
      <c r="A14" s="28">
        <v>8</v>
      </c>
      <c r="B14" s="56" t="s">
        <v>27</v>
      </c>
      <c r="C14" s="57" t="s">
        <v>65</v>
      </c>
      <c r="D14" s="58">
        <v>44785</v>
      </c>
      <c r="E14" s="59" t="s">
        <v>18</v>
      </c>
      <c r="F14" s="60">
        <v>127</v>
      </c>
      <c r="G14" s="61">
        <v>127</v>
      </c>
      <c r="H14" s="62">
        <v>1</v>
      </c>
      <c r="I14" s="31">
        <v>53867</v>
      </c>
      <c r="J14" s="32">
        <v>1331</v>
      </c>
      <c r="K14" s="31">
        <v>77996</v>
      </c>
      <c r="L14" s="32">
        <v>1920</v>
      </c>
      <c r="M14" s="31">
        <v>108133</v>
      </c>
      <c r="N14" s="32">
        <v>2674</v>
      </c>
      <c r="O14" s="63">
        <f>I14+K14+M14</f>
        <v>239996</v>
      </c>
      <c r="P14" s="64">
        <f>J14+L14+N14</f>
        <v>5925</v>
      </c>
      <c r="Q14" s="37">
        <f>P14/G14</f>
        <v>46.653543307086615</v>
      </c>
      <c r="R14" s="71">
        <f>O14/P14</f>
        <v>40.50565400843882</v>
      </c>
      <c r="S14" s="65"/>
      <c r="T14" s="66"/>
      <c r="U14" s="67">
        <f>IF(S14&lt;&gt;0,-(S14-O14)/S14,"")</f>
      </c>
      <c r="V14" s="67">
        <f>IF(T14&lt;&gt;0,-(T14-P14)/T14,"")</f>
      </c>
      <c r="W14" s="52">
        <v>239996</v>
      </c>
      <c r="X14" s="53">
        <v>5925</v>
      </c>
      <c r="Y14" s="68">
        <f>W14/X14</f>
        <v>40.50565400843882</v>
      </c>
    </row>
    <row r="15" spans="1:25" s="29" customFormat="1" ht="11.25">
      <c r="A15" s="28">
        <v>9</v>
      </c>
      <c r="B15" s="56"/>
      <c r="C15" s="57" t="s">
        <v>66</v>
      </c>
      <c r="D15" s="58">
        <v>44596</v>
      </c>
      <c r="E15" s="59" t="s">
        <v>18</v>
      </c>
      <c r="F15" s="60">
        <v>88</v>
      </c>
      <c r="G15" s="61">
        <v>88</v>
      </c>
      <c r="H15" s="62">
        <v>21</v>
      </c>
      <c r="I15" s="31">
        <v>10335</v>
      </c>
      <c r="J15" s="32">
        <v>689</v>
      </c>
      <c r="K15" s="31">
        <v>15450</v>
      </c>
      <c r="L15" s="32">
        <v>1030</v>
      </c>
      <c r="M15" s="31">
        <v>19785</v>
      </c>
      <c r="N15" s="32">
        <v>1321</v>
      </c>
      <c r="O15" s="63">
        <f>I15+K15+M15</f>
        <v>45570</v>
      </c>
      <c r="P15" s="64">
        <f>J15+L15+N15</f>
        <v>3040</v>
      </c>
      <c r="Q15" s="37">
        <f>P15/G15</f>
        <v>34.54545454545455</v>
      </c>
      <c r="R15" s="71">
        <f>O15/P15</f>
        <v>14.990131578947368</v>
      </c>
      <c r="S15" s="65"/>
      <c r="T15" s="66"/>
      <c r="U15" s="67">
        <f>IF(S15&lt;&gt;0,-(S15-O15)/S15,"")</f>
      </c>
      <c r="V15" s="67">
        <f>IF(T15&lt;&gt;0,-(T15-P15)/T15,"")</f>
      </c>
      <c r="W15" s="52">
        <v>18513329</v>
      </c>
      <c r="X15" s="53">
        <v>683710</v>
      </c>
      <c r="Y15" s="68">
        <f>W15/X15</f>
        <v>27.07775080077811</v>
      </c>
    </row>
    <row r="16" spans="1:25" s="29" customFormat="1" ht="11.25">
      <c r="A16" s="28">
        <v>10</v>
      </c>
      <c r="B16" s="56"/>
      <c r="C16" s="57" t="s">
        <v>52</v>
      </c>
      <c r="D16" s="58">
        <v>44533</v>
      </c>
      <c r="E16" s="59" t="s">
        <v>18</v>
      </c>
      <c r="F16" s="60">
        <v>88</v>
      </c>
      <c r="G16" s="61">
        <v>88</v>
      </c>
      <c r="H16" s="62">
        <v>37</v>
      </c>
      <c r="I16" s="31">
        <v>8729</v>
      </c>
      <c r="J16" s="32">
        <v>579</v>
      </c>
      <c r="K16" s="31">
        <v>12765</v>
      </c>
      <c r="L16" s="32">
        <v>851</v>
      </c>
      <c r="M16" s="31">
        <v>17535</v>
      </c>
      <c r="N16" s="32">
        <v>1169</v>
      </c>
      <c r="O16" s="63">
        <f>I16+K16+M16</f>
        <v>39029</v>
      </c>
      <c r="P16" s="64">
        <f>J16+L16+N16</f>
        <v>2599</v>
      </c>
      <c r="Q16" s="37">
        <f>P16/G16</f>
        <v>29.53409090909091</v>
      </c>
      <c r="R16" s="71">
        <f>O16/P16</f>
        <v>15.016929588303194</v>
      </c>
      <c r="S16" s="65">
        <v>2065</v>
      </c>
      <c r="T16" s="66">
        <v>98</v>
      </c>
      <c r="U16" s="67">
        <f>IF(S16&lt;&gt;0,-(S16-O16)/S16,"")</f>
        <v>17.900242130750605</v>
      </c>
      <c r="V16" s="67">
        <f>IF(T16&lt;&gt;0,-(T16-P16)/T16,"")</f>
        <v>25.520408163265305</v>
      </c>
      <c r="W16" s="52">
        <v>22727643.5</v>
      </c>
      <c r="X16" s="53">
        <v>928432</v>
      </c>
      <c r="Y16" s="68">
        <f>W16/X16</f>
        <v>24.47959947524428</v>
      </c>
    </row>
    <row r="17" spans="1:25" s="29" customFormat="1" ht="11.25">
      <c r="A17" s="28">
        <v>11</v>
      </c>
      <c r="B17" s="56" t="s">
        <v>27</v>
      </c>
      <c r="C17" s="57" t="s">
        <v>67</v>
      </c>
      <c r="D17" s="58">
        <v>44785</v>
      </c>
      <c r="E17" s="59" t="s">
        <v>15</v>
      </c>
      <c r="F17" s="60">
        <v>85</v>
      </c>
      <c r="G17" s="61">
        <v>85</v>
      </c>
      <c r="H17" s="62">
        <v>1</v>
      </c>
      <c r="I17" s="31">
        <v>26485</v>
      </c>
      <c r="J17" s="32">
        <v>539</v>
      </c>
      <c r="K17" s="31">
        <v>41018</v>
      </c>
      <c r="L17" s="32">
        <v>771</v>
      </c>
      <c r="M17" s="31">
        <v>47823</v>
      </c>
      <c r="N17" s="32">
        <v>945</v>
      </c>
      <c r="O17" s="63">
        <f>I17+K17+M17</f>
        <v>115326</v>
      </c>
      <c r="P17" s="64">
        <f>J17+L17+N17</f>
        <v>2255</v>
      </c>
      <c r="Q17" s="37">
        <f>P17/G17</f>
        <v>26.529411764705884</v>
      </c>
      <c r="R17" s="71">
        <f>O17/P17</f>
        <v>51.14235033259423</v>
      </c>
      <c r="S17" s="65"/>
      <c r="T17" s="66"/>
      <c r="U17" s="67">
        <f>IF(S17&lt;&gt;0,-(S17-O17)/S17,"")</f>
      </c>
      <c r="V17" s="67">
        <f>IF(T17&lt;&gt;0,-(T17-P17)/T17,"")</f>
      </c>
      <c r="W17" s="52">
        <v>121831</v>
      </c>
      <c r="X17" s="53">
        <v>2308</v>
      </c>
      <c r="Y17" s="68">
        <f>W17/X17</f>
        <v>52.78639514731369</v>
      </c>
    </row>
    <row r="18" spans="1:25" s="29" customFormat="1" ht="11.25">
      <c r="A18" s="28">
        <v>12</v>
      </c>
      <c r="B18" s="56"/>
      <c r="C18" s="57" t="s">
        <v>56</v>
      </c>
      <c r="D18" s="58">
        <v>44708</v>
      </c>
      <c r="E18" s="59" t="s">
        <v>54</v>
      </c>
      <c r="F18" s="60">
        <v>14</v>
      </c>
      <c r="G18" s="61">
        <v>14</v>
      </c>
      <c r="H18" s="62">
        <v>12</v>
      </c>
      <c r="I18" s="31">
        <v>15542</v>
      </c>
      <c r="J18" s="32">
        <v>241</v>
      </c>
      <c r="K18" s="31">
        <v>28152</v>
      </c>
      <c r="L18" s="32">
        <v>426</v>
      </c>
      <c r="M18" s="31">
        <v>31079</v>
      </c>
      <c r="N18" s="32">
        <v>465</v>
      </c>
      <c r="O18" s="63">
        <f>I18+K18+M18</f>
        <v>74773</v>
      </c>
      <c r="P18" s="64">
        <f>J18+L18+N18</f>
        <v>1132</v>
      </c>
      <c r="Q18" s="37">
        <f>P18/G18</f>
        <v>80.85714285714286</v>
      </c>
      <c r="R18" s="71">
        <f>O18/P18</f>
        <v>66.05388692579506</v>
      </c>
      <c r="S18" s="65">
        <v>101715</v>
      </c>
      <c r="T18" s="66">
        <v>1690</v>
      </c>
      <c r="U18" s="67">
        <f>IF(S18&lt;&gt;0,-(S18-O18)/S18,"")</f>
        <v>-0.26487735338937224</v>
      </c>
      <c r="V18" s="67">
        <f>IF(T18&lt;&gt;0,-(T18-P18)/T18,"")</f>
        <v>-0.3301775147928994</v>
      </c>
      <c r="W18" s="52">
        <v>20904635</v>
      </c>
      <c r="X18" s="53">
        <v>477279</v>
      </c>
      <c r="Y18" s="68">
        <f>W18/X18</f>
        <v>43.79961196700462</v>
      </c>
    </row>
    <row r="19" spans="1:25" s="29" customFormat="1" ht="11.25">
      <c r="A19" s="28">
        <v>13</v>
      </c>
      <c r="B19" s="56"/>
      <c r="C19" s="57" t="s">
        <v>68</v>
      </c>
      <c r="D19" s="58">
        <v>44498</v>
      </c>
      <c r="E19" s="59" t="s">
        <v>18</v>
      </c>
      <c r="F19" s="60">
        <v>88</v>
      </c>
      <c r="G19" s="61">
        <v>88</v>
      </c>
      <c r="H19" s="62">
        <v>34</v>
      </c>
      <c r="I19" s="31">
        <v>4230</v>
      </c>
      <c r="J19" s="32">
        <v>282</v>
      </c>
      <c r="K19" s="31">
        <v>6390</v>
      </c>
      <c r="L19" s="32">
        <v>426</v>
      </c>
      <c r="M19" s="31">
        <v>5715</v>
      </c>
      <c r="N19" s="32">
        <v>381</v>
      </c>
      <c r="O19" s="63">
        <f>I19+K19+M19</f>
        <v>16335</v>
      </c>
      <c r="P19" s="64">
        <f>J19+L19+N19</f>
        <v>1089</v>
      </c>
      <c r="Q19" s="37">
        <f>P19/G19</f>
        <v>12.375</v>
      </c>
      <c r="R19" s="71">
        <f>O19/P19</f>
        <v>15</v>
      </c>
      <c r="S19" s="65"/>
      <c r="T19" s="66"/>
      <c r="U19" s="67">
        <f>IF(S19&lt;&gt;0,-(S19-O19)/S19,"")</f>
      </c>
      <c r="V19" s="67">
        <f>IF(T19&lt;&gt;0,-(T19-P19)/T19,"")</f>
      </c>
      <c r="W19" s="52">
        <v>3163432.5</v>
      </c>
      <c r="X19" s="53">
        <v>171563</v>
      </c>
      <c r="Y19" s="68">
        <f>W19/X19</f>
        <v>18.43889708153856</v>
      </c>
    </row>
    <row r="20" spans="1:25" s="29" customFormat="1" ht="11.25">
      <c r="A20" s="28">
        <v>14</v>
      </c>
      <c r="B20" s="56"/>
      <c r="C20" s="57" t="s">
        <v>45</v>
      </c>
      <c r="D20" s="58">
        <v>44778</v>
      </c>
      <c r="E20" s="59" t="s">
        <v>16</v>
      </c>
      <c r="F20" s="60">
        <v>61</v>
      </c>
      <c r="G20" s="61">
        <v>61</v>
      </c>
      <c r="H20" s="62">
        <v>2</v>
      </c>
      <c r="I20" s="31">
        <v>10068</v>
      </c>
      <c r="J20" s="32">
        <v>247</v>
      </c>
      <c r="K20" s="31">
        <v>11562</v>
      </c>
      <c r="L20" s="32">
        <v>285</v>
      </c>
      <c r="M20" s="31">
        <v>16514</v>
      </c>
      <c r="N20" s="32">
        <v>407</v>
      </c>
      <c r="O20" s="63">
        <f>I20+K20+M20</f>
        <v>38144</v>
      </c>
      <c r="P20" s="64">
        <f>J20+L20+N20</f>
        <v>939</v>
      </c>
      <c r="Q20" s="37">
        <f>P20/G20</f>
        <v>15.39344262295082</v>
      </c>
      <c r="R20" s="71">
        <f>O20/P20</f>
        <v>40.621938232161874</v>
      </c>
      <c r="S20" s="65">
        <v>177724</v>
      </c>
      <c r="T20" s="66">
        <v>4199</v>
      </c>
      <c r="U20" s="67">
        <f>IF(S20&lt;&gt;0,-(S20-O20)/S20,"")</f>
        <v>-0.7853750759604781</v>
      </c>
      <c r="V20" s="67">
        <f>IF(T20&lt;&gt;0,-(T20-P20)/T20,"")</f>
        <v>-0.7763753274589188</v>
      </c>
      <c r="W20" s="52">
        <v>372566</v>
      </c>
      <c r="X20" s="53">
        <v>9400</v>
      </c>
      <c r="Y20" s="68">
        <f>W20/X20</f>
        <v>39.63468085106383</v>
      </c>
    </row>
    <row r="21" spans="1:25" s="29" customFormat="1" ht="11.25">
      <c r="A21" s="28">
        <v>15</v>
      </c>
      <c r="B21" s="56"/>
      <c r="C21" s="57" t="s">
        <v>57</v>
      </c>
      <c r="D21" s="58">
        <v>44722</v>
      </c>
      <c r="E21" s="59" t="s">
        <v>54</v>
      </c>
      <c r="F21" s="60">
        <v>16</v>
      </c>
      <c r="G21" s="61">
        <v>16</v>
      </c>
      <c r="H21" s="62">
        <v>10</v>
      </c>
      <c r="I21" s="31">
        <v>5288</v>
      </c>
      <c r="J21" s="32">
        <v>134</v>
      </c>
      <c r="K21" s="31">
        <v>10357</v>
      </c>
      <c r="L21" s="32">
        <v>274</v>
      </c>
      <c r="M21" s="31">
        <v>13455</v>
      </c>
      <c r="N21" s="32">
        <v>358</v>
      </c>
      <c r="O21" s="63">
        <f>I21+K21+M21</f>
        <v>29100</v>
      </c>
      <c r="P21" s="64">
        <f>J21+L21+N21</f>
        <v>766</v>
      </c>
      <c r="Q21" s="37">
        <f>P21/G21</f>
        <v>47.875</v>
      </c>
      <c r="R21" s="71">
        <f>O21/P21</f>
        <v>37.989556135770236</v>
      </c>
      <c r="S21" s="65">
        <v>60942</v>
      </c>
      <c r="T21" s="66">
        <v>1403</v>
      </c>
      <c r="U21" s="67">
        <f>IF(S21&lt;&gt;0,-(S21-O21)/S21,"")</f>
        <v>-0.5224968002362902</v>
      </c>
      <c r="V21" s="67">
        <f>IF(T21&lt;&gt;0,-(T21-P21)/T21,"")</f>
        <v>-0.4540270848182466</v>
      </c>
      <c r="W21" s="52">
        <v>18585514</v>
      </c>
      <c r="X21" s="53">
        <v>471560</v>
      </c>
      <c r="Y21" s="68">
        <f>W21/X21</f>
        <v>39.41282975655272</v>
      </c>
    </row>
    <row r="22" spans="1:25" s="29" customFormat="1" ht="11.25">
      <c r="A22" s="28">
        <v>16</v>
      </c>
      <c r="B22" s="56"/>
      <c r="C22" s="57" t="s">
        <v>47</v>
      </c>
      <c r="D22" s="58">
        <v>44778</v>
      </c>
      <c r="E22" s="59" t="s">
        <v>15</v>
      </c>
      <c r="F22" s="60">
        <v>29</v>
      </c>
      <c r="G22" s="61">
        <v>29</v>
      </c>
      <c r="H22" s="62">
        <v>2</v>
      </c>
      <c r="I22" s="31">
        <v>4691</v>
      </c>
      <c r="J22" s="32">
        <v>132</v>
      </c>
      <c r="K22" s="31">
        <v>11306</v>
      </c>
      <c r="L22" s="32">
        <v>294</v>
      </c>
      <c r="M22" s="31">
        <v>11031</v>
      </c>
      <c r="N22" s="32">
        <v>298</v>
      </c>
      <c r="O22" s="63">
        <f>I22+K22+M22</f>
        <v>27028</v>
      </c>
      <c r="P22" s="64">
        <f>J22+L22+N22</f>
        <v>724</v>
      </c>
      <c r="Q22" s="37">
        <f>P22/G22</f>
        <v>24.96551724137931</v>
      </c>
      <c r="R22" s="71">
        <f>O22/P22</f>
        <v>37.331491712707184</v>
      </c>
      <c r="S22" s="65">
        <v>148282</v>
      </c>
      <c r="T22" s="66">
        <v>3399</v>
      </c>
      <c r="U22" s="67">
        <f>IF(S22&lt;&gt;0,-(S22-O22)/S22,"")</f>
        <v>-0.8177256848437436</v>
      </c>
      <c r="V22" s="67">
        <f>IF(T22&lt;&gt;0,-(T22-P22)/T22,"")</f>
        <v>-0.7869961753456899</v>
      </c>
      <c r="W22" s="52">
        <v>312728</v>
      </c>
      <c r="X22" s="53">
        <v>7874</v>
      </c>
      <c r="Y22" s="68">
        <f>W22/X22</f>
        <v>39.71653543307087</v>
      </c>
    </row>
    <row r="23" spans="1:25" s="29" customFormat="1" ht="11.25">
      <c r="A23" s="28">
        <v>17</v>
      </c>
      <c r="B23" s="56" t="s">
        <v>27</v>
      </c>
      <c r="C23" s="57" t="s">
        <v>69</v>
      </c>
      <c r="D23" s="58">
        <v>44785</v>
      </c>
      <c r="E23" s="59" t="s">
        <v>37</v>
      </c>
      <c r="F23" s="60">
        <v>29</v>
      </c>
      <c r="G23" s="61">
        <v>29</v>
      </c>
      <c r="H23" s="62">
        <v>1</v>
      </c>
      <c r="I23" s="31">
        <v>6149</v>
      </c>
      <c r="J23" s="32">
        <v>125</v>
      </c>
      <c r="K23" s="31">
        <v>7005</v>
      </c>
      <c r="L23" s="32">
        <v>144</v>
      </c>
      <c r="M23" s="31">
        <v>7276</v>
      </c>
      <c r="N23" s="32">
        <v>147</v>
      </c>
      <c r="O23" s="63">
        <f>I23+K23+M23</f>
        <v>20430</v>
      </c>
      <c r="P23" s="64">
        <f>J23+L23+N23</f>
        <v>416</v>
      </c>
      <c r="Q23" s="37">
        <f>P23/G23</f>
        <v>14.344827586206897</v>
      </c>
      <c r="R23" s="71">
        <f>O23/P23</f>
        <v>49.11057692307692</v>
      </c>
      <c r="S23" s="65"/>
      <c r="T23" s="66"/>
      <c r="U23" s="67">
        <f>IF(S23&lt;&gt;0,-(S23-O23)/S23,"")</f>
      </c>
      <c r="V23" s="67">
        <f>IF(T23&lt;&gt;0,-(T23-P23)/T23,"")</f>
      </c>
      <c r="W23" s="52">
        <v>20430</v>
      </c>
      <c r="X23" s="53">
        <v>416</v>
      </c>
      <c r="Y23" s="68">
        <f>W23/X23</f>
        <v>49.11057692307692</v>
      </c>
    </row>
    <row r="24" spans="1:25" s="29" customFormat="1" ht="11.25">
      <c r="A24" s="28">
        <v>18</v>
      </c>
      <c r="B24" s="56"/>
      <c r="C24" s="57" t="s">
        <v>48</v>
      </c>
      <c r="D24" s="58">
        <v>44778</v>
      </c>
      <c r="E24" s="59" t="s">
        <v>18</v>
      </c>
      <c r="F24" s="60">
        <v>13</v>
      </c>
      <c r="G24" s="61">
        <v>13</v>
      </c>
      <c r="H24" s="62">
        <v>2</v>
      </c>
      <c r="I24" s="31">
        <v>2730</v>
      </c>
      <c r="J24" s="32">
        <v>64</v>
      </c>
      <c r="K24" s="31">
        <v>2823</v>
      </c>
      <c r="L24" s="32">
        <v>75</v>
      </c>
      <c r="M24" s="31">
        <v>3496</v>
      </c>
      <c r="N24" s="32">
        <v>77</v>
      </c>
      <c r="O24" s="63">
        <f>I24+K24+M24</f>
        <v>9049</v>
      </c>
      <c r="P24" s="64">
        <f>J24+L24+N24</f>
        <v>216</v>
      </c>
      <c r="Q24" s="37">
        <f>P24/G24</f>
        <v>16.615384615384617</v>
      </c>
      <c r="R24" s="71">
        <f>O24/P24</f>
        <v>41.89351851851852</v>
      </c>
      <c r="S24" s="65">
        <v>133545.5</v>
      </c>
      <c r="T24" s="66">
        <v>3057</v>
      </c>
      <c r="U24" s="67">
        <f>IF(S24&lt;&gt;0,-(S24-O24)/S24,"")</f>
        <v>-0.932240322586684</v>
      </c>
      <c r="V24" s="67">
        <f>IF(T24&lt;&gt;0,-(T24-P24)/T24,"")</f>
        <v>-0.929342492639843</v>
      </c>
      <c r="W24" s="52">
        <v>272453</v>
      </c>
      <c r="X24" s="53">
        <v>6672</v>
      </c>
      <c r="Y24" s="68">
        <f>W24/X24</f>
        <v>40.83528177458034</v>
      </c>
    </row>
    <row r="25" spans="1:25" s="29" customFormat="1" ht="11.25">
      <c r="A25" s="28">
        <v>19</v>
      </c>
      <c r="B25" s="56"/>
      <c r="C25" s="57" t="s">
        <v>50</v>
      </c>
      <c r="D25" s="58">
        <v>44778</v>
      </c>
      <c r="E25" s="59" t="s">
        <v>14</v>
      </c>
      <c r="F25" s="60">
        <v>16</v>
      </c>
      <c r="G25" s="61">
        <v>16</v>
      </c>
      <c r="H25" s="62">
        <v>2</v>
      </c>
      <c r="I25" s="31">
        <v>2617</v>
      </c>
      <c r="J25" s="32">
        <v>69</v>
      </c>
      <c r="K25" s="31">
        <v>2431</v>
      </c>
      <c r="L25" s="32">
        <v>62</v>
      </c>
      <c r="M25" s="31">
        <v>1559</v>
      </c>
      <c r="N25" s="32">
        <v>43</v>
      </c>
      <c r="O25" s="63">
        <f>I25+K25+M25</f>
        <v>6607</v>
      </c>
      <c r="P25" s="64">
        <f>J25+L25+N25</f>
        <v>174</v>
      </c>
      <c r="Q25" s="37">
        <f>P25/G25</f>
        <v>10.875</v>
      </c>
      <c r="R25" s="71">
        <f>O25/P25</f>
        <v>37.97126436781609</v>
      </c>
      <c r="S25" s="65">
        <v>114286</v>
      </c>
      <c r="T25" s="66">
        <v>2463</v>
      </c>
      <c r="U25" s="67">
        <f>IF(S25&lt;&gt;0,-(S25-O25)/S25,"")</f>
        <v>-0.9421888945277637</v>
      </c>
      <c r="V25" s="67">
        <f>IF(T25&lt;&gt;0,-(T25-P25)/T25,"")</f>
        <v>-0.9293544457978076</v>
      </c>
      <c r="W25" s="52">
        <v>239741.5</v>
      </c>
      <c r="X25" s="53">
        <v>5563</v>
      </c>
      <c r="Y25" s="68">
        <f>W25/X25</f>
        <v>43.09572173287794</v>
      </c>
    </row>
    <row r="26" spans="1:25" s="29" customFormat="1" ht="11.25">
      <c r="A26" s="28">
        <v>20</v>
      </c>
      <c r="B26" s="56"/>
      <c r="C26" s="57" t="s">
        <v>49</v>
      </c>
      <c r="D26" s="58">
        <v>44568</v>
      </c>
      <c r="E26" s="59" t="s">
        <v>14</v>
      </c>
      <c r="F26" s="60">
        <v>2</v>
      </c>
      <c r="G26" s="61">
        <v>2</v>
      </c>
      <c r="H26" s="62">
        <v>26</v>
      </c>
      <c r="I26" s="31">
        <v>130</v>
      </c>
      <c r="J26" s="32">
        <v>4</v>
      </c>
      <c r="K26" s="31">
        <v>400</v>
      </c>
      <c r="L26" s="32">
        <v>13</v>
      </c>
      <c r="M26" s="31">
        <v>2400</v>
      </c>
      <c r="N26" s="32">
        <v>153</v>
      </c>
      <c r="O26" s="63">
        <f>I26+K26+M26</f>
        <v>2930</v>
      </c>
      <c r="P26" s="64">
        <f>J26+L26+N26</f>
        <v>170</v>
      </c>
      <c r="Q26" s="37">
        <f>P26/G26</f>
        <v>85</v>
      </c>
      <c r="R26" s="71">
        <f>O26/P26</f>
        <v>17.235294117647058</v>
      </c>
      <c r="S26" s="65">
        <v>44886</v>
      </c>
      <c r="T26" s="66">
        <v>2983</v>
      </c>
      <c r="U26" s="67">
        <f>IF(S26&lt;&gt;0,-(S26-O26)/S26,"")</f>
        <v>-0.9347235218108096</v>
      </c>
      <c r="V26" s="67">
        <f>IF(T26&lt;&gt;0,-(T26-P26)/T26,"")</f>
        <v>-0.9430103922225948</v>
      </c>
      <c r="W26" s="52">
        <v>27396577.6</v>
      </c>
      <c r="X26" s="53">
        <v>1163413</v>
      </c>
      <c r="Y26" s="68">
        <f>W26/X26</f>
        <v>23.54845407434849</v>
      </c>
    </row>
    <row r="27" spans="1:25" s="29" customFormat="1" ht="11.25">
      <c r="A27" s="28">
        <v>21</v>
      </c>
      <c r="B27" s="56"/>
      <c r="C27" s="57" t="s">
        <v>51</v>
      </c>
      <c r="D27" s="58">
        <v>44778</v>
      </c>
      <c r="E27" s="59" t="s">
        <v>37</v>
      </c>
      <c r="F27" s="60">
        <v>8</v>
      </c>
      <c r="G27" s="61">
        <v>8</v>
      </c>
      <c r="H27" s="62">
        <v>2</v>
      </c>
      <c r="I27" s="31">
        <v>2458</v>
      </c>
      <c r="J27" s="32">
        <v>47</v>
      </c>
      <c r="K27" s="31">
        <v>2782</v>
      </c>
      <c r="L27" s="32">
        <v>52</v>
      </c>
      <c r="M27" s="31">
        <v>3252</v>
      </c>
      <c r="N27" s="32">
        <v>67</v>
      </c>
      <c r="O27" s="63">
        <f>I27+K27+M27</f>
        <v>8492</v>
      </c>
      <c r="P27" s="64">
        <f>J27+L27+N27</f>
        <v>166</v>
      </c>
      <c r="Q27" s="37">
        <f>P27/G27</f>
        <v>20.75</v>
      </c>
      <c r="R27" s="71">
        <f>O27/P27</f>
        <v>51.1566265060241</v>
      </c>
      <c r="S27" s="65">
        <v>52565</v>
      </c>
      <c r="T27" s="66">
        <v>1389</v>
      </c>
      <c r="U27" s="67">
        <f>IF(S27&lt;&gt;0,-(S27-O27)/S27,"")</f>
        <v>-0.8384476362598687</v>
      </c>
      <c r="V27" s="67">
        <f>IF(T27&lt;&gt;0,-(T27-P27)/T27,"")</f>
        <v>-0.8804895608351332</v>
      </c>
      <c r="W27" s="52">
        <v>110981</v>
      </c>
      <c r="X27" s="53">
        <v>3011</v>
      </c>
      <c r="Y27" s="68">
        <f>W27/X27</f>
        <v>36.858518764530054</v>
      </c>
    </row>
    <row r="28" spans="1:25" s="29" customFormat="1" ht="11.25">
      <c r="A28" s="28">
        <v>22</v>
      </c>
      <c r="B28" s="56"/>
      <c r="C28" s="57" t="s">
        <v>33</v>
      </c>
      <c r="D28" s="58">
        <v>44659</v>
      </c>
      <c r="E28" s="59" t="s">
        <v>15</v>
      </c>
      <c r="F28" s="60">
        <v>3</v>
      </c>
      <c r="G28" s="61">
        <v>3</v>
      </c>
      <c r="H28" s="62">
        <v>20</v>
      </c>
      <c r="I28" s="31">
        <v>1933.9999999516208</v>
      </c>
      <c r="J28" s="32">
        <v>46</v>
      </c>
      <c r="K28" s="31">
        <v>2405.0000000043633</v>
      </c>
      <c r="L28" s="32">
        <v>57</v>
      </c>
      <c r="M28" s="31">
        <v>2193.000000062585</v>
      </c>
      <c r="N28" s="32">
        <v>54</v>
      </c>
      <c r="O28" s="63">
        <f>I28+K28+M28</f>
        <v>6532.000000018569</v>
      </c>
      <c r="P28" s="64">
        <f>J28+L28+N28</f>
        <v>157</v>
      </c>
      <c r="Q28" s="37">
        <f>P28/G28</f>
        <v>52.333333333333336</v>
      </c>
      <c r="R28" s="71">
        <f>O28/P28</f>
        <v>41.605095541519546</v>
      </c>
      <c r="S28" s="65">
        <v>6058</v>
      </c>
      <c r="T28" s="66">
        <v>146</v>
      </c>
      <c r="U28" s="67">
        <f>IF(S28&lt;&gt;0,-(S28-O28)/S28,"")</f>
        <v>0.07824364477031515</v>
      </c>
      <c r="V28" s="67">
        <f>IF(T28&lt;&gt;0,-(T28-P28)/T28,"")</f>
        <v>0.07534246575342465</v>
      </c>
      <c r="W28" s="69">
        <v>1425386.0000000186</v>
      </c>
      <c r="X28" s="70">
        <v>37662</v>
      </c>
      <c r="Y28" s="68">
        <f>W28/X28</f>
        <v>37.84679517816416</v>
      </c>
    </row>
    <row r="29" spans="1:25" s="29" customFormat="1" ht="11.25">
      <c r="A29" s="28">
        <v>23</v>
      </c>
      <c r="B29" s="56"/>
      <c r="C29" s="57" t="s">
        <v>34</v>
      </c>
      <c r="D29" s="58">
        <v>44736</v>
      </c>
      <c r="E29" s="59" t="s">
        <v>35</v>
      </c>
      <c r="F29" s="60">
        <v>4</v>
      </c>
      <c r="G29" s="61">
        <v>4</v>
      </c>
      <c r="H29" s="62">
        <v>8</v>
      </c>
      <c r="I29" s="31">
        <v>1793</v>
      </c>
      <c r="J29" s="32">
        <v>31</v>
      </c>
      <c r="K29" s="31">
        <v>3478</v>
      </c>
      <c r="L29" s="32">
        <v>61</v>
      </c>
      <c r="M29" s="31">
        <v>2925</v>
      </c>
      <c r="N29" s="32">
        <v>52</v>
      </c>
      <c r="O29" s="63">
        <f>I29+K29+M29</f>
        <v>8196</v>
      </c>
      <c r="P29" s="64">
        <f>J29+L29+N29</f>
        <v>144</v>
      </c>
      <c r="Q29" s="37">
        <f>P29/G29</f>
        <v>36</v>
      </c>
      <c r="R29" s="71">
        <f>O29/P29</f>
        <v>56.916666666666664</v>
      </c>
      <c r="S29" s="65">
        <v>16085</v>
      </c>
      <c r="T29" s="66">
        <v>385</v>
      </c>
      <c r="U29" s="67">
        <f>IF(S29&lt;&gt;0,-(S29-O29)/S29,"")</f>
        <v>-0.49045694746658375</v>
      </c>
      <c r="V29" s="67">
        <f>IF(T29&lt;&gt;0,-(T29-P29)/T29,"")</f>
        <v>-0.625974025974026</v>
      </c>
      <c r="W29" s="52">
        <v>2748859</v>
      </c>
      <c r="X29" s="53">
        <v>56610</v>
      </c>
      <c r="Y29" s="68">
        <f>W29/X29</f>
        <v>48.55783430489313</v>
      </c>
    </row>
    <row r="30" spans="1:25" s="29" customFormat="1" ht="11.25">
      <c r="A30" s="28">
        <v>24</v>
      </c>
      <c r="B30" s="56"/>
      <c r="C30" s="57" t="s">
        <v>36</v>
      </c>
      <c r="D30" s="58">
        <v>44750</v>
      </c>
      <c r="E30" s="59" t="s">
        <v>15</v>
      </c>
      <c r="F30" s="60">
        <v>2</v>
      </c>
      <c r="G30" s="61">
        <v>2</v>
      </c>
      <c r="H30" s="62">
        <v>6</v>
      </c>
      <c r="I30" s="31">
        <v>1202</v>
      </c>
      <c r="J30" s="32">
        <v>30</v>
      </c>
      <c r="K30" s="31">
        <v>1625</v>
      </c>
      <c r="L30" s="32">
        <v>40</v>
      </c>
      <c r="M30" s="31">
        <v>2280</v>
      </c>
      <c r="N30" s="32">
        <v>54</v>
      </c>
      <c r="O30" s="63">
        <f>I30+K30+M30</f>
        <v>5107</v>
      </c>
      <c r="P30" s="64">
        <f>J30+L30+N30</f>
        <v>124</v>
      </c>
      <c r="Q30" s="37">
        <f>P30/G30</f>
        <v>62</v>
      </c>
      <c r="R30" s="71">
        <f>O30/P30</f>
        <v>41.185483870967744</v>
      </c>
      <c r="S30" s="65">
        <v>8208</v>
      </c>
      <c r="T30" s="66">
        <v>203</v>
      </c>
      <c r="U30" s="67">
        <f>IF(S30&lt;&gt;0,-(S30-O30)/S30,"")</f>
        <v>-0.3778021442495127</v>
      </c>
      <c r="V30" s="67">
        <f>IF(T30&lt;&gt;0,-(T30-P30)/T30,"")</f>
        <v>-0.3891625615763547</v>
      </c>
      <c r="W30" s="52">
        <v>1175455.3</v>
      </c>
      <c r="X30" s="53">
        <v>30336</v>
      </c>
      <c r="Y30" s="68">
        <f>W30/X30</f>
        <v>38.74786722046414</v>
      </c>
    </row>
    <row r="31" spans="1:25" s="29" customFormat="1" ht="11.25">
      <c r="A31" s="28">
        <v>25</v>
      </c>
      <c r="B31" s="56"/>
      <c r="C31" s="57" t="s">
        <v>70</v>
      </c>
      <c r="D31" s="58">
        <v>44519</v>
      </c>
      <c r="E31" s="59" t="s">
        <v>71</v>
      </c>
      <c r="F31" s="60">
        <v>2</v>
      </c>
      <c r="G31" s="61">
        <v>2</v>
      </c>
      <c r="H31" s="62">
        <v>29</v>
      </c>
      <c r="I31" s="31">
        <v>1259.0000001310693</v>
      </c>
      <c r="J31" s="32">
        <v>33</v>
      </c>
      <c r="K31" s="31">
        <v>2237.9999999189495</v>
      </c>
      <c r="L31" s="32">
        <v>54</v>
      </c>
      <c r="M31" s="31">
        <v>1456.9999998581793</v>
      </c>
      <c r="N31" s="32">
        <v>34</v>
      </c>
      <c r="O31" s="63">
        <f>I31+K31+M31</f>
        <v>4953.999999908197</v>
      </c>
      <c r="P31" s="64">
        <f>J31+L31+N31</f>
        <v>121</v>
      </c>
      <c r="Q31" s="37">
        <f>P31/G31</f>
        <v>60.5</v>
      </c>
      <c r="R31" s="71">
        <f>O31/P31</f>
        <v>40.94214875957188</v>
      </c>
      <c r="S31" s="65"/>
      <c r="T31" s="66"/>
      <c r="U31" s="67">
        <f>IF(S31&lt;&gt;0,-(S31-O31)/S31,"")</f>
      </c>
      <c r="V31" s="67">
        <f>IF(T31&lt;&gt;0,-(T31-P31)/T31,"")</f>
      </c>
      <c r="W31" s="52">
        <v>868975.4999997511</v>
      </c>
      <c r="X31" s="53">
        <v>33546</v>
      </c>
      <c r="Y31" s="68">
        <f>W31/X31</f>
        <v>25.903997495968255</v>
      </c>
    </row>
    <row r="32" spans="1:25" s="29" customFormat="1" ht="11.25">
      <c r="A32" s="28">
        <v>26</v>
      </c>
      <c r="B32" s="56"/>
      <c r="C32" s="57" t="s">
        <v>72</v>
      </c>
      <c r="D32" s="58">
        <v>44106</v>
      </c>
      <c r="E32" s="59" t="s">
        <v>71</v>
      </c>
      <c r="F32" s="60">
        <v>1</v>
      </c>
      <c r="G32" s="61">
        <v>1</v>
      </c>
      <c r="H32" s="62">
        <v>8</v>
      </c>
      <c r="I32" s="31">
        <v>0</v>
      </c>
      <c r="J32" s="32">
        <v>0</v>
      </c>
      <c r="K32" s="31">
        <v>9701.999999915319</v>
      </c>
      <c r="L32" s="32">
        <v>98</v>
      </c>
      <c r="M32" s="31">
        <v>0</v>
      </c>
      <c r="N32" s="32">
        <v>0</v>
      </c>
      <c r="O32" s="63">
        <f>I32+K32+M32</f>
        <v>9701.999999915319</v>
      </c>
      <c r="P32" s="64">
        <f>J32+L32+N32</f>
        <v>98</v>
      </c>
      <c r="Q32" s="37">
        <f>P32/G32</f>
        <v>98</v>
      </c>
      <c r="R32" s="71">
        <f>O32/P32</f>
        <v>98.99999999913591</v>
      </c>
      <c r="S32" s="65"/>
      <c r="T32" s="66"/>
      <c r="U32" s="67">
        <f>IF(S32&lt;&gt;0,-(S32-O32)/S32,"")</f>
      </c>
      <c r="V32" s="67">
        <f>IF(T32&lt;&gt;0,-(T32-P32)/T32,"")</f>
      </c>
      <c r="W32" s="63">
        <v>21587.99999991532</v>
      </c>
      <c r="X32" s="64">
        <v>704</v>
      </c>
      <c r="Y32" s="68">
        <f>W32/X32</f>
        <v>30.664772727152442</v>
      </c>
    </row>
    <row r="33" spans="1:25" ht="11.25">
      <c r="A33" s="28">
        <v>27</v>
      </c>
      <c r="B33" s="56"/>
      <c r="C33" s="57" t="s">
        <v>73</v>
      </c>
      <c r="D33" s="58">
        <v>44729</v>
      </c>
      <c r="E33" s="59" t="s">
        <v>71</v>
      </c>
      <c r="F33" s="60">
        <v>1</v>
      </c>
      <c r="G33" s="61">
        <v>1</v>
      </c>
      <c r="H33" s="62">
        <v>9</v>
      </c>
      <c r="I33" s="31">
        <v>269.0000000590947</v>
      </c>
      <c r="J33" s="32">
        <v>7</v>
      </c>
      <c r="K33" s="31">
        <v>1675.9999999970678</v>
      </c>
      <c r="L33" s="32">
        <v>40</v>
      </c>
      <c r="M33" s="31">
        <v>1500.9999999172392</v>
      </c>
      <c r="N33" s="32">
        <v>35</v>
      </c>
      <c r="O33" s="63">
        <f>I33+K33+M33</f>
        <v>3445.999999973402</v>
      </c>
      <c r="P33" s="64">
        <f>J33+L33+N33</f>
        <v>82</v>
      </c>
      <c r="Q33" s="37">
        <f>P33/G33</f>
        <v>82</v>
      </c>
      <c r="R33" s="71">
        <f>O33/P33</f>
        <v>42.02439024357807</v>
      </c>
      <c r="S33" s="65"/>
      <c r="T33" s="66"/>
      <c r="U33" s="67">
        <f>IF(S33&lt;&gt;0,-(S33-O33)/S33,"")</f>
      </c>
      <c r="V33" s="67">
        <f>IF(T33&lt;&gt;0,-(T33-P33)/T33,"")</f>
      </c>
      <c r="W33" s="52">
        <v>215917.00000013204</v>
      </c>
      <c r="X33" s="53">
        <v>5451</v>
      </c>
      <c r="Y33" s="68">
        <f>W33/X33</f>
        <v>39.610530177973224</v>
      </c>
    </row>
    <row r="34" spans="1:25" ht="11.25">
      <c r="A34" s="28">
        <v>28</v>
      </c>
      <c r="B34" s="56"/>
      <c r="C34" s="57" t="s">
        <v>58</v>
      </c>
      <c r="D34" s="58">
        <v>44736</v>
      </c>
      <c r="E34" s="59" t="s">
        <v>54</v>
      </c>
      <c r="F34" s="60">
        <v>3</v>
      </c>
      <c r="G34" s="61">
        <v>3</v>
      </c>
      <c r="H34" s="62">
        <v>8</v>
      </c>
      <c r="I34" s="31">
        <v>1176</v>
      </c>
      <c r="J34" s="32">
        <v>27</v>
      </c>
      <c r="K34" s="31">
        <v>970</v>
      </c>
      <c r="L34" s="32">
        <v>20</v>
      </c>
      <c r="M34" s="31">
        <v>1080</v>
      </c>
      <c r="N34" s="32">
        <v>24</v>
      </c>
      <c r="O34" s="63">
        <f>I34+K34+M34</f>
        <v>3226</v>
      </c>
      <c r="P34" s="64">
        <f>J34+L34+N34</f>
        <v>71</v>
      </c>
      <c r="Q34" s="37">
        <f>P34/G34</f>
        <v>23.666666666666668</v>
      </c>
      <c r="R34" s="71">
        <f>O34/P34</f>
        <v>45.436619718309856</v>
      </c>
      <c r="S34" s="65">
        <v>6021</v>
      </c>
      <c r="T34" s="66">
        <v>143</v>
      </c>
      <c r="U34" s="67">
        <f>IF(S34&lt;&gt;0,-(S34-O34)/S34,"")</f>
        <v>-0.46420860322205615</v>
      </c>
      <c r="V34" s="67">
        <f>IF(T34&lt;&gt;0,-(T34-P34)/T34,"")</f>
        <v>-0.5034965034965035</v>
      </c>
      <c r="W34" s="52">
        <v>3045459</v>
      </c>
      <c r="X34" s="53">
        <v>75890</v>
      </c>
      <c r="Y34" s="68">
        <f>W34/X34</f>
        <v>40.12991171432336</v>
      </c>
    </row>
    <row r="35" spans="1:25" ht="11.25">
      <c r="A35" s="28">
        <v>29</v>
      </c>
      <c r="B35" s="56"/>
      <c r="C35" s="57" t="s">
        <v>59</v>
      </c>
      <c r="D35" s="58">
        <v>44687</v>
      </c>
      <c r="E35" s="59" t="s">
        <v>54</v>
      </c>
      <c r="F35" s="60">
        <v>2</v>
      </c>
      <c r="G35" s="61">
        <v>2</v>
      </c>
      <c r="H35" s="62">
        <v>15</v>
      </c>
      <c r="I35" s="31">
        <v>1064</v>
      </c>
      <c r="J35" s="32">
        <v>23</v>
      </c>
      <c r="K35" s="31">
        <v>586</v>
      </c>
      <c r="L35" s="32">
        <v>12</v>
      </c>
      <c r="M35" s="31">
        <v>1338</v>
      </c>
      <c r="N35" s="32">
        <v>28</v>
      </c>
      <c r="O35" s="63">
        <f>I35+K35+M35</f>
        <v>2988</v>
      </c>
      <c r="P35" s="64">
        <f>J35+L35+N35</f>
        <v>63</v>
      </c>
      <c r="Q35" s="37">
        <f>P35/G35</f>
        <v>31.5</v>
      </c>
      <c r="R35" s="71">
        <f>O35/P35</f>
        <v>47.42857142857143</v>
      </c>
      <c r="S35" s="65">
        <v>4237</v>
      </c>
      <c r="T35" s="66">
        <v>93</v>
      </c>
      <c r="U35" s="67">
        <f>IF(S35&lt;&gt;0,-(S35-O35)/S35,"")</f>
        <v>-0.2947840453150814</v>
      </c>
      <c r="V35" s="67">
        <f>IF(T35&lt;&gt;0,-(T35-P35)/T35,"")</f>
        <v>-0.3225806451612903</v>
      </c>
      <c r="W35" s="52">
        <v>59240173</v>
      </c>
      <c r="X35" s="53">
        <v>1549383</v>
      </c>
      <c r="Y35" s="68">
        <f>W35/X35</f>
        <v>38.23468632352362</v>
      </c>
    </row>
    <row r="36" spans="1:25" ht="11.25">
      <c r="A36" s="28">
        <v>30</v>
      </c>
      <c r="B36" s="56"/>
      <c r="C36" s="57" t="s">
        <v>74</v>
      </c>
      <c r="D36" s="58">
        <v>44666</v>
      </c>
      <c r="E36" s="59" t="s">
        <v>71</v>
      </c>
      <c r="F36" s="60">
        <v>1</v>
      </c>
      <c r="G36" s="61">
        <v>1</v>
      </c>
      <c r="H36" s="62">
        <v>7</v>
      </c>
      <c r="I36" s="31">
        <v>6038.999999936297</v>
      </c>
      <c r="J36" s="32">
        <v>61</v>
      </c>
      <c r="K36" s="31">
        <v>0</v>
      </c>
      <c r="L36" s="32">
        <v>0</v>
      </c>
      <c r="M36" s="31">
        <v>0</v>
      </c>
      <c r="N36" s="32">
        <v>0</v>
      </c>
      <c r="O36" s="63">
        <f>I36+K36+M36</f>
        <v>6038.999999936297</v>
      </c>
      <c r="P36" s="64">
        <f>J36+L36+N36</f>
        <v>61</v>
      </c>
      <c r="Q36" s="37">
        <f>P36/G36</f>
        <v>61</v>
      </c>
      <c r="R36" s="71">
        <f>O36/P36</f>
        <v>98.99999999895569</v>
      </c>
      <c r="S36" s="65"/>
      <c r="T36" s="66"/>
      <c r="U36" s="67"/>
      <c r="V36" s="67">
        <f>IF(T36&lt;&gt;0,-(T36-P36)/T36,"")</f>
      </c>
      <c r="W36" s="52">
        <v>57820.4999999363</v>
      </c>
      <c r="X36" s="53">
        <v>1956</v>
      </c>
      <c r="Y36" s="68">
        <f>W36/X36</f>
        <v>29.560582822053323</v>
      </c>
    </row>
    <row r="37" spans="1:25" ht="11.25">
      <c r="A37" s="28">
        <v>31</v>
      </c>
      <c r="B37" s="56"/>
      <c r="C37" s="57" t="s">
        <v>60</v>
      </c>
      <c r="D37" s="58">
        <v>44659</v>
      </c>
      <c r="E37" s="59" t="s">
        <v>54</v>
      </c>
      <c r="F37" s="60">
        <v>1</v>
      </c>
      <c r="G37" s="61">
        <v>1</v>
      </c>
      <c r="H37" s="62">
        <v>19</v>
      </c>
      <c r="I37" s="31">
        <v>198</v>
      </c>
      <c r="J37" s="32">
        <v>4</v>
      </c>
      <c r="K37" s="31">
        <v>481</v>
      </c>
      <c r="L37" s="32">
        <v>10</v>
      </c>
      <c r="M37" s="31">
        <v>838</v>
      </c>
      <c r="N37" s="32">
        <v>17</v>
      </c>
      <c r="O37" s="63">
        <f>I37+K37+M37</f>
        <v>1517</v>
      </c>
      <c r="P37" s="64">
        <f>J37+L37+N37</f>
        <v>31</v>
      </c>
      <c r="Q37" s="37">
        <f>P37/G37</f>
        <v>31</v>
      </c>
      <c r="R37" s="71">
        <f>O37/P37</f>
        <v>48.935483870967744</v>
      </c>
      <c r="S37" s="65">
        <v>1747</v>
      </c>
      <c r="T37" s="66">
        <v>36</v>
      </c>
      <c r="U37" s="67">
        <f>IF(S37&lt;&gt;0,-(S37-O37)/S37,"")</f>
        <v>-0.1316542644533486</v>
      </c>
      <c r="V37" s="67">
        <f>IF(T37&lt;&gt;0,-(T37-P37)/T37,"")</f>
        <v>-0.1388888888888889</v>
      </c>
      <c r="W37" s="52">
        <v>22666048</v>
      </c>
      <c r="X37" s="53">
        <v>686416</v>
      </c>
      <c r="Y37" s="68">
        <f>W37/X37</f>
        <v>33.02086198456912</v>
      </c>
    </row>
    <row r="38" spans="1:25" ht="11.25">
      <c r="A38" s="28">
        <v>32</v>
      </c>
      <c r="B38" s="56"/>
      <c r="C38" s="57" t="s">
        <v>32</v>
      </c>
      <c r="D38" s="58">
        <v>44624</v>
      </c>
      <c r="E38" s="59" t="s">
        <v>18</v>
      </c>
      <c r="F38" s="60">
        <v>4</v>
      </c>
      <c r="G38" s="61">
        <v>4</v>
      </c>
      <c r="H38" s="62">
        <v>24</v>
      </c>
      <c r="I38" s="31">
        <v>426</v>
      </c>
      <c r="J38" s="32">
        <v>16</v>
      </c>
      <c r="K38" s="31">
        <v>102</v>
      </c>
      <c r="L38" s="32">
        <v>4</v>
      </c>
      <c r="M38" s="31">
        <v>275</v>
      </c>
      <c r="N38" s="32">
        <v>11</v>
      </c>
      <c r="O38" s="63">
        <f>I38+K38+M38</f>
        <v>803</v>
      </c>
      <c r="P38" s="64">
        <f>J38+L38+N38</f>
        <v>31</v>
      </c>
      <c r="Q38" s="37">
        <f>P38/G38</f>
        <v>7.75</v>
      </c>
      <c r="R38" s="71">
        <f>O38/P38</f>
        <v>25.903225806451612</v>
      </c>
      <c r="S38" s="65">
        <v>5242</v>
      </c>
      <c r="T38" s="66">
        <v>174</v>
      </c>
      <c r="U38" s="67">
        <f>IF(S38&lt;&gt;0,-(S38-O38)/S38,"")</f>
        <v>-0.8468141930560855</v>
      </c>
      <c r="V38" s="67">
        <f>IF(T38&lt;&gt;0,-(T38-P38)/T38,"")</f>
        <v>-0.8218390804597702</v>
      </c>
      <c r="W38" s="52">
        <v>159887881.9</v>
      </c>
      <c r="X38" s="53">
        <v>5474053</v>
      </c>
      <c r="Y38" s="68">
        <f>W38/X38</f>
        <v>29.20831820590703</v>
      </c>
    </row>
    <row r="39" spans="1:25" ht="11.25">
      <c r="A39" s="28">
        <v>33</v>
      </c>
      <c r="B39" s="56"/>
      <c r="C39" s="57" t="s">
        <v>75</v>
      </c>
      <c r="D39" s="58">
        <v>44701</v>
      </c>
      <c r="E39" s="59" t="s">
        <v>37</v>
      </c>
      <c r="F39" s="60">
        <v>1</v>
      </c>
      <c r="G39" s="61">
        <v>1</v>
      </c>
      <c r="H39" s="62">
        <v>11</v>
      </c>
      <c r="I39" s="31">
        <v>403</v>
      </c>
      <c r="J39" s="32">
        <v>31</v>
      </c>
      <c r="K39" s="31">
        <v>0</v>
      </c>
      <c r="L39" s="32">
        <v>0</v>
      </c>
      <c r="M39" s="31">
        <v>0</v>
      </c>
      <c r="N39" s="32">
        <v>0</v>
      </c>
      <c r="O39" s="63">
        <f>I39+K39+M39</f>
        <v>403</v>
      </c>
      <c r="P39" s="64">
        <f>J39+L39+N39</f>
        <v>31</v>
      </c>
      <c r="Q39" s="37">
        <f>P39/G39</f>
        <v>31</v>
      </c>
      <c r="R39" s="71">
        <f>O39/P39</f>
        <v>13</v>
      </c>
      <c r="S39" s="65"/>
      <c r="T39" s="66"/>
      <c r="U39" s="67">
        <f>IF(S39&lt;&gt;0,-(S39-O39)/S39,"")</f>
      </c>
      <c r="V39" s="67">
        <f>IF(T39&lt;&gt;0,-(T39-P39)/T39,"")</f>
      </c>
      <c r="W39" s="81">
        <v>679076.7</v>
      </c>
      <c r="X39" s="82">
        <v>20834</v>
      </c>
      <c r="Y39" s="68">
        <f>W39/X39</f>
        <v>32.59463857156571</v>
      </c>
    </row>
    <row r="40" spans="1:25" ht="11.25">
      <c r="A40" s="28">
        <v>34</v>
      </c>
      <c r="B40" s="56"/>
      <c r="C40" s="57" t="s">
        <v>42</v>
      </c>
      <c r="D40" s="58">
        <v>44771</v>
      </c>
      <c r="E40" s="59" t="s">
        <v>39</v>
      </c>
      <c r="F40" s="60">
        <v>1</v>
      </c>
      <c r="G40" s="61">
        <v>1</v>
      </c>
      <c r="H40" s="62">
        <v>3</v>
      </c>
      <c r="I40" s="31">
        <v>190</v>
      </c>
      <c r="J40" s="32">
        <v>5</v>
      </c>
      <c r="K40" s="31">
        <v>300</v>
      </c>
      <c r="L40" s="32">
        <v>8</v>
      </c>
      <c r="M40" s="31">
        <v>105</v>
      </c>
      <c r="N40" s="32">
        <v>3</v>
      </c>
      <c r="O40" s="63">
        <f>I40+K40+M40</f>
        <v>595</v>
      </c>
      <c r="P40" s="64">
        <f>J40+L40+N40</f>
        <v>16</v>
      </c>
      <c r="Q40" s="37">
        <f>P40/G40</f>
        <v>16</v>
      </c>
      <c r="R40" s="71">
        <f>O40/P40</f>
        <v>37.1875</v>
      </c>
      <c r="S40" s="65">
        <v>3157</v>
      </c>
      <c r="T40" s="66">
        <v>77</v>
      </c>
      <c r="U40" s="67">
        <f>IF(S40&lt;&gt;0,-(S40-O40)/S40,"")</f>
        <v>-0.811529933481153</v>
      </c>
      <c r="V40" s="67">
        <f>IF(T40&lt;&gt;0,-(T40-P40)/T40,"")</f>
        <v>-0.7922077922077922</v>
      </c>
      <c r="W40" s="52">
        <v>39135</v>
      </c>
      <c r="X40" s="53">
        <v>1094</v>
      </c>
      <c r="Y40" s="68">
        <f>W40/X40</f>
        <v>35.772394881170015</v>
      </c>
    </row>
    <row r="41" spans="1:25" ht="11.25">
      <c r="A41" s="28">
        <v>35</v>
      </c>
      <c r="B41" s="56"/>
      <c r="C41" s="57" t="s">
        <v>38</v>
      </c>
      <c r="D41" s="58">
        <v>44764</v>
      </c>
      <c r="E41" s="59" t="s">
        <v>14</v>
      </c>
      <c r="F41" s="60">
        <v>2</v>
      </c>
      <c r="G41" s="61">
        <v>2</v>
      </c>
      <c r="H41" s="62">
        <v>4</v>
      </c>
      <c r="I41" s="31">
        <v>113</v>
      </c>
      <c r="J41" s="32">
        <v>6</v>
      </c>
      <c r="K41" s="31">
        <v>126</v>
      </c>
      <c r="L41" s="32">
        <v>7</v>
      </c>
      <c r="M41" s="31">
        <v>0</v>
      </c>
      <c r="N41" s="32">
        <v>0</v>
      </c>
      <c r="O41" s="63">
        <f>I41+K41+M41</f>
        <v>239</v>
      </c>
      <c r="P41" s="64">
        <f>J41+L41+N41</f>
        <v>13</v>
      </c>
      <c r="Q41" s="37">
        <f>P41/G41</f>
        <v>6.5</v>
      </c>
      <c r="R41" s="71">
        <f>O41/P41</f>
        <v>18.384615384615383</v>
      </c>
      <c r="S41" s="65">
        <v>10822</v>
      </c>
      <c r="T41" s="66">
        <v>275</v>
      </c>
      <c r="U41" s="67">
        <f>IF(S41&lt;&gt;0,-(S41-O41)/S41,"")</f>
        <v>-0.9779153576048789</v>
      </c>
      <c r="V41" s="67">
        <f>IF(T41&lt;&gt;0,-(T41-P41)/T41,"")</f>
        <v>-0.9527272727272728</v>
      </c>
      <c r="W41" s="52">
        <v>999185</v>
      </c>
      <c r="X41" s="53">
        <v>26244</v>
      </c>
      <c r="Y41" s="68">
        <f>W41/X41</f>
        <v>38.072892851699436</v>
      </c>
    </row>
    <row r="42" spans="1:25" ht="11.25">
      <c r="A42" s="28">
        <v>36</v>
      </c>
      <c r="B42" s="56"/>
      <c r="C42" s="57" t="s">
        <v>46</v>
      </c>
      <c r="D42" s="58">
        <v>44540</v>
      </c>
      <c r="E42" s="59" t="s">
        <v>14</v>
      </c>
      <c r="F42" s="60">
        <v>1</v>
      </c>
      <c r="G42" s="61">
        <v>1</v>
      </c>
      <c r="H42" s="62">
        <v>17</v>
      </c>
      <c r="I42" s="31">
        <v>0</v>
      </c>
      <c r="J42" s="32">
        <v>0</v>
      </c>
      <c r="K42" s="31">
        <v>190</v>
      </c>
      <c r="L42" s="32">
        <v>8</v>
      </c>
      <c r="M42" s="31">
        <v>96</v>
      </c>
      <c r="N42" s="32">
        <v>4</v>
      </c>
      <c r="O42" s="63">
        <f>I42+K42+M42</f>
        <v>286</v>
      </c>
      <c r="P42" s="64">
        <f>J42+L42+N42</f>
        <v>12</v>
      </c>
      <c r="Q42" s="37">
        <f>P42/G42</f>
        <v>12</v>
      </c>
      <c r="R42" s="71">
        <f>O42/P42</f>
        <v>23.833333333333332</v>
      </c>
      <c r="S42" s="65">
        <v>57425</v>
      </c>
      <c r="T42" s="66">
        <v>3829</v>
      </c>
      <c r="U42" s="67">
        <f>IF(S42&lt;&gt;0,-(S42-O42)/S42,"")</f>
        <v>-0.9950195907705703</v>
      </c>
      <c r="V42" s="67">
        <f>IF(T42&lt;&gt;0,-(T42-P42)/T42,"")</f>
        <v>-0.9968660224601724</v>
      </c>
      <c r="W42" s="52">
        <v>10870650</v>
      </c>
      <c r="X42" s="53">
        <v>472917</v>
      </c>
      <c r="Y42" s="68">
        <f>W42/X42</f>
        <v>22.98638027391699</v>
      </c>
    </row>
    <row r="43" spans="1:25" ht="11.25">
      <c r="A43" s="28">
        <v>37</v>
      </c>
      <c r="B43" s="56"/>
      <c r="C43" s="57" t="s">
        <v>41</v>
      </c>
      <c r="D43" s="58">
        <v>44771</v>
      </c>
      <c r="E43" s="59" t="s">
        <v>14</v>
      </c>
      <c r="F43" s="60">
        <v>2</v>
      </c>
      <c r="G43" s="61">
        <v>2</v>
      </c>
      <c r="H43" s="62">
        <v>3</v>
      </c>
      <c r="I43" s="31">
        <v>90</v>
      </c>
      <c r="J43" s="32">
        <v>3</v>
      </c>
      <c r="K43" s="31">
        <v>150</v>
      </c>
      <c r="L43" s="32">
        <v>4</v>
      </c>
      <c r="M43" s="31">
        <v>80</v>
      </c>
      <c r="N43" s="32">
        <v>2</v>
      </c>
      <c r="O43" s="63">
        <f>I43+K43+M43</f>
        <v>320</v>
      </c>
      <c r="P43" s="64">
        <f>J43+L43+N43</f>
        <v>9</v>
      </c>
      <c r="Q43" s="37">
        <f>P43/G43</f>
        <v>4.5</v>
      </c>
      <c r="R43" s="71">
        <f>O43/P43</f>
        <v>35.55555555555556</v>
      </c>
      <c r="S43" s="65">
        <v>1248</v>
      </c>
      <c r="T43" s="66">
        <v>38</v>
      </c>
      <c r="U43" s="67">
        <f>IF(S43&lt;&gt;0,-(S43-O43)/S43,"")</f>
        <v>-0.7435897435897436</v>
      </c>
      <c r="V43" s="67">
        <f>IF(T43&lt;&gt;0,-(T43-P43)/T43,"")</f>
        <v>-0.7631578947368421</v>
      </c>
      <c r="W43" s="52">
        <v>111895</v>
      </c>
      <c r="X43" s="53">
        <v>2634</v>
      </c>
      <c r="Y43" s="68">
        <f>W43/X43</f>
        <v>42.481017463933185</v>
      </c>
    </row>
    <row r="44" spans="1:25" ht="11.25">
      <c r="A44" s="28">
        <v>38</v>
      </c>
      <c r="B44" s="56"/>
      <c r="C44" s="57" t="s">
        <v>43</v>
      </c>
      <c r="D44" s="58">
        <v>44562</v>
      </c>
      <c r="E44" s="59" t="s">
        <v>14</v>
      </c>
      <c r="F44" s="60">
        <v>1</v>
      </c>
      <c r="G44" s="61">
        <v>1</v>
      </c>
      <c r="H44" s="62">
        <v>28</v>
      </c>
      <c r="I44" s="31">
        <v>0</v>
      </c>
      <c r="J44" s="32">
        <v>0</v>
      </c>
      <c r="K44" s="31">
        <v>250</v>
      </c>
      <c r="L44" s="32">
        <v>5</v>
      </c>
      <c r="M44" s="31">
        <v>155</v>
      </c>
      <c r="N44" s="32">
        <v>3</v>
      </c>
      <c r="O44" s="63">
        <f>I44+K44+M44</f>
        <v>405</v>
      </c>
      <c r="P44" s="64">
        <f>J44+L44+N44</f>
        <v>8</v>
      </c>
      <c r="Q44" s="37">
        <f>P44/G44</f>
        <v>8</v>
      </c>
      <c r="R44" s="71">
        <f>O44/P44</f>
        <v>50.625</v>
      </c>
      <c r="S44" s="65">
        <v>85</v>
      </c>
      <c r="T44" s="66">
        <v>2</v>
      </c>
      <c r="U44" s="67">
        <f>IF(S44&lt;&gt;0,-(S44-O44)/S44,"")</f>
        <v>3.764705882352941</v>
      </c>
      <c r="V44" s="67">
        <f>IF(T44&lt;&gt;0,-(T44-P44)/T44,"")</f>
        <v>3</v>
      </c>
      <c r="W44" s="52">
        <v>53217216.37</v>
      </c>
      <c r="X44" s="53">
        <v>2320825</v>
      </c>
      <c r="Y44" s="68">
        <f>W44/X44</f>
        <v>22.930301237706416</v>
      </c>
    </row>
  </sheetData>
  <sheetProtection selectLockedCells="1" selectUnlockedCells="1"/>
  <mergeCells count="11">
    <mergeCell ref="O4:P4"/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2022-08-15T12:09:44Z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