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4125" windowWidth="15600" windowHeight="7575" tabRatio="854" activeTab="0"/>
  </bookViews>
  <sheets>
    <sheet name="27-29.05.2022 (hafta sonu)" sheetId="1" r:id="rId1"/>
  </sheets>
  <definedNames>
    <definedName name="Excel_BuiltIn__FilterDatabase" localSheetId="0">'27-29.05.2022 (hafta sonu)'!$A$1:$X$46</definedName>
    <definedName name="_xlnm.Print_Area" localSheetId="0">'27-29.05.2022 (hafta sonu)'!#REF!</definedName>
  </definedNames>
  <calcPr fullCalcOnLoad="1"/>
</workbook>
</file>

<file path=xl/sharedStrings.xml><?xml version="1.0" encoding="utf-8"?>
<sst xmlns="http://schemas.openxmlformats.org/spreadsheetml/2006/main" count="155" uniqueCount="93">
  <si>
    <t>Türkiye Haftalık Bilet Satışı ve Hasılat Raporu</t>
  </si>
  <si>
    <t>CUMA</t>
  </si>
  <si>
    <t>CUMARTESİ</t>
  </si>
  <si>
    <t>PAZAR</t>
  </si>
  <si>
    <t>HAFTA SONU TOPLAM</t>
  </si>
  <si>
    <t>KÜMÜLATİF</t>
  </si>
  <si>
    <t>FİLMİN ORİJİNAL ADI</t>
  </si>
  <si>
    <t>DAĞITIM</t>
  </si>
  <si>
    <t>LOKASYON</t>
  </si>
  <si>
    <t>HAFTA</t>
  </si>
  <si>
    <t>HASILAT</t>
  </si>
  <si>
    <t>BİLET SATIŞ</t>
  </si>
  <si>
    <t xml:space="preserve">HASILAT </t>
  </si>
  <si>
    <t>BİLET %</t>
  </si>
  <si>
    <t>UIP TURKEY</t>
  </si>
  <si>
    <t>CGVMARS DAĞITIM</t>
  </si>
  <si>
    <t>BİR FİLM</t>
  </si>
  <si>
    <t>BS DAĞITIM</t>
  </si>
  <si>
    <t>TME FILMS</t>
  </si>
  <si>
    <r>
      <t xml:space="preserve">BİLET SATIŞ    </t>
    </r>
    <r>
      <rPr>
        <b/>
        <sz val="7"/>
        <color indexed="10"/>
        <rFont val="Webdings"/>
        <family val="1"/>
      </rPr>
      <t>6</t>
    </r>
  </si>
  <si>
    <t>WARNER BROS. TURKEY</t>
  </si>
  <si>
    <t>CJ ENM</t>
  </si>
  <si>
    <t>ÖNCEKİ</t>
  </si>
  <si>
    <t>VİZYON TARİHİ</t>
  </si>
  <si>
    <t>PERDE</t>
  </si>
  <si>
    <t>ORTALAMA
BİLET ADEDİ</t>
  </si>
  <si>
    <t>ORTALAMA
BİLET FİYATI</t>
  </si>
  <si>
    <t>ORTALAMA BİLET</t>
  </si>
  <si>
    <r>
      <rPr>
        <b/>
        <i/>
        <sz val="8"/>
        <rFont val="Corbel"/>
        <family val="2"/>
      </rPr>
      <t xml:space="preserve">The green numbers not complete. This preliminary report is provided by the international, independent data organization Comscore, to ensure rapid information flow. </t>
    </r>
    <r>
      <rPr>
        <b/>
        <i/>
        <sz val="8"/>
        <color indexed="23"/>
        <rFont val="Corbel"/>
        <family val="2"/>
      </rPr>
      <t>Yeşil renkle belirtilen sayılar henüz tamamlanmamıştır. Bu ön rapor hızlı bilgi akışı sağmalak adına, uluslarararası, bağımsız veri kuruluşu Comscore'dan temin edilmektedir.</t>
    </r>
  </si>
  <si>
    <t>https://www.antraktsinema.com/gelecek.php</t>
  </si>
  <si>
    <t>N</t>
  </si>
  <si>
    <t>KESİŞME: İYİ Kİ VARSIN EREN</t>
  </si>
  <si>
    <t>DEĞİŞİM</t>
  </si>
  <si>
    <t>HASILAT %</t>
  </si>
  <si>
    <t>Hasılat</t>
  </si>
  <si>
    <t>Bilet</t>
  </si>
  <si>
    <t>BERGEN</t>
  </si>
  <si>
    <t>TURNING RED</t>
  </si>
  <si>
    <t>ADANIŞ-KUTSAL KAVGA</t>
  </si>
  <si>
    <t>DORU: MACERA ORMANI</t>
  </si>
  <si>
    <t>SONIC THE HEDGEHOG 2</t>
  </si>
  <si>
    <t>ŞEYTANIN KİTABI</t>
  </si>
  <si>
    <t>EVERYTHING EVERY WHERE ALL AT ONCE</t>
  </si>
  <si>
    <t>FANTASTIC BEASTS: THE SECRETS OF DUMBLEDORE</t>
  </si>
  <si>
    <t>VAILLANTE</t>
  </si>
  <si>
    <t>THE NORTHMAN</t>
  </si>
  <si>
    <t>THE BAD GUYS</t>
  </si>
  <si>
    <t>ZEBUN</t>
  </si>
  <si>
    <t>DOCTOR STRANGE IN THE MULTIVERSE OF MADNESS</t>
  </si>
  <si>
    <t>ERZURUMLU MÜMESSİL</t>
  </si>
  <si>
    <t>AŞK ÇAĞIRIRSAN GELİR</t>
  </si>
  <si>
    <t>THE BAĞCILAR</t>
  </si>
  <si>
    <t>DERİN FİLM</t>
  </si>
  <si>
    <t>GEKIJOUBAN JUJUTSU KAISEN 0</t>
  </si>
  <si>
    <t>DRACHENREITER</t>
  </si>
  <si>
    <t>KORKU TAKVİMİ</t>
  </si>
  <si>
    <t>KURTULUŞ HATTI</t>
  </si>
  <si>
    <t>FIRESTARTER</t>
  </si>
  <si>
    <t>ALLAH YAZDIYSA BOZSUN</t>
  </si>
  <si>
    <t>VORTEX</t>
  </si>
  <si>
    <t>CHANTIER FILMS</t>
  </si>
  <si>
    <t>JUMPER TREASURE HUNTER</t>
  </si>
  <si>
    <t>ÖZEN FİLM</t>
  </si>
  <si>
    <t>KAPTAN PENGU VE ARKADAŞLARI 2</t>
  </si>
  <si>
    <t>AFTER WE FALL</t>
  </si>
  <si>
    <t>ROCK DOG 2</t>
  </si>
  <si>
    <t>MAGIC ARCH</t>
  </si>
  <si>
    <t>DEMONIC</t>
  </si>
  <si>
    <t>KUKLALI KÖŞK 2: ORMAN KAŞİFİ</t>
  </si>
  <si>
    <t>EL ZEBİR</t>
  </si>
  <si>
    <t>MALAZGİRT 1071</t>
  </si>
  <si>
    <t>AKİF</t>
  </si>
  <si>
    <t>27 - 29 MAYIS 2022 / 22. VİZYON HAFTASI</t>
  </si>
  <si>
    <t>TOP GUN: MAVERICK</t>
  </si>
  <si>
    <t>CHICKENHARE AND THE HAMSTER OF DARKNESS</t>
  </si>
  <si>
    <t>İKİNCİ SEANS: AEEP</t>
  </si>
  <si>
    <t>DİJİTAL ESARET</t>
  </si>
  <si>
    <t>RÜZGARGÜLÜ</t>
  </si>
  <si>
    <t>DAS MADCHEN UND DIE SPINNE</t>
  </si>
  <si>
    <t>MY SUNNY MAAD</t>
  </si>
  <si>
    <t>DAYI: BİR ADAMIN HİKAYESİ</t>
  </si>
  <si>
    <t>SPYCIES</t>
  </si>
  <si>
    <t>DROMMEBYGGERNE</t>
  </si>
  <si>
    <t>YAKARI LE FILM</t>
  </si>
  <si>
    <t>ŞİMDİ YANDIK</t>
  </si>
  <si>
    <t>MEN</t>
  </si>
  <si>
    <t>SEMUR 3: KIYAMET-İ CİN</t>
  </si>
  <si>
    <t>ARINMA SEANSI TAROT</t>
  </si>
  <si>
    <t>KARANLIK MADDE</t>
  </si>
  <si>
    <t>HIT THE ROAD</t>
  </si>
  <si>
    <t>BIGFOOT FAMILY</t>
  </si>
  <si>
    <t>DUCK DUCK GOOSE</t>
  </si>
  <si>
    <t xml:space="preserve">THE UNBEARABLE WEIGHT OF MASSIVE TALENT 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</si>
</sst>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_-;\-* #,##0_-;_-* &quot;-&quot;_-;_-@_-"/>
    <numFmt numFmtId="170" formatCode="_-* #,##0.00\ &quot;₺&quot;_-;\-* #,##0.00\ &quot;₺&quot;_-;_-* &quot;-&quot;??\ &quot;₺&quot;_-;_-@_-"/>
    <numFmt numFmtId="171" formatCode="_-* #,##0.00_-;\-* #,##0.00_-;_-* &quot;-&quot;??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&quot;₺&quot;* #,##0.00_-;\-&quot;₺&quot;* #,##0.00_-;_-&quot;₺&quot;* &quot;-&quot;??_-;_-@_-"/>
    <numFmt numFmtId="178" formatCode="_-* #,##0\ _₺_-;\-* #,##0\ _₺_-;_-* &quot;-&quot;\ _₺_-;_-@_-"/>
    <numFmt numFmtId="179" formatCode="_-* #,##0.00\ _₺_-;\-* #,##0.00\ _₺_-;_-* &quot;-&quot;??\ _₺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70">
    <font>
      <sz val="10"/>
      <name val="Arial"/>
      <family val="0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10"/>
      <color indexed="9"/>
      <name val="Calibri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sz val="7"/>
      <color indexed="63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b/>
      <sz val="7"/>
      <name val="Calibri"/>
      <family val="2"/>
    </font>
    <font>
      <sz val="10"/>
      <name val="Calibri"/>
      <family val="2"/>
    </font>
    <font>
      <b/>
      <sz val="7"/>
      <color indexed="10"/>
      <name val="Webdings"/>
      <family val="1"/>
    </font>
    <font>
      <b/>
      <i/>
      <sz val="8"/>
      <name val="Corbel"/>
      <family val="2"/>
    </font>
    <font>
      <b/>
      <i/>
      <sz val="8"/>
      <color indexed="23"/>
      <name val="Corbel"/>
      <family val="2"/>
    </font>
    <font>
      <u val="single"/>
      <sz val="8"/>
      <color indexed="3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30"/>
      <name val="Verdana"/>
      <family val="2"/>
    </font>
    <font>
      <b/>
      <sz val="7"/>
      <color indexed="30"/>
      <name val="Arial"/>
      <family val="2"/>
    </font>
    <font>
      <sz val="6"/>
      <color indexed="10"/>
      <name val="Arial"/>
      <family val="2"/>
    </font>
    <font>
      <b/>
      <sz val="7"/>
      <color indexed="10"/>
      <name val="Calibri"/>
      <family val="2"/>
    </font>
    <font>
      <b/>
      <sz val="6"/>
      <color indexed="23"/>
      <name val="Arial"/>
      <family val="2"/>
    </font>
    <font>
      <sz val="7"/>
      <color indexed="10"/>
      <name val="Calibri"/>
      <family val="2"/>
    </font>
    <font>
      <b/>
      <i/>
      <sz val="8"/>
      <color indexed="10"/>
      <name val="Corbe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Verdana"/>
      <family val="2"/>
    </font>
    <font>
      <b/>
      <sz val="7"/>
      <color rgb="FF0070C0"/>
      <name val="Arial"/>
      <family val="2"/>
    </font>
    <font>
      <sz val="6"/>
      <color rgb="FFFF0000"/>
      <name val="Arial"/>
      <family val="2"/>
    </font>
    <font>
      <b/>
      <sz val="7"/>
      <color theme="0"/>
      <name val="Calibri"/>
      <family val="2"/>
    </font>
    <font>
      <b/>
      <sz val="7"/>
      <color rgb="FFC00000"/>
      <name val="Calibri"/>
      <family val="2"/>
    </font>
    <font>
      <b/>
      <sz val="6"/>
      <color theme="0" tint="-0.4999699890613556"/>
      <name val="Arial"/>
      <family val="2"/>
    </font>
    <font>
      <sz val="7"/>
      <color rgb="FFC00000"/>
      <name val="Calibri"/>
      <family val="2"/>
    </font>
    <font>
      <b/>
      <i/>
      <sz val="8"/>
      <color rgb="FFC00000"/>
      <name val="Corbe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499969989061355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52" fillId="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14" borderId="0" applyNumberFormat="0" applyBorder="0" applyAlignment="0" applyProtection="0"/>
    <xf numFmtId="0" fontId="53" fillId="15" borderId="6" applyNumberFormat="0" applyAlignment="0" applyProtection="0"/>
    <xf numFmtId="0" fontId="54" fillId="2" borderId="6" applyNumberFormat="0" applyAlignment="0" applyProtection="0"/>
    <xf numFmtId="0" fontId="55" fillId="16" borderId="7" applyNumberFormat="0" applyAlignment="0" applyProtection="0"/>
    <xf numFmtId="0" fontId="56" fillId="17" borderId="0" applyNumberFormat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18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19" borderId="8" applyNumberFormat="0" applyFont="0" applyAlignment="0" applyProtection="0"/>
    <xf numFmtId="0" fontId="59" fillId="20" borderId="0" applyNumberFormat="0" applyBorder="0" applyAlignment="0" applyProtection="0"/>
    <xf numFmtId="0" fontId="4" fillId="21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9" fontId="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49" fillId="1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186" fontId="6" fillId="27" borderId="0" xfId="0" applyNumberFormat="1" applyFont="1" applyFill="1" applyBorder="1" applyAlignment="1" applyProtection="1">
      <alignment horizontal="center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horizontal="left" vertical="center"/>
      <protection/>
    </xf>
    <xf numFmtId="0" fontId="8" fillId="27" borderId="0" xfId="0" applyFont="1" applyFill="1" applyBorder="1" applyAlignment="1" applyProtection="1">
      <alignment horizontal="center" vertical="center"/>
      <protection/>
    </xf>
    <xf numFmtId="3" fontId="8" fillId="27" borderId="0" xfId="0" applyNumberFormat="1" applyFont="1" applyFill="1" applyBorder="1" applyAlignment="1" applyProtection="1">
      <alignment horizontal="center" vertical="center"/>
      <protection/>
    </xf>
    <xf numFmtId="4" fontId="8" fillId="27" borderId="0" xfId="0" applyNumberFormat="1" applyFont="1" applyFill="1" applyBorder="1" applyAlignment="1" applyProtection="1">
      <alignment horizontal="right" vertical="center"/>
      <protection/>
    </xf>
    <xf numFmtId="3" fontId="8" fillId="27" borderId="0" xfId="0" applyNumberFormat="1" applyFont="1" applyFill="1" applyBorder="1" applyAlignment="1" applyProtection="1">
      <alignment horizontal="right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3" fontId="9" fillId="27" borderId="0" xfId="0" applyNumberFormat="1" applyFont="1" applyFill="1" applyBorder="1" applyAlignment="1" applyProtection="1">
      <alignment horizontal="right" vertical="center"/>
      <protection/>
    </xf>
    <xf numFmtId="3" fontId="10" fillId="27" borderId="0" xfId="0" applyNumberFormat="1" applyFont="1" applyFill="1" applyBorder="1" applyAlignment="1" applyProtection="1">
      <alignment horizontal="right" vertical="center"/>
      <protection/>
    </xf>
    <xf numFmtId="4" fontId="10" fillId="27" borderId="0" xfId="0" applyNumberFormat="1" applyFont="1" applyFill="1" applyBorder="1" applyAlignment="1" applyProtection="1">
      <alignment horizontal="right" vertical="center"/>
      <protection/>
    </xf>
    <xf numFmtId="188" fontId="10" fillId="27" borderId="0" xfId="0" applyNumberFormat="1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11" fillId="27" borderId="0" xfId="0" applyFont="1" applyFill="1" applyAlignment="1">
      <alignment vertical="center"/>
    </xf>
    <xf numFmtId="0" fontId="11" fillId="27" borderId="0" xfId="0" applyFont="1" applyFill="1" applyAlignment="1">
      <alignment horizontal="center" vertical="center"/>
    </xf>
    <xf numFmtId="0" fontId="12" fillId="27" borderId="0" xfId="0" applyFont="1" applyFill="1" applyBorder="1" applyAlignment="1" applyProtection="1">
      <alignment horizontal="center" vertical="center" wrapText="1"/>
      <protection locked="0"/>
    </xf>
    <xf numFmtId="0" fontId="0" fillId="27" borderId="0" xfId="0" applyNumberFormat="1" applyFont="1" applyFill="1" applyAlignment="1">
      <alignment vertical="center"/>
    </xf>
    <xf numFmtId="0" fontId="0" fillId="27" borderId="0" xfId="0" applyNumberFormat="1" applyFon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12" fillId="27" borderId="0" xfId="0" applyFont="1" applyFill="1" applyBorder="1" applyAlignment="1" applyProtection="1">
      <alignment horizontal="left" vertical="center"/>
      <protection locked="0"/>
    </xf>
    <xf numFmtId="0" fontId="12" fillId="27" borderId="0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/>
      <protection locked="0"/>
    </xf>
    <xf numFmtId="0" fontId="15" fillId="27" borderId="0" xfId="0" applyFont="1" applyFill="1" applyBorder="1" applyAlignment="1" applyProtection="1">
      <alignment horizontal="center"/>
      <protection locked="0"/>
    </xf>
    <xf numFmtId="0" fontId="5" fillId="27" borderId="0" xfId="0" applyFont="1" applyFill="1" applyBorder="1" applyAlignment="1" applyProtection="1">
      <alignment horizontal="center"/>
      <protection/>
    </xf>
    <xf numFmtId="0" fontId="15" fillId="27" borderId="0" xfId="0" applyFont="1" applyFill="1" applyBorder="1" applyAlignment="1" applyProtection="1">
      <alignment horizontal="center"/>
      <protection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0" fontId="18" fillId="27" borderId="0" xfId="0" applyFont="1" applyFill="1" applyBorder="1" applyAlignment="1" applyProtection="1">
      <alignment horizontal="left" vertical="center"/>
      <protection/>
    </xf>
    <xf numFmtId="0" fontId="21" fillId="27" borderId="0" xfId="0" applyFont="1" applyFill="1" applyAlignment="1">
      <alignment horizontal="center" vertical="center"/>
    </xf>
    <xf numFmtId="4" fontId="6" fillId="0" borderId="11" xfId="46" applyNumberFormat="1" applyFont="1" applyFill="1" applyBorder="1" applyAlignment="1" applyProtection="1">
      <alignment vertical="center"/>
      <protection/>
    </xf>
    <xf numFmtId="3" fontId="6" fillId="0" borderId="11" xfId="46" applyNumberFormat="1" applyFont="1" applyFill="1" applyBorder="1" applyAlignment="1" applyProtection="1">
      <alignment vertical="center"/>
      <protection/>
    </xf>
    <xf numFmtId="4" fontId="62" fillId="27" borderId="0" xfId="0" applyNumberFormat="1" applyFont="1" applyFill="1" applyBorder="1" applyAlignment="1" applyProtection="1">
      <alignment horizontal="right" vertical="center"/>
      <protection/>
    </xf>
    <xf numFmtId="3" fontId="62" fillId="27" borderId="0" xfId="0" applyNumberFormat="1" applyFont="1" applyFill="1" applyBorder="1" applyAlignment="1" applyProtection="1">
      <alignment horizontal="right" vertical="center"/>
      <protection/>
    </xf>
    <xf numFmtId="4" fontId="63" fillId="27" borderId="0" xfId="0" applyNumberFormat="1" applyFont="1" applyFill="1" applyBorder="1" applyAlignment="1" applyProtection="1">
      <alignment horizontal="right" vertical="center"/>
      <protection/>
    </xf>
    <xf numFmtId="3" fontId="63" fillId="27" borderId="0" xfId="0" applyNumberFormat="1" applyFont="1" applyFill="1" applyBorder="1" applyAlignment="1" applyProtection="1">
      <alignment horizontal="right" vertical="center"/>
      <protection/>
    </xf>
    <xf numFmtId="3" fontId="6" fillId="0" borderId="11" xfId="187" applyNumberFormat="1" applyFont="1" applyFill="1" applyBorder="1" applyAlignment="1" applyProtection="1">
      <alignment vertical="center"/>
      <protection/>
    </xf>
    <xf numFmtId="2" fontId="6" fillId="0" borderId="11" xfId="187" applyNumberFormat="1" applyFont="1" applyFill="1" applyBorder="1" applyAlignment="1" applyProtection="1">
      <alignment vertical="center"/>
      <protection/>
    </xf>
    <xf numFmtId="4" fontId="64" fillId="27" borderId="0" xfId="0" applyNumberFormat="1" applyFont="1" applyFill="1" applyBorder="1" applyAlignment="1" applyProtection="1">
      <alignment horizontal="right" vertical="center"/>
      <protection/>
    </xf>
    <xf numFmtId="0" fontId="15" fillId="28" borderId="12" xfId="0" applyNumberFormat="1" applyFont="1" applyFill="1" applyBorder="1" applyAlignment="1" applyProtection="1">
      <alignment horizontal="center" wrapText="1"/>
      <protection locked="0"/>
    </xf>
    <xf numFmtId="180" fontId="16" fillId="28" borderId="12" xfId="44" applyFont="1" applyFill="1" applyBorder="1" applyAlignment="1" applyProtection="1">
      <alignment horizontal="center"/>
      <protection locked="0"/>
    </xf>
    <xf numFmtId="0" fontId="16" fillId="28" borderId="12" xfId="0" applyFont="1" applyFill="1" applyBorder="1" applyAlignment="1" applyProtection="1">
      <alignment horizontal="center"/>
      <protection locked="0"/>
    </xf>
    <xf numFmtId="0" fontId="20" fillId="28" borderId="12" xfId="0" applyFont="1" applyFill="1" applyBorder="1" applyAlignment="1" applyProtection="1">
      <alignment horizontal="center"/>
      <protection locked="0"/>
    </xf>
    <xf numFmtId="0" fontId="16" fillId="28" borderId="13" xfId="0" applyFont="1" applyFill="1" applyBorder="1" applyAlignment="1">
      <alignment horizontal="center" vertical="center" wrapText="1"/>
    </xf>
    <xf numFmtId="2" fontId="15" fillId="28" borderId="14" xfId="0" applyNumberFormat="1" applyFont="1" applyFill="1" applyBorder="1" applyAlignment="1" applyProtection="1">
      <alignment horizontal="center" vertical="center"/>
      <protection/>
    </xf>
    <xf numFmtId="180" fontId="16" fillId="28" borderId="14" xfId="44" applyFont="1" applyFill="1" applyBorder="1" applyAlignment="1" applyProtection="1">
      <alignment horizontal="center" vertical="center"/>
      <protection/>
    </xf>
    <xf numFmtId="187" fontId="16" fillId="28" borderId="14" xfId="0" applyNumberFormat="1" applyFont="1" applyFill="1" applyBorder="1" applyAlignment="1" applyProtection="1">
      <alignment horizontal="center" vertical="center" textRotation="90"/>
      <protection/>
    </xf>
    <xf numFmtId="0" fontId="16" fillId="28" borderId="14" xfId="0" applyFont="1" applyFill="1" applyBorder="1" applyAlignment="1" applyProtection="1">
      <alignment horizontal="center" vertical="center"/>
      <protection/>
    </xf>
    <xf numFmtId="0" fontId="65" fillId="28" borderId="14" xfId="0" applyNumberFormat="1" applyFont="1" applyFill="1" applyBorder="1" applyAlignment="1" applyProtection="1">
      <alignment horizontal="center" vertical="center" textRotation="90"/>
      <protection locked="0"/>
    </xf>
    <xf numFmtId="4" fontId="65" fillId="28" borderId="14" xfId="0" applyNumberFormat="1" applyFont="1" applyFill="1" applyBorder="1" applyAlignment="1" applyProtection="1">
      <alignment horizontal="center" vertical="center" wrapText="1"/>
      <protection/>
    </xf>
    <xf numFmtId="3" fontId="65" fillId="28" borderId="14" xfId="0" applyNumberFormat="1" applyFont="1" applyFill="1" applyBorder="1" applyAlignment="1" applyProtection="1">
      <alignment horizontal="center" vertical="center" wrapText="1"/>
      <protection/>
    </xf>
    <xf numFmtId="3" fontId="65" fillId="28" borderId="14" xfId="0" applyNumberFormat="1" applyFont="1" applyFill="1" applyBorder="1" applyAlignment="1" applyProtection="1">
      <alignment horizontal="center" vertical="center" textRotation="90" wrapText="1"/>
      <protection/>
    </xf>
    <xf numFmtId="4" fontId="66" fillId="0" borderId="11" xfId="44" applyNumberFormat="1" applyFont="1" applyFill="1" applyBorder="1" applyAlignment="1" applyProtection="1">
      <alignment horizontal="right" vertical="center"/>
      <protection locked="0"/>
    </xf>
    <xf numFmtId="3" fontId="66" fillId="0" borderId="11" xfId="44" applyNumberFormat="1" applyFont="1" applyFill="1" applyBorder="1" applyAlignment="1" applyProtection="1">
      <alignment horizontal="right" vertical="center"/>
      <protection locked="0"/>
    </xf>
    <xf numFmtId="3" fontId="67" fillId="27" borderId="0" xfId="0" applyNumberFormat="1" applyFont="1" applyFill="1" applyBorder="1" applyAlignment="1" applyProtection="1">
      <alignment horizontal="right" vertical="center"/>
      <protection/>
    </xf>
    <xf numFmtId="4" fontId="67" fillId="27" borderId="0" xfId="0" applyNumberFormat="1" applyFont="1" applyFill="1" applyBorder="1" applyAlignment="1" applyProtection="1">
      <alignment horizontal="right" vertical="center"/>
      <protection/>
    </xf>
    <xf numFmtId="4" fontId="66" fillId="0" borderId="11" xfId="46" applyNumberFormat="1" applyFont="1" applyFill="1" applyBorder="1" applyAlignment="1" applyProtection="1">
      <alignment horizontal="right" vertical="center"/>
      <protection locked="0"/>
    </xf>
    <xf numFmtId="3" fontId="66" fillId="0" borderId="11" xfId="46" applyNumberFormat="1" applyFont="1" applyFill="1" applyBorder="1" applyAlignment="1" applyProtection="1">
      <alignment horizontal="right" vertical="center"/>
      <protection locked="0"/>
    </xf>
    <xf numFmtId="2" fontId="17" fillId="27" borderId="11" xfId="0" applyNumberFormat="1" applyFont="1" applyFill="1" applyBorder="1" applyAlignment="1" applyProtection="1">
      <alignment horizontal="center" vertical="center"/>
      <protection/>
    </xf>
    <xf numFmtId="189" fontId="66" fillId="0" borderId="11" xfId="0" applyNumberFormat="1" applyFont="1" applyFill="1" applyBorder="1" applyAlignment="1">
      <alignment vertical="center"/>
    </xf>
    <xf numFmtId="187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/>
    </xf>
    <xf numFmtId="4" fontId="66" fillId="0" borderId="11" xfId="0" applyNumberFormat="1" applyFont="1" applyFill="1" applyBorder="1" applyAlignment="1">
      <alignment vertical="center"/>
    </xf>
    <xf numFmtId="3" fontId="66" fillId="0" borderId="11" xfId="0" applyNumberFormat="1" applyFont="1" applyFill="1" applyBorder="1" applyAlignment="1">
      <alignment vertical="center"/>
    </xf>
    <xf numFmtId="4" fontId="20" fillId="0" borderId="11" xfId="0" applyNumberFormat="1" applyFont="1" applyFill="1" applyBorder="1" applyAlignment="1">
      <alignment vertical="center"/>
    </xf>
    <xf numFmtId="3" fontId="20" fillId="0" borderId="11" xfId="0" applyNumberFormat="1" applyFont="1" applyFill="1" applyBorder="1" applyAlignment="1">
      <alignment vertical="center"/>
    </xf>
    <xf numFmtId="185" fontId="6" fillId="0" borderId="11" xfId="189" applyNumberFormat="1" applyFont="1" applyFill="1" applyBorder="1" applyAlignment="1" applyProtection="1">
      <alignment vertical="center"/>
      <protection/>
    </xf>
    <xf numFmtId="2" fontId="6" fillId="0" borderId="11" xfId="0" applyNumberFormat="1" applyFont="1" applyFill="1" applyBorder="1" applyAlignment="1" applyProtection="1">
      <alignment horizontal="center" vertical="center"/>
      <protection/>
    </xf>
    <xf numFmtId="0" fontId="66" fillId="0" borderId="11" xfId="0" applyFont="1" applyFill="1" applyBorder="1" applyAlignment="1">
      <alignment vertical="center"/>
    </xf>
    <xf numFmtId="187" fontId="6" fillId="0" borderId="11" xfId="0" applyNumberFormat="1" applyFont="1" applyFill="1" applyBorder="1" applyAlignment="1" applyProtection="1">
      <alignment horizontal="center" vertical="center"/>
      <protection locked="0"/>
    </xf>
    <xf numFmtId="1" fontId="6" fillId="0" borderId="11" xfId="0" applyNumberFormat="1" applyFont="1" applyFill="1" applyBorder="1" applyAlignment="1">
      <alignment horizontal="center" vertical="center"/>
    </xf>
    <xf numFmtId="4" fontId="66" fillId="0" borderId="11" xfId="112" applyNumberFormat="1" applyFont="1" applyFill="1" applyBorder="1" applyAlignment="1" applyProtection="1">
      <alignment horizontal="right" vertical="center"/>
      <protection/>
    </xf>
    <xf numFmtId="3" fontId="66" fillId="0" borderId="11" xfId="112" applyNumberFormat="1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8" fillId="0" borderId="11" xfId="0" applyFont="1" applyFill="1" applyBorder="1" applyAlignment="1" applyProtection="1">
      <alignment horizontal="center" vertical="center"/>
      <protection locked="0"/>
    </xf>
    <xf numFmtId="4" fontId="66" fillId="0" borderId="11" xfId="45" applyNumberFormat="1" applyFont="1" applyFill="1" applyBorder="1" applyAlignment="1" applyProtection="1">
      <alignment horizontal="right" vertical="center"/>
      <protection locked="0"/>
    </xf>
    <xf numFmtId="3" fontId="66" fillId="0" borderId="11" xfId="45" applyNumberFormat="1" applyFont="1" applyFill="1" applyBorder="1" applyAlignment="1" applyProtection="1">
      <alignment horizontal="right" vertical="center"/>
      <protection locked="0"/>
    </xf>
    <xf numFmtId="49" fontId="66" fillId="0" borderId="11" xfId="0" applyNumberFormat="1" applyFont="1" applyFill="1" applyBorder="1" applyAlignment="1">
      <alignment horizontal="left" vertical="center"/>
    </xf>
    <xf numFmtId="4" fontId="66" fillId="0" borderId="11" xfId="0" applyNumberFormat="1" applyFont="1" applyFill="1" applyBorder="1" applyAlignment="1">
      <alignment horizontal="right" vertical="center"/>
    </xf>
    <xf numFmtId="3" fontId="66" fillId="0" borderId="11" xfId="0" applyNumberFormat="1" applyFont="1" applyFill="1" applyBorder="1" applyAlignment="1">
      <alignment horizontal="right" vertical="center"/>
    </xf>
    <xf numFmtId="0" fontId="14" fillId="27" borderId="15" xfId="0" applyNumberFormat="1" applyFont="1" applyFill="1" applyBorder="1" applyAlignment="1" applyProtection="1">
      <alignment horizontal="center" vertical="center" wrapText="1"/>
      <protection locked="0"/>
    </xf>
    <xf numFmtId="2" fontId="25" fillId="27" borderId="0" xfId="118" applyNumberFormat="1" applyFont="1" applyFill="1" applyBorder="1" applyAlignment="1" applyProtection="1">
      <alignment horizontal="center" vertical="center" wrapText="1"/>
      <protection locked="0"/>
    </xf>
    <xf numFmtId="2" fontId="13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28" borderId="12" xfId="0" applyFont="1" applyFill="1" applyBorder="1" applyAlignment="1">
      <alignment horizontal="center" vertical="center" wrapText="1"/>
    </xf>
    <xf numFmtId="3" fontId="69" fillId="27" borderId="15" xfId="0" applyNumberFormat="1" applyFont="1" applyFill="1" applyBorder="1" applyAlignment="1" applyProtection="1">
      <alignment horizontal="right" vertical="center" wrapText="1"/>
      <protection locked="0"/>
    </xf>
    <xf numFmtId="3" fontId="23" fillId="27" borderId="15" xfId="0" applyNumberFormat="1" applyFont="1" applyFill="1" applyBorder="1" applyAlignment="1" applyProtection="1">
      <alignment horizontal="right" vertical="center" wrapText="1"/>
      <protection locked="0"/>
    </xf>
    <xf numFmtId="0" fontId="16" fillId="28" borderId="13" xfId="0" applyFont="1" applyFill="1" applyBorder="1" applyAlignment="1">
      <alignment horizontal="center" vertical="center" wrapText="1"/>
    </xf>
    <xf numFmtId="0" fontId="16" fillId="28" borderId="16" xfId="0" applyFont="1" applyFill="1" applyBorder="1" applyAlignment="1">
      <alignment horizontal="center" vertical="center" wrapText="1"/>
    </xf>
  </cellXfs>
  <cellStyles count="187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 Built-in Normal 10" xfId="70"/>
    <cellStyle name="Excel Built-in Normal 11" xfId="71"/>
    <cellStyle name="Excel Built-in Normal 12" xfId="72"/>
    <cellStyle name="Excel Built-in Normal 13" xfId="73"/>
    <cellStyle name="Excel Built-in Normal 14" xfId="74"/>
    <cellStyle name="Excel Built-in Normal 15" xfId="75"/>
    <cellStyle name="Excel Built-in Normal 16" xfId="76"/>
    <cellStyle name="Excel Built-in Normal 17" xfId="77"/>
    <cellStyle name="Excel Built-in Normal 18" xfId="78"/>
    <cellStyle name="Excel Built-in Normal 19" xfId="79"/>
    <cellStyle name="Excel Built-in Normal 2" xfId="80"/>
    <cellStyle name="Excel Built-in Normal 20" xfId="81"/>
    <cellStyle name="Excel Built-in Normal 21" xfId="82"/>
    <cellStyle name="Excel Built-in Normal 22" xfId="83"/>
    <cellStyle name="Excel Built-in Normal 23" xfId="84"/>
    <cellStyle name="Excel Built-in Normal 24" xfId="85"/>
    <cellStyle name="Excel Built-in Normal 25" xfId="86"/>
    <cellStyle name="Excel Built-in Normal 26" xfId="87"/>
    <cellStyle name="Excel Built-in Normal 27" xfId="88"/>
    <cellStyle name="Excel Built-in Normal 28" xfId="89"/>
    <cellStyle name="Excel Built-in Normal 29" xfId="90"/>
    <cellStyle name="Excel Built-in Normal 3" xfId="91"/>
    <cellStyle name="Excel Built-in Normal 30" xfId="92"/>
    <cellStyle name="Excel Built-in Normal 31" xfId="93"/>
    <cellStyle name="Excel Built-in Normal 32" xfId="94"/>
    <cellStyle name="Excel Built-in Normal 33" xfId="95"/>
    <cellStyle name="Excel Built-in Normal 34" xfId="96"/>
    <cellStyle name="Excel Built-in Normal 35" xfId="97"/>
    <cellStyle name="Excel Built-in Normal 36" xfId="98"/>
    <cellStyle name="Excel Built-in Normal 37" xfId="99"/>
    <cellStyle name="Excel Built-in Normal 38" xfId="100"/>
    <cellStyle name="Excel Built-in Normal 39" xfId="101"/>
    <cellStyle name="Excel Built-in Normal 4" xfId="102"/>
    <cellStyle name="Excel Built-in Normal 40" xfId="103"/>
    <cellStyle name="Excel Built-in Normal 41" xfId="104"/>
    <cellStyle name="Excel Built-in Normal 42" xfId="105"/>
    <cellStyle name="Excel Built-in Normal 43" xfId="106"/>
    <cellStyle name="Excel Built-in Normal 5" xfId="107"/>
    <cellStyle name="Excel Built-in Normal 6" xfId="108"/>
    <cellStyle name="Excel Built-in Normal 7" xfId="109"/>
    <cellStyle name="Excel Built-in Normal 8" xfId="110"/>
    <cellStyle name="Excel Built-in Normal 9" xfId="111"/>
    <cellStyle name="Excel_BuiltIn_İyi 1" xfId="112"/>
    <cellStyle name="Giriş" xfId="113"/>
    <cellStyle name="Hesaplama" xfId="114"/>
    <cellStyle name="İşaretli Hücre" xfId="115"/>
    <cellStyle name="İyi" xfId="116"/>
    <cellStyle name="Followed Hyperlink" xfId="117"/>
    <cellStyle name="Hyperlink" xfId="118"/>
    <cellStyle name="Köprü 2" xfId="119"/>
    <cellStyle name="Kötü" xfId="120"/>
    <cellStyle name="Normal 10" xfId="121"/>
    <cellStyle name="Normal 11" xfId="122"/>
    <cellStyle name="Normal 11 2" xfId="123"/>
    <cellStyle name="Normal 12" xfId="124"/>
    <cellStyle name="Normal 12 2" xfId="125"/>
    <cellStyle name="Normal 13" xfId="126"/>
    <cellStyle name="Normal 14" xfId="127"/>
    <cellStyle name="Normal 15" xfId="128"/>
    <cellStyle name="Normal 2" xfId="129"/>
    <cellStyle name="Normal 2 10 10" xfId="130"/>
    <cellStyle name="Normal 2 10 10 2" xfId="131"/>
    <cellStyle name="Normal 2 2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5 2" xfId="138"/>
    <cellStyle name="Normal 2 3" xfId="139"/>
    <cellStyle name="Normal 2 4" xfId="140"/>
    <cellStyle name="Normal 2 5" xfId="141"/>
    <cellStyle name="Normal 2 5 2" xfId="142"/>
    <cellStyle name="Normal 2 6" xfId="143"/>
    <cellStyle name="Normal 2 7" xfId="144"/>
    <cellStyle name="Normal 2 8" xfId="145"/>
    <cellStyle name="Normal 3" xfId="146"/>
    <cellStyle name="Normal 3 2" xfId="147"/>
    <cellStyle name="Normal 4" xfId="148"/>
    <cellStyle name="Normal 4 2" xfId="149"/>
    <cellStyle name="Normal 5" xfId="150"/>
    <cellStyle name="Normal 5 2" xfId="151"/>
    <cellStyle name="Normal 5 2 2" xfId="152"/>
    <cellStyle name="Normal 5 3" xfId="153"/>
    <cellStyle name="Normal 5 4" xfId="154"/>
    <cellStyle name="Normal 5 5" xfId="155"/>
    <cellStyle name="Normal 6" xfId="156"/>
    <cellStyle name="Normal 6 2" xfId="157"/>
    <cellStyle name="Normal 6 3" xfId="158"/>
    <cellStyle name="Normal 6 4" xfId="159"/>
    <cellStyle name="Normal 7" xfId="160"/>
    <cellStyle name="Normal 7 2" xfId="161"/>
    <cellStyle name="Normal 8" xfId="162"/>
    <cellStyle name="Normal 9" xfId="163"/>
    <cellStyle name="Not" xfId="164"/>
    <cellStyle name="Nötr" xfId="165"/>
    <cellStyle name="Onaylı" xfId="166"/>
    <cellStyle name="Currency" xfId="167"/>
    <cellStyle name="Currency [0]" xfId="168"/>
    <cellStyle name="ParaBirimi 2" xfId="169"/>
    <cellStyle name="ParaBirimi 3" xfId="170"/>
    <cellStyle name="Toplam" xfId="171"/>
    <cellStyle name="Uyarı Metni" xfId="172"/>
    <cellStyle name="Virgül 10" xfId="173"/>
    <cellStyle name="Virgül 2" xfId="174"/>
    <cellStyle name="Virgül 2 2" xfId="175"/>
    <cellStyle name="Virgül 2 2 4" xfId="176"/>
    <cellStyle name="Virgül 3" xfId="177"/>
    <cellStyle name="Virgül 3 2" xfId="178"/>
    <cellStyle name="Virgül 4" xfId="179"/>
    <cellStyle name="Virgül 5" xfId="180"/>
    <cellStyle name="Vurgu1" xfId="181"/>
    <cellStyle name="Vurgu2" xfId="182"/>
    <cellStyle name="Vurgu3" xfId="183"/>
    <cellStyle name="Vurgu4" xfId="184"/>
    <cellStyle name="Vurgu5" xfId="185"/>
    <cellStyle name="Vurgu6" xfId="186"/>
    <cellStyle name="Percen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0</xdr:row>
      <xdr:rowOff>104775</xdr:rowOff>
    </xdr:from>
    <xdr:to>
      <xdr:col>3</xdr:col>
      <xdr:colOff>323850</xdr:colOff>
      <xdr:row>2</xdr:row>
      <xdr:rowOff>85725</xdr:rowOff>
    </xdr:to>
    <xdr:pic>
      <xdr:nvPicPr>
        <xdr:cNvPr id="1" name="1 Resim" descr="Logo dik mi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04775"/>
          <a:ext cx="266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ntraktsinema.com/gelecek.ph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2.57421875" defaultRowHeight="12.75"/>
  <cols>
    <col min="1" max="1" width="2.7109375" style="1" bestFit="1" customWidth="1"/>
    <col min="2" max="2" width="1.8515625" style="2" bestFit="1" customWidth="1"/>
    <col min="3" max="3" width="29.140625" style="3" bestFit="1" customWidth="1"/>
    <col min="4" max="4" width="5.8515625" style="4" bestFit="1" customWidth="1"/>
    <col min="5" max="5" width="13.57421875" style="5" bestFit="1" customWidth="1"/>
    <col min="6" max="7" width="3.140625" style="6" bestFit="1" customWidth="1"/>
    <col min="8" max="8" width="2.57421875" style="7" customWidth="1"/>
    <col min="9" max="9" width="7.28125" style="8" bestFit="1" customWidth="1"/>
    <col min="10" max="10" width="6.7109375" style="9" bestFit="1" customWidth="1"/>
    <col min="11" max="11" width="8.28125" style="8" bestFit="1" customWidth="1"/>
    <col min="12" max="12" width="6.7109375" style="9" bestFit="1" customWidth="1"/>
    <col min="13" max="13" width="7.28125" style="10" bestFit="1" customWidth="1"/>
    <col min="14" max="14" width="6.7109375" style="11" bestFit="1" customWidth="1"/>
    <col min="15" max="15" width="8.28125" style="33" bestFit="1" customWidth="1"/>
    <col min="16" max="16" width="6.7109375" style="34" bestFit="1" customWidth="1"/>
    <col min="17" max="18" width="4.28125" style="34" bestFit="1" customWidth="1"/>
    <col min="19" max="19" width="8.28125" style="12" bestFit="1" customWidth="1"/>
    <col min="20" max="20" width="4.8515625" style="14" bestFit="1" customWidth="1"/>
    <col min="21" max="22" width="4.28125" style="14" bestFit="1" customWidth="1"/>
    <col min="23" max="23" width="9.7109375" style="35" bestFit="1" customWidth="1"/>
    <col min="24" max="24" width="6.57421875" style="36" bestFit="1" customWidth="1"/>
    <col min="25" max="25" width="4.140625" style="3" bestFit="1" customWidth="1"/>
    <col min="26" max="16384" width="2.57421875" style="3" customWidth="1"/>
  </cols>
  <sheetData>
    <row r="1" spans="1:24" s="18" customFormat="1" ht="12.75" customHeight="1">
      <c r="A1" s="15"/>
      <c r="B1" s="87" t="s">
        <v>0</v>
      </c>
      <c r="C1" s="87"/>
      <c r="D1" s="16"/>
      <c r="E1" s="16"/>
      <c r="F1" s="30"/>
      <c r="G1" s="30"/>
      <c r="H1" s="17"/>
      <c r="I1" s="89" t="s">
        <v>28</v>
      </c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</row>
    <row r="2" spans="1:24" s="18" customFormat="1" ht="12.75" customHeight="1">
      <c r="A2" s="15"/>
      <c r="B2" s="85" t="s">
        <v>29</v>
      </c>
      <c r="C2" s="86"/>
      <c r="D2" s="19"/>
      <c r="E2" s="19"/>
      <c r="F2" s="20"/>
      <c r="G2" s="20"/>
      <c r="H2" s="21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</row>
    <row r="3" spans="1:24" s="18" customFormat="1" ht="11.25" customHeight="1">
      <c r="A3" s="15"/>
      <c r="B3" s="84" t="s">
        <v>72</v>
      </c>
      <c r="C3" s="84"/>
      <c r="D3" s="22"/>
      <c r="E3" s="22"/>
      <c r="F3" s="23"/>
      <c r="G3" s="23"/>
      <c r="H3" s="23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</row>
    <row r="4" spans="1:25" s="25" customFormat="1" ht="12.75" customHeight="1">
      <c r="A4" s="24"/>
      <c r="B4" s="40"/>
      <c r="C4" s="40"/>
      <c r="D4" s="41"/>
      <c r="E4" s="42"/>
      <c r="F4" s="43"/>
      <c r="G4" s="43"/>
      <c r="H4" s="42"/>
      <c r="I4" s="88" t="s">
        <v>1</v>
      </c>
      <c r="J4" s="88"/>
      <c r="K4" s="88" t="s">
        <v>2</v>
      </c>
      <c r="L4" s="88"/>
      <c r="M4" s="88" t="s">
        <v>3</v>
      </c>
      <c r="N4" s="88"/>
      <c r="O4" s="88" t="s">
        <v>4</v>
      </c>
      <c r="P4" s="88"/>
      <c r="Q4" s="44"/>
      <c r="R4" s="44"/>
      <c r="S4" s="91" t="s">
        <v>22</v>
      </c>
      <c r="T4" s="92"/>
      <c r="U4" s="88" t="s">
        <v>32</v>
      </c>
      <c r="V4" s="88"/>
      <c r="W4" s="88" t="s">
        <v>5</v>
      </c>
      <c r="X4" s="88"/>
      <c r="Y4" s="41"/>
    </row>
    <row r="5" spans="1:25" s="27" customFormat="1" ht="56.25" customHeight="1">
      <c r="A5" s="26"/>
      <c r="B5" s="45"/>
      <c r="C5" s="46" t="s">
        <v>6</v>
      </c>
      <c r="D5" s="47" t="s">
        <v>23</v>
      </c>
      <c r="E5" s="48" t="s">
        <v>7</v>
      </c>
      <c r="F5" s="49" t="s">
        <v>8</v>
      </c>
      <c r="G5" s="49" t="s">
        <v>24</v>
      </c>
      <c r="H5" s="49" t="s">
        <v>9</v>
      </c>
      <c r="I5" s="50" t="s">
        <v>10</v>
      </c>
      <c r="J5" s="51" t="s">
        <v>11</v>
      </c>
      <c r="K5" s="50" t="s">
        <v>10</v>
      </c>
      <c r="L5" s="51" t="s">
        <v>11</v>
      </c>
      <c r="M5" s="50" t="s">
        <v>10</v>
      </c>
      <c r="N5" s="51" t="s">
        <v>11</v>
      </c>
      <c r="O5" s="50" t="s">
        <v>12</v>
      </c>
      <c r="P5" s="51" t="s">
        <v>19</v>
      </c>
      <c r="Q5" s="52" t="s">
        <v>25</v>
      </c>
      <c r="R5" s="52" t="s">
        <v>26</v>
      </c>
      <c r="S5" s="51" t="s">
        <v>34</v>
      </c>
      <c r="T5" s="52" t="s">
        <v>35</v>
      </c>
      <c r="U5" s="52" t="s">
        <v>33</v>
      </c>
      <c r="V5" s="52" t="s">
        <v>13</v>
      </c>
      <c r="W5" s="50" t="s">
        <v>10</v>
      </c>
      <c r="X5" s="51" t="s">
        <v>11</v>
      </c>
      <c r="Y5" s="52" t="s">
        <v>27</v>
      </c>
    </row>
    <row r="6" spans="9:22" ht="11.25">
      <c r="I6" s="39"/>
      <c r="J6" s="55">
        <v>53318</v>
      </c>
      <c r="K6" s="56"/>
      <c r="L6" s="55">
        <v>67156</v>
      </c>
      <c r="M6" s="56"/>
      <c r="N6" s="55">
        <v>61839</v>
      </c>
      <c r="O6" s="56"/>
      <c r="P6" s="55">
        <v>182313</v>
      </c>
      <c r="T6" s="13"/>
      <c r="U6" s="13"/>
      <c r="V6" s="13"/>
    </row>
    <row r="7" spans="1:26" s="29" customFormat="1" ht="11.25">
      <c r="A7" s="28">
        <v>1</v>
      </c>
      <c r="B7" s="59"/>
      <c r="C7" s="60" t="s">
        <v>73</v>
      </c>
      <c r="D7" s="61">
        <v>44708</v>
      </c>
      <c r="E7" s="62" t="s">
        <v>14</v>
      </c>
      <c r="F7" s="63">
        <v>355</v>
      </c>
      <c r="G7" s="64">
        <v>673</v>
      </c>
      <c r="H7" s="65">
        <v>2</v>
      </c>
      <c r="I7" s="31">
        <v>677016</v>
      </c>
      <c r="J7" s="32">
        <v>14464</v>
      </c>
      <c r="K7" s="31">
        <v>1115400</v>
      </c>
      <c r="L7" s="32">
        <v>24165</v>
      </c>
      <c r="M7" s="31">
        <v>973072</v>
      </c>
      <c r="N7" s="32">
        <v>21251</v>
      </c>
      <c r="O7" s="66">
        <f>I7+K7+M7</f>
        <v>2765488</v>
      </c>
      <c r="P7" s="67">
        <f>J7+L7+N7</f>
        <v>59880</v>
      </c>
      <c r="Q7" s="37">
        <f>P7/G7</f>
        <v>88.97473997028231</v>
      </c>
      <c r="R7" s="38">
        <f>O7/P7</f>
        <v>46.183834335337345</v>
      </c>
      <c r="S7" s="68">
        <v>3289137</v>
      </c>
      <c r="T7" s="69">
        <v>72944</v>
      </c>
      <c r="U7" s="70">
        <f>IF(S7&lt;&gt;0,-(S7-O7)/S7,"")</f>
        <v>-0.15920559101065113</v>
      </c>
      <c r="V7" s="70">
        <f>IF(T7&lt;&gt;0,-(T7-P7)/T7,"")</f>
        <v>-0.17909629304672078</v>
      </c>
      <c r="W7" s="53">
        <v>7922899</v>
      </c>
      <c r="X7" s="54">
        <v>180848</v>
      </c>
      <c r="Y7" s="71">
        <f>W7/X7</f>
        <v>43.809713129257716</v>
      </c>
      <c r="Z7" s="3"/>
    </row>
    <row r="8" spans="1:26" s="29" customFormat="1" ht="11.25">
      <c r="A8" s="28">
        <v>2</v>
      </c>
      <c r="B8" s="59"/>
      <c r="C8" s="60" t="s">
        <v>48</v>
      </c>
      <c r="D8" s="61">
        <v>44687</v>
      </c>
      <c r="E8" s="62" t="s">
        <v>14</v>
      </c>
      <c r="F8" s="63">
        <v>341</v>
      </c>
      <c r="G8" s="64">
        <v>341</v>
      </c>
      <c r="H8" s="65">
        <v>5</v>
      </c>
      <c r="I8" s="31">
        <v>312948</v>
      </c>
      <c r="J8" s="32">
        <v>7882</v>
      </c>
      <c r="K8" s="31">
        <v>668924</v>
      </c>
      <c r="L8" s="32">
        <v>17087</v>
      </c>
      <c r="M8" s="31">
        <v>577442</v>
      </c>
      <c r="N8" s="32">
        <v>14827</v>
      </c>
      <c r="O8" s="66">
        <f>I8+K8+M8</f>
        <v>1559314</v>
      </c>
      <c r="P8" s="67">
        <f>J8+L8+N8</f>
        <v>39796</v>
      </c>
      <c r="Q8" s="37">
        <f>P8/G8</f>
        <v>116.70381231671554</v>
      </c>
      <c r="R8" s="38">
        <f>O8/P8</f>
        <v>39.18268167655041</v>
      </c>
      <c r="S8" s="68">
        <v>1596888</v>
      </c>
      <c r="T8" s="69">
        <v>41016</v>
      </c>
      <c r="U8" s="70">
        <f>IF(S8&lt;&gt;0,-(S8-O8)/S8,"")</f>
        <v>-0.02352951490649313</v>
      </c>
      <c r="V8" s="70">
        <f>IF(T8&lt;&gt;0,-(T8-P8)/T8,"")</f>
        <v>-0.029744489955139456</v>
      </c>
      <c r="W8" s="53">
        <v>52663801</v>
      </c>
      <c r="X8" s="54">
        <v>1374534</v>
      </c>
      <c r="Y8" s="71">
        <f>W8/X8</f>
        <v>38.31393112138368</v>
      </c>
      <c r="Z8" s="3"/>
    </row>
    <row r="9" spans="1:26" s="29" customFormat="1" ht="11.25">
      <c r="A9" s="28">
        <v>3</v>
      </c>
      <c r="B9" s="59"/>
      <c r="C9" s="60" t="s">
        <v>74</v>
      </c>
      <c r="D9" s="61">
        <v>44708</v>
      </c>
      <c r="E9" s="62" t="s">
        <v>15</v>
      </c>
      <c r="F9" s="63">
        <v>246</v>
      </c>
      <c r="G9" s="64">
        <v>246</v>
      </c>
      <c r="H9" s="65">
        <v>2</v>
      </c>
      <c r="I9" s="31">
        <v>74102</v>
      </c>
      <c r="J9" s="32">
        <v>2218</v>
      </c>
      <c r="K9" s="31">
        <v>212461.5</v>
      </c>
      <c r="L9" s="32">
        <v>5747</v>
      </c>
      <c r="M9" s="31">
        <v>177873</v>
      </c>
      <c r="N9" s="32">
        <v>4752</v>
      </c>
      <c r="O9" s="66">
        <f>I9+K9+M9</f>
        <v>464436.5</v>
      </c>
      <c r="P9" s="67">
        <f>J9+L9+N9</f>
        <v>12717</v>
      </c>
      <c r="Q9" s="37">
        <f>P9/G9</f>
        <v>51.69512195121951</v>
      </c>
      <c r="R9" s="38">
        <f>O9/P9</f>
        <v>36.52091688291264</v>
      </c>
      <c r="S9" s="68">
        <v>563136.6</v>
      </c>
      <c r="T9" s="69">
        <v>15310</v>
      </c>
      <c r="U9" s="70">
        <f>IF(S9&lt;&gt;0,-(S9-O9)/S9,"")</f>
        <v>-0.17526848725513486</v>
      </c>
      <c r="V9" s="70">
        <f>IF(T9&lt;&gt;0,-(T9-P9)/T9,"")</f>
        <v>-0.16936642717178316</v>
      </c>
      <c r="W9" s="53">
        <v>1272277.1</v>
      </c>
      <c r="X9" s="54">
        <v>36297</v>
      </c>
      <c r="Y9" s="71">
        <f>W9/X9</f>
        <v>35.0518527702014</v>
      </c>
      <c r="Z9" s="3"/>
    </row>
    <row r="10" spans="1:26" s="29" customFormat="1" ht="11.25">
      <c r="A10" s="28">
        <v>4</v>
      </c>
      <c r="B10" s="59" t="s">
        <v>30</v>
      </c>
      <c r="C10" s="60" t="s">
        <v>83</v>
      </c>
      <c r="D10" s="61">
        <v>44715</v>
      </c>
      <c r="E10" s="62" t="s">
        <v>21</v>
      </c>
      <c r="F10" s="63">
        <v>270</v>
      </c>
      <c r="G10" s="64">
        <v>270</v>
      </c>
      <c r="H10" s="65">
        <v>1</v>
      </c>
      <c r="I10" s="31">
        <v>60535</v>
      </c>
      <c r="J10" s="32">
        <v>1706</v>
      </c>
      <c r="K10" s="31">
        <v>181605</v>
      </c>
      <c r="L10" s="32">
        <v>4872</v>
      </c>
      <c r="M10" s="31">
        <v>160963</v>
      </c>
      <c r="N10" s="32">
        <v>4449</v>
      </c>
      <c r="O10" s="66">
        <f>I10+K10+M10</f>
        <v>403103</v>
      </c>
      <c r="P10" s="67">
        <f>J10+L10+N10</f>
        <v>11027</v>
      </c>
      <c r="Q10" s="37">
        <f>P10/G10</f>
        <v>40.84074074074074</v>
      </c>
      <c r="R10" s="38">
        <f>O10/P10</f>
        <v>36.55599891176204</v>
      </c>
      <c r="S10" s="68"/>
      <c r="T10" s="69"/>
      <c r="U10" s="70"/>
      <c r="V10" s="70"/>
      <c r="W10" s="53">
        <v>403103</v>
      </c>
      <c r="X10" s="54">
        <v>11027</v>
      </c>
      <c r="Y10" s="71">
        <f>W10/X10</f>
        <v>36.55599891176204</v>
      </c>
      <c r="Z10" s="3"/>
    </row>
    <row r="11" spans="1:26" s="29" customFormat="1" ht="11.25">
      <c r="A11" s="28">
        <v>5</v>
      </c>
      <c r="B11" s="59"/>
      <c r="C11" s="60" t="s">
        <v>68</v>
      </c>
      <c r="D11" s="61">
        <v>44533</v>
      </c>
      <c r="E11" s="62" t="s">
        <v>21</v>
      </c>
      <c r="F11" s="63">
        <v>39</v>
      </c>
      <c r="G11" s="64">
        <v>39</v>
      </c>
      <c r="H11" s="65">
        <v>17</v>
      </c>
      <c r="I11" s="31">
        <v>26073.000000150518</v>
      </c>
      <c r="J11" s="32">
        <v>8691</v>
      </c>
      <c r="K11" s="31">
        <v>0</v>
      </c>
      <c r="L11" s="32">
        <v>0</v>
      </c>
      <c r="M11" s="31">
        <v>0</v>
      </c>
      <c r="N11" s="32">
        <v>0</v>
      </c>
      <c r="O11" s="66">
        <f>I11+K11+M11</f>
        <v>26073.000000150518</v>
      </c>
      <c r="P11" s="67">
        <f>J11+L11+N11</f>
        <v>8691</v>
      </c>
      <c r="Q11" s="37">
        <f>P11/G11</f>
        <v>222.84615384615384</v>
      </c>
      <c r="R11" s="38">
        <f>O11/P11</f>
        <v>3.0000000000173186</v>
      </c>
      <c r="S11" s="68">
        <v>21867.000000112796</v>
      </c>
      <c r="T11" s="69">
        <v>7289</v>
      </c>
      <c r="U11" s="70">
        <f>IF(S11&lt;&gt;0,-(S11-O11)/S11,"")</f>
        <v>0.19234462889358517</v>
      </c>
      <c r="V11" s="70">
        <f>IF(T11&lt;&gt;0,-(T11-P11)/T11,"")</f>
        <v>0.19234462889285225</v>
      </c>
      <c r="W11" s="53">
        <v>1170382.9999994577</v>
      </c>
      <c r="X11" s="54">
        <v>122825</v>
      </c>
      <c r="Y11" s="71">
        <f>W11/X11</f>
        <v>9.528866273148445</v>
      </c>
      <c r="Z11" s="3"/>
    </row>
    <row r="12" spans="1:26" s="29" customFormat="1" ht="11.25">
      <c r="A12" s="28">
        <v>6</v>
      </c>
      <c r="B12" s="59" t="s">
        <v>30</v>
      </c>
      <c r="C12" s="60" t="s">
        <v>84</v>
      </c>
      <c r="D12" s="61">
        <v>44715</v>
      </c>
      <c r="E12" s="62" t="s">
        <v>15</v>
      </c>
      <c r="F12" s="63">
        <v>227</v>
      </c>
      <c r="G12" s="64">
        <v>302</v>
      </c>
      <c r="H12" s="65">
        <v>1</v>
      </c>
      <c r="I12" s="31">
        <v>50749</v>
      </c>
      <c r="J12" s="32">
        <v>1428</v>
      </c>
      <c r="K12" s="31">
        <v>87855.6</v>
      </c>
      <c r="L12" s="32">
        <v>2499</v>
      </c>
      <c r="M12" s="31">
        <v>98213</v>
      </c>
      <c r="N12" s="32">
        <v>2753</v>
      </c>
      <c r="O12" s="66">
        <f>I12+K12+M12</f>
        <v>236817.6</v>
      </c>
      <c r="P12" s="67">
        <f>J12+L12+N12</f>
        <v>6680</v>
      </c>
      <c r="Q12" s="37">
        <f>P12/G12</f>
        <v>22.119205298013245</v>
      </c>
      <c r="R12" s="38">
        <f>O12/P12</f>
        <v>35.45173652694611</v>
      </c>
      <c r="S12" s="68"/>
      <c r="T12" s="69"/>
      <c r="U12" s="70"/>
      <c r="V12" s="70"/>
      <c r="W12" s="53">
        <v>236817.6</v>
      </c>
      <c r="X12" s="54">
        <v>6680</v>
      </c>
      <c r="Y12" s="71">
        <f>W12/X12</f>
        <v>35.45173652694611</v>
      </c>
      <c r="Z12" s="3"/>
    </row>
    <row r="13" spans="1:26" s="29" customFormat="1" ht="11.25">
      <c r="A13" s="28">
        <v>7</v>
      </c>
      <c r="B13" s="59"/>
      <c r="C13" s="60" t="s">
        <v>40</v>
      </c>
      <c r="D13" s="61">
        <v>44659</v>
      </c>
      <c r="E13" s="62" t="s">
        <v>14</v>
      </c>
      <c r="F13" s="63">
        <v>63</v>
      </c>
      <c r="G13" s="64">
        <v>63</v>
      </c>
      <c r="H13" s="65">
        <v>9</v>
      </c>
      <c r="I13" s="31">
        <v>19290</v>
      </c>
      <c r="J13" s="32">
        <v>558</v>
      </c>
      <c r="K13" s="31">
        <v>92088</v>
      </c>
      <c r="L13" s="32">
        <v>2417</v>
      </c>
      <c r="M13" s="31">
        <v>100440</v>
      </c>
      <c r="N13" s="32">
        <v>2498</v>
      </c>
      <c r="O13" s="66">
        <f>I13+K13+M13</f>
        <v>211818</v>
      </c>
      <c r="P13" s="67">
        <f>J13+L13+N13</f>
        <v>5473</v>
      </c>
      <c r="Q13" s="37">
        <f>P13/G13</f>
        <v>86.87301587301587</v>
      </c>
      <c r="R13" s="38">
        <f>O13/P13</f>
        <v>38.702357025397404</v>
      </c>
      <c r="S13" s="68">
        <v>217123</v>
      </c>
      <c r="T13" s="69">
        <v>5827</v>
      </c>
      <c r="U13" s="70">
        <f>IF(S13&lt;&gt;0,-(S13-O13)/S13,"")</f>
        <v>-0.024433155400395166</v>
      </c>
      <c r="V13" s="70">
        <f>IF(T13&lt;&gt;0,-(T13-P13)/T13,"")</f>
        <v>-0.06075167324523768</v>
      </c>
      <c r="W13" s="53">
        <v>21418533</v>
      </c>
      <c r="X13" s="54">
        <v>653656</v>
      </c>
      <c r="Y13" s="71">
        <f>W13/X13</f>
        <v>32.76728585066151</v>
      </c>
      <c r="Z13" s="3"/>
    </row>
    <row r="14" spans="1:26" s="29" customFormat="1" ht="11.25">
      <c r="A14" s="28">
        <v>8</v>
      </c>
      <c r="B14" s="59" t="s">
        <v>30</v>
      </c>
      <c r="C14" s="60" t="s">
        <v>85</v>
      </c>
      <c r="D14" s="61">
        <v>44715</v>
      </c>
      <c r="E14" s="62" t="s">
        <v>16</v>
      </c>
      <c r="F14" s="63">
        <v>121</v>
      </c>
      <c r="G14" s="64">
        <v>121</v>
      </c>
      <c r="H14" s="65">
        <v>1</v>
      </c>
      <c r="I14" s="31">
        <v>53938</v>
      </c>
      <c r="J14" s="32">
        <v>1302</v>
      </c>
      <c r="K14" s="31">
        <v>87070</v>
      </c>
      <c r="L14" s="32">
        <v>2195</v>
      </c>
      <c r="M14" s="31">
        <v>75410.5</v>
      </c>
      <c r="N14" s="32">
        <v>1840</v>
      </c>
      <c r="O14" s="66">
        <f>I14+K14+M14</f>
        <v>216418.5</v>
      </c>
      <c r="P14" s="67">
        <f>J14+L14+N14</f>
        <v>5337</v>
      </c>
      <c r="Q14" s="37">
        <f>P14/G14</f>
        <v>44.107438016528924</v>
      </c>
      <c r="R14" s="38">
        <f>O14/P14</f>
        <v>40.55059021922428</v>
      </c>
      <c r="S14" s="68"/>
      <c r="T14" s="69"/>
      <c r="U14" s="70"/>
      <c r="V14" s="70"/>
      <c r="W14" s="75">
        <v>227022.15</v>
      </c>
      <c r="X14" s="76">
        <v>5640</v>
      </c>
      <c r="Y14" s="71">
        <f>W14/X14</f>
        <v>40.25215425531915</v>
      </c>
      <c r="Z14" s="3"/>
    </row>
    <row r="15" spans="1:26" s="29" customFormat="1" ht="11.25">
      <c r="A15" s="28">
        <v>9</v>
      </c>
      <c r="B15" s="59"/>
      <c r="C15" s="60" t="s">
        <v>70</v>
      </c>
      <c r="D15" s="61">
        <v>44603</v>
      </c>
      <c r="E15" s="62" t="s">
        <v>15</v>
      </c>
      <c r="F15" s="63">
        <v>4</v>
      </c>
      <c r="G15" s="64">
        <v>4</v>
      </c>
      <c r="H15" s="65">
        <v>16</v>
      </c>
      <c r="I15" s="31">
        <v>66039</v>
      </c>
      <c r="J15" s="32">
        <v>4364</v>
      </c>
      <c r="K15" s="31">
        <v>3096</v>
      </c>
      <c r="L15" s="32">
        <v>258</v>
      </c>
      <c r="M15" s="31">
        <v>7680</v>
      </c>
      <c r="N15" s="32">
        <v>640</v>
      </c>
      <c r="O15" s="66">
        <f>I15+K15+M15</f>
        <v>76815</v>
      </c>
      <c r="P15" s="67">
        <f>J15+L15+N15</f>
        <v>5262</v>
      </c>
      <c r="Q15" s="37">
        <f>P15/G15</f>
        <v>1315.5</v>
      </c>
      <c r="R15" s="38">
        <f>O15/P15</f>
        <v>14.59806157354618</v>
      </c>
      <c r="S15" s="68">
        <v>26876</v>
      </c>
      <c r="T15" s="69">
        <v>1864</v>
      </c>
      <c r="U15" s="70">
        <f>IF(S15&lt;&gt;0,-(S15-O15)/S15,"")</f>
        <v>1.8581262092573299</v>
      </c>
      <c r="V15" s="70">
        <f>IF(T15&lt;&gt;0,-(T15-P15)/T15,"")</f>
        <v>1.8229613733905579</v>
      </c>
      <c r="W15" s="57">
        <v>3397626</v>
      </c>
      <c r="X15" s="58">
        <v>192516</v>
      </c>
      <c r="Y15" s="71">
        <f>W15/X15</f>
        <v>17.648538303309856</v>
      </c>
      <c r="Z15" s="3"/>
    </row>
    <row r="16" spans="1:26" s="29" customFormat="1" ht="11.25">
      <c r="A16" s="28">
        <v>10</v>
      </c>
      <c r="B16" s="59" t="s">
        <v>30</v>
      </c>
      <c r="C16" s="72" t="s">
        <v>86</v>
      </c>
      <c r="D16" s="73">
        <v>44715</v>
      </c>
      <c r="E16" s="62" t="s">
        <v>60</v>
      </c>
      <c r="F16" s="77">
        <v>115</v>
      </c>
      <c r="G16" s="78">
        <v>115</v>
      </c>
      <c r="H16" s="65">
        <v>1</v>
      </c>
      <c r="I16" s="31">
        <v>33496</v>
      </c>
      <c r="J16" s="32">
        <v>961</v>
      </c>
      <c r="K16" s="31">
        <v>65869</v>
      </c>
      <c r="L16" s="32">
        <v>1869</v>
      </c>
      <c r="M16" s="31">
        <v>84345</v>
      </c>
      <c r="N16" s="32">
        <v>2363</v>
      </c>
      <c r="O16" s="66">
        <f>I16+K16+M16</f>
        <v>183710</v>
      </c>
      <c r="P16" s="67">
        <f>J16+L16+N16</f>
        <v>5193</v>
      </c>
      <c r="Q16" s="37">
        <f>P16/G16</f>
        <v>45.15652173913043</v>
      </c>
      <c r="R16" s="38">
        <f>O16/P16</f>
        <v>35.376468322742156</v>
      </c>
      <c r="S16" s="68"/>
      <c r="T16" s="69"/>
      <c r="U16" s="70"/>
      <c r="V16" s="70"/>
      <c r="W16" s="79">
        <v>183710</v>
      </c>
      <c r="X16" s="80">
        <v>5193</v>
      </c>
      <c r="Y16" s="71">
        <f>W16/X16</f>
        <v>35.376468322742156</v>
      </c>
      <c r="Z16" s="3"/>
    </row>
    <row r="17" spans="1:26" s="29" customFormat="1" ht="11.25">
      <c r="A17" s="28">
        <v>11</v>
      </c>
      <c r="B17" s="59" t="s">
        <v>30</v>
      </c>
      <c r="C17" s="72" t="s">
        <v>87</v>
      </c>
      <c r="D17" s="73">
        <v>44715</v>
      </c>
      <c r="E17" s="62" t="s">
        <v>18</v>
      </c>
      <c r="F17" s="74">
        <v>117</v>
      </c>
      <c r="G17" s="64">
        <v>117</v>
      </c>
      <c r="H17" s="65">
        <v>1</v>
      </c>
      <c r="I17" s="31">
        <v>24106.00000105186</v>
      </c>
      <c r="J17" s="32">
        <v>670</v>
      </c>
      <c r="K17" s="31">
        <v>48638.00000095696</v>
      </c>
      <c r="L17" s="32">
        <v>1380</v>
      </c>
      <c r="M17" s="31">
        <v>50801.50000031511</v>
      </c>
      <c r="N17" s="32">
        <v>1405</v>
      </c>
      <c r="O17" s="66">
        <f>I17+K17+M17</f>
        <v>123545.50000232393</v>
      </c>
      <c r="P17" s="67">
        <f>J17+L17+N17</f>
        <v>3455</v>
      </c>
      <c r="Q17" s="37">
        <f>P17/G17</f>
        <v>29.52991452991453</v>
      </c>
      <c r="R17" s="38">
        <f>O17/P17</f>
        <v>35.75846599198956</v>
      </c>
      <c r="S17" s="68"/>
      <c r="T17" s="69"/>
      <c r="U17" s="70"/>
      <c r="V17" s="70"/>
      <c r="W17" s="57">
        <v>123545.50000232393</v>
      </c>
      <c r="X17" s="58">
        <v>3455</v>
      </c>
      <c r="Y17" s="71">
        <f>W17/X17</f>
        <v>35.75846599198956</v>
      </c>
      <c r="Z17" s="3"/>
    </row>
    <row r="18" spans="1:26" s="29" customFormat="1" ht="11.25">
      <c r="A18" s="28">
        <v>12</v>
      </c>
      <c r="B18" s="59" t="s">
        <v>30</v>
      </c>
      <c r="C18" s="60" t="s">
        <v>88</v>
      </c>
      <c r="D18" s="61">
        <v>44715</v>
      </c>
      <c r="E18" s="62" t="s">
        <v>15</v>
      </c>
      <c r="F18" s="63">
        <v>116</v>
      </c>
      <c r="G18" s="64">
        <v>116</v>
      </c>
      <c r="H18" s="65">
        <v>1</v>
      </c>
      <c r="I18" s="31">
        <v>31380</v>
      </c>
      <c r="J18" s="32">
        <v>788</v>
      </c>
      <c r="K18" s="31">
        <v>49230</v>
      </c>
      <c r="L18" s="32">
        <v>1245</v>
      </c>
      <c r="M18" s="31">
        <v>46471</v>
      </c>
      <c r="N18" s="32">
        <v>1151</v>
      </c>
      <c r="O18" s="66">
        <f>I18+K18+M18</f>
        <v>127081</v>
      </c>
      <c r="P18" s="67">
        <f>J18+L18+N18</f>
        <v>3184</v>
      </c>
      <c r="Q18" s="37">
        <f>P18/G18</f>
        <v>27.448275862068964</v>
      </c>
      <c r="R18" s="38">
        <f>O18/P18</f>
        <v>39.91237437185929</v>
      </c>
      <c r="S18" s="68"/>
      <c r="T18" s="69"/>
      <c r="U18" s="70"/>
      <c r="V18" s="70"/>
      <c r="W18" s="53">
        <v>127081</v>
      </c>
      <c r="X18" s="54">
        <v>3184</v>
      </c>
      <c r="Y18" s="71">
        <f>W18/X18</f>
        <v>39.91237437185929</v>
      </c>
      <c r="Z18" s="3"/>
    </row>
    <row r="19" spans="1:26" s="29" customFormat="1" ht="11.25">
      <c r="A19" s="28">
        <v>13</v>
      </c>
      <c r="B19" s="59"/>
      <c r="C19" s="60" t="s">
        <v>46</v>
      </c>
      <c r="D19" s="61">
        <v>44680</v>
      </c>
      <c r="E19" s="62" t="s">
        <v>14</v>
      </c>
      <c r="F19" s="63">
        <v>32</v>
      </c>
      <c r="G19" s="64">
        <v>32</v>
      </c>
      <c r="H19" s="65">
        <v>6</v>
      </c>
      <c r="I19" s="31">
        <v>6561</v>
      </c>
      <c r="J19" s="32">
        <v>195</v>
      </c>
      <c r="K19" s="31">
        <v>38307</v>
      </c>
      <c r="L19" s="32">
        <v>1121</v>
      </c>
      <c r="M19" s="31">
        <v>36965</v>
      </c>
      <c r="N19" s="32">
        <v>1012</v>
      </c>
      <c r="O19" s="66">
        <f>I19+K19+M19</f>
        <v>81833</v>
      </c>
      <c r="P19" s="67">
        <f>J19+L19+N19</f>
        <v>2328</v>
      </c>
      <c r="Q19" s="37">
        <f>P19/G19</f>
        <v>72.75</v>
      </c>
      <c r="R19" s="38">
        <f>O19/P19</f>
        <v>35.151632302405496</v>
      </c>
      <c r="S19" s="68">
        <v>102256</v>
      </c>
      <c r="T19" s="69">
        <v>2876</v>
      </c>
      <c r="U19" s="70">
        <f>IF(S19&lt;&gt;0,-(S19-O19)/S19,"")</f>
        <v>-0.19972422156157096</v>
      </c>
      <c r="V19" s="70">
        <f>IF(T19&lt;&gt;0,-(T19-P19)/T19,"")</f>
        <v>-0.1905424200278164</v>
      </c>
      <c r="W19" s="53">
        <v>6094054</v>
      </c>
      <c r="X19" s="54">
        <v>178192</v>
      </c>
      <c r="Y19" s="71">
        <f>W19/X19</f>
        <v>34.19936921971806</v>
      </c>
      <c r="Z19" s="3"/>
    </row>
    <row r="20" spans="1:26" s="29" customFormat="1" ht="11.25">
      <c r="A20" s="28">
        <v>14</v>
      </c>
      <c r="B20" s="59"/>
      <c r="C20" s="60" t="s">
        <v>75</v>
      </c>
      <c r="D20" s="61">
        <v>44708</v>
      </c>
      <c r="E20" s="62" t="s">
        <v>21</v>
      </c>
      <c r="F20" s="63">
        <v>128</v>
      </c>
      <c r="G20" s="64">
        <v>128</v>
      </c>
      <c r="H20" s="65">
        <v>2</v>
      </c>
      <c r="I20" s="31">
        <v>18966</v>
      </c>
      <c r="J20" s="32">
        <v>541</v>
      </c>
      <c r="K20" s="31">
        <v>26427</v>
      </c>
      <c r="L20" s="32">
        <v>757</v>
      </c>
      <c r="M20" s="31">
        <v>33353</v>
      </c>
      <c r="N20" s="32">
        <v>915</v>
      </c>
      <c r="O20" s="66">
        <f>I20+K20+M20</f>
        <v>78746</v>
      </c>
      <c r="P20" s="67">
        <f>J20+L20+N20</f>
        <v>2213</v>
      </c>
      <c r="Q20" s="37">
        <f>P20/G20</f>
        <v>17.2890625</v>
      </c>
      <c r="R20" s="38">
        <f>O20/P20</f>
        <v>35.58337098960687</v>
      </c>
      <c r="S20" s="68">
        <v>266497</v>
      </c>
      <c r="T20" s="69">
        <v>7355</v>
      </c>
      <c r="U20" s="70">
        <f>IF(S20&lt;&gt;0,-(S20-O20)/S20,"")</f>
        <v>-0.7045144973489382</v>
      </c>
      <c r="V20" s="70">
        <f>IF(T20&lt;&gt;0,-(T20-P20)/T20,"")</f>
        <v>-0.6991162474507138</v>
      </c>
      <c r="W20" s="53">
        <v>521190</v>
      </c>
      <c r="X20" s="54">
        <v>15133</v>
      </c>
      <c r="Y20" s="71">
        <f>W20/X20</f>
        <v>34.44062644551642</v>
      </c>
      <c r="Z20" s="3"/>
    </row>
    <row r="21" spans="1:26" s="29" customFormat="1" ht="11.25">
      <c r="A21" s="28">
        <v>15</v>
      </c>
      <c r="B21" s="59"/>
      <c r="C21" s="60" t="s">
        <v>53</v>
      </c>
      <c r="D21" s="61">
        <v>44694</v>
      </c>
      <c r="E21" s="62" t="s">
        <v>15</v>
      </c>
      <c r="F21" s="63">
        <v>39</v>
      </c>
      <c r="G21" s="64">
        <v>39</v>
      </c>
      <c r="H21" s="65">
        <v>4</v>
      </c>
      <c r="I21" s="31">
        <v>9051</v>
      </c>
      <c r="J21" s="32">
        <v>226</v>
      </c>
      <c r="K21" s="31">
        <v>16673</v>
      </c>
      <c r="L21" s="32">
        <v>447</v>
      </c>
      <c r="M21" s="31">
        <v>14797</v>
      </c>
      <c r="N21" s="32">
        <v>394</v>
      </c>
      <c r="O21" s="66">
        <f>I21+K21+M21</f>
        <v>40521</v>
      </c>
      <c r="P21" s="67">
        <f>J21+L21+N21</f>
        <v>1067</v>
      </c>
      <c r="Q21" s="37">
        <f>P21/G21</f>
        <v>27.358974358974358</v>
      </c>
      <c r="R21" s="38">
        <f>O21/P21</f>
        <v>37.976569821930646</v>
      </c>
      <c r="S21" s="68">
        <v>106324</v>
      </c>
      <c r="T21" s="69">
        <v>2716</v>
      </c>
      <c r="U21" s="70">
        <f>IF(S21&lt;&gt;0,-(S21-O21)/S21,"")</f>
        <v>-0.618891313344118</v>
      </c>
      <c r="V21" s="70">
        <f>IF(T21&lt;&gt;0,-(T21-P21)/T21,"")</f>
        <v>-0.6071428571428571</v>
      </c>
      <c r="W21" s="53">
        <v>2430356.9</v>
      </c>
      <c r="X21" s="54">
        <v>64293</v>
      </c>
      <c r="Y21" s="71">
        <f>W21/X21</f>
        <v>37.80126763411258</v>
      </c>
      <c r="Z21" s="3"/>
    </row>
    <row r="22" spans="1:26" s="29" customFormat="1" ht="11.25">
      <c r="A22" s="28">
        <v>16</v>
      </c>
      <c r="B22" s="59"/>
      <c r="C22" s="60" t="s">
        <v>56</v>
      </c>
      <c r="D22" s="61">
        <v>44694</v>
      </c>
      <c r="E22" s="62" t="s">
        <v>15</v>
      </c>
      <c r="F22" s="63">
        <v>12</v>
      </c>
      <c r="G22" s="64">
        <v>12</v>
      </c>
      <c r="H22" s="65">
        <v>4</v>
      </c>
      <c r="I22" s="31">
        <v>4278</v>
      </c>
      <c r="J22" s="32">
        <v>165</v>
      </c>
      <c r="K22" s="31">
        <v>10835</v>
      </c>
      <c r="L22" s="32">
        <v>555</v>
      </c>
      <c r="M22" s="31">
        <v>4834</v>
      </c>
      <c r="N22" s="32">
        <v>259</v>
      </c>
      <c r="O22" s="66">
        <f>I22+K22+M22</f>
        <v>19947</v>
      </c>
      <c r="P22" s="67">
        <f>J22+L22+N22</f>
        <v>979</v>
      </c>
      <c r="Q22" s="37">
        <f>P22/G22</f>
        <v>81.58333333333333</v>
      </c>
      <c r="R22" s="38">
        <f>O22/P22</f>
        <v>20.374872318692542</v>
      </c>
      <c r="S22" s="68">
        <v>42935</v>
      </c>
      <c r="T22" s="69">
        <v>2098</v>
      </c>
      <c r="U22" s="70">
        <f>IF(S22&lt;&gt;0,-(S22-O22)/S22,"")</f>
        <v>-0.5354139979038081</v>
      </c>
      <c r="V22" s="70">
        <f>IF(T22&lt;&gt;0,-(T22-P22)/T22,"")</f>
        <v>-0.5333651096282174</v>
      </c>
      <c r="W22" s="53">
        <v>837823</v>
      </c>
      <c r="X22" s="54">
        <v>41443</v>
      </c>
      <c r="Y22" s="71">
        <f>W22/X22</f>
        <v>20.216272953212847</v>
      </c>
      <c r="Z22" s="3"/>
    </row>
    <row r="23" spans="1:26" s="29" customFormat="1" ht="11.25">
      <c r="A23" s="28">
        <v>17</v>
      </c>
      <c r="B23" s="59"/>
      <c r="C23" s="60" t="s">
        <v>54</v>
      </c>
      <c r="D23" s="61">
        <v>44694</v>
      </c>
      <c r="E23" s="62" t="s">
        <v>21</v>
      </c>
      <c r="F23" s="63">
        <v>26</v>
      </c>
      <c r="G23" s="64">
        <v>26</v>
      </c>
      <c r="H23" s="65">
        <v>4</v>
      </c>
      <c r="I23" s="31">
        <v>5173</v>
      </c>
      <c r="J23" s="32">
        <v>197</v>
      </c>
      <c r="K23" s="31">
        <v>12282</v>
      </c>
      <c r="L23" s="32">
        <v>321</v>
      </c>
      <c r="M23" s="31">
        <v>12490</v>
      </c>
      <c r="N23" s="32">
        <v>276</v>
      </c>
      <c r="O23" s="66">
        <f>I23+K23+M23</f>
        <v>29945</v>
      </c>
      <c r="P23" s="67">
        <f>J23+L23+N23</f>
        <v>794</v>
      </c>
      <c r="Q23" s="37">
        <f>P23/G23</f>
        <v>30.53846153846154</v>
      </c>
      <c r="R23" s="38">
        <f>O23/P23</f>
        <v>37.714105793450884</v>
      </c>
      <c r="S23" s="68">
        <v>108935</v>
      </c>
      <c r="T23" s="69">
        <v>3150</v>
      </c>
      <c r="U23" s="70">
        <f>IF(S23&lt;&gt;0,-(S23-O23)/S23,"")</f>
        <v>-0.7251113049065957</v>
      </c>
      <c r="V23" s="70">
        <f>IF(T23&lt;&gt;0,-(T23-P23)/T23,"")</f>
        <v>-0.7479365079365079</v>
      </c>
      <c r="W23" s="53">
        <v>2199434</v>
      </c>
      <c r="X23" s="54">
        <v>65906</v>
      </c>
      <c r="Y23" s="71">
        <f>W23/X23</f>
        <v>33.372287803841836</v>
      </c>
      <c r="Z23" s="3"/>
    </row>
    <row r="24" spans="1:26" s="29" customFormat="1" ht="11.25">
      <c r="A24" s="28">
        <v>18</v>
      </c>
      <c r="B24" s="59"/>
      <c r="C24" s="60" t="s">
        <v>66</v>
      </c>
      <c r="D24" s="61">
        <v>44701</v>
      </c>
      <c r="E24" s="62" t="s">
        <v>62</v>
      </c>
      <c r="F24" s="63">
        <v>27</v>
      </c>
      <c r="G24" s="64">
        <v>27</v>
      </c>
      <c r="H24" s="65">
        <v>3</v>
      </c>
      <c r="I24" s="31">
        <v>2978</v>
      </c>
      <c r="J24" s="32">
        <v>123</v>
      </c>
      <c r="K24" s="31">
        <v>7625.5</v>
      </c>
      <c r="L24" s="32">
        <v>225</v>
      </c>
      <c r="M24" s="31">
        <v>5726</v>
      </c>
      <c r="N24" s="32">
        <v>173</v>
      </c>
      <c r="O24" s="66">
        <f>I24+K24+M24</f>
        <v>16329.5</v>
      </c>
      <c r="P24" s="67">
        <f>J24+L24+N24</f>
        <v>521</v>
      </c>
      <c r="Q24" s="37">
        <f>P24/G24</f>
        <v>19.296296296296298</v>
      </c>
      <c r="R24" s="38">
        <f>O24/P24</f>
        <v>31.342610364683303</v>
      </c>
      <c r="S24" s="68">
        <v>99770</v>
      </c>
      <c r="T24" s="69">
        <v>2878</v>
      </c>
      <c r="U24" s="70">
        <f>IF(S24&lt;&gt;0,-(S24-O24)/S24,"")</f>
        <v>-0.8363285556780595</v>
      </c>
      <c r="V24" s="70">
        <f>IF(T24&lt;&gt;0,-(T24-P24)/T24,"")</f>
        <v>-0.8189715079916609</v>
      </c>
      <c r="W24" s="57">
        <v>639948.7</v>
      </c>
      <c r="X24" s="58">
        <v>19249</v>
      </c>
      <c r="Y24" s="71">
        <f>W24/X24</f>
        <v>33.24581536703205</v>
      </c>
      <c r="Z24" s="3"/>
    </row>
    <row r="25" spans="1:26" s="29" customFormat="1" ht="11.25">
      <c r="A25" s="28">
        <v>19</v>
      </c>
      <c r="B25" s="59"/>
      <c r="C25" s="60" t="s">
        <v>42</v>
      </c>
      <c r="D25" s="61">
        <v>44659</v>
      </c>
      <c r="E25" s="62" t="s">
        <v>16</v>
      </c>
      <c r="F25" s="63">
        <v>8</v>
      </c>
      <c r="G25" s="64">
        <v>8</v>
      </c>
      <c r="H25" s="65">
        <v>8</v>
      </c>
      <c r="I25" s="31">
        <v>3402</v>
      </c>
      <c r="J25" s="32">
        <v>76</v>
      </c>
      <c r="K25" s="31">
        <v>7756</v>
      </c>
      <c r="L25" s="32">
        <v>207</v>
      </c>
      <c r="M25" s="31">
        <v>6830</v>
      </c>
      <c r="N25" s="32">
        <v>216</v>
      </c>
      <c r="O25" s="66">
        <f>I25+K25+M25</f>
        <v>17988</v>
      </c>
      <c r="P25" s="67">
        <f>J25+L25+N25</f>
        <v>499</v>
      </c>
      <c r="Q25" s="37">
        <f>P25/G25</f>
        <v>62.375</v>
      </c>
      <c r="R25" s="38">
        <f>O25/P25</f>
        <v>36.04809619238477</v>
      </c>
      <c r="S25" s="68">
        <v>23544</v>
      </c>
      <c r="T25" s="69">
        <v>712</v>
      </c>
      <c r="U25" s="70">
        <f>IF(S25&lt;&gt;0,-(S25-O25)/S25,"")</f>
        <v>-0.23598369011213047</v>
      </c>
      <c r="V25" s="70">
        <f>IF(T25&lt;&gt;0,-(T25-P25)/T25,"")</f>
        <v>-0.2991573033707865</v>
      </c>
      <c r="W25" s="75">
        <v>1280268</v>
      </c>
      <c r="X25" s="76">
        <v>33995</v>
      </c>
      <c r="Y25" s="71">
        <f>W25/X25</f>
        <v>37.660479482276806</v>
      </c>
      <c r="Z25" s="3"/>
    </row>
    <row r="26" spans="1:26" s="29" customFormat="1" ht="11.25">
      <c r="A26" s="28">
        <v>20</v>
      </c>
      <c r="B26" s="59"/>
      <c r="C26" s="60" t="s">
        <v>64</v>
      </c>
      <c r="D26" s="61">
        <v>44701</v>
      </c>
      <c r="E26" s="62" t="s">
        <v>16</v>
      </c>
      <c r="F26" s="63">
        <v>22</v>
      </c>
      <c r="G26" s="64">
        <v>22</v>
      </c>
      <c r="H26" s="65">
        <v>3</v>
      </c>
      <c r="I26" s="31">
        <v>4435</v>
      </c>
      <c r="J26" s="32">
        <v>133</v>
      </c>
      <c r="K26" s="31">
        <v>7213</v>
      </c>
      <c r="L26" s="32">
        <v>184</v>
      </c>
      <c r="M26" s="31">
        <v>5998</v>
      </c>
      <c r="N26" s="32">
        <v>159</v>
      </c>
      <c r="O26" s="66">
        <f>I26+K26+M26</f>
        <v>17646</v>
      </c>
      <c r="P26" s="67">
        <f>J26+L26+N26</f>
        <v>476</v>
      </c>
      <c r="Q26" s="37">
        <f>P26/G26</f>
        <v>21.636363636363637</v>
      </c>
      <c r="R26" s="38">
        <f>O26/P26</f>
        <v>37.07142857142857</v>
      </c>
      <c r="S26" s="68">
        <v>88121</v>
      </c>
      <c r="T26" s="69">
        <v>2264</v>
      </c>
      <c r="U26" s="70">
        <f>IF(S26&lt;&gt;0,-(S26-O26)/S26,"")</f>
        <v>-0.7997526128845565</v>
      </c>
      <c r="V26" s="70">
        <f>IF(T26&lt;&gt;0,-(T26-P26)/T26,"")</f>
        <v>-0.7897526501766784</v>
      </c>
      <c r="W26" s="75">
        <v>827822</v>
      </c>
      <c r="X26" s="76">
        <v>22559</v>
      </c>
      <c r="Y26" s="71">
        <f>W26/X26</f>
        <v>36.6958641783767</v>
      </c>
      <c r="Z26" s="3"/>
    </row>
    <row r="27" spans="1:26" s="29" customFormat="1" ht="11.25">
      <c r="A27" s="28">
        <v>21</v>
      </c>
      <c r="B27" s="59" t="s">
        <v>30</v>
      </c>
      <c r="C27" s="60" t="s">
        <v>89</v>
      </c>
      <c r="D27" s="61">
        <v>44715</v>
      </c>
      <c r="E27" s="62" t="s">
        <v>17</v>
      </c>
      <c r="F27" s="63">
        <v>23</v>
      </c>
      <c r="G27" s="64">
        <v>23</v>
      </c>
      <c r="H27" s="65">
        <v>1</v>
      </c>
      <c r="I27" s="31">
        <v>3111</v>
      </c>
      <c r="J27" s="32">
        <v>95</v>
      </c>
      <c r="K27" s="31">
        <v>5440</v>
      </c>
      <c r="L27" s="32">
        <v>180</v>
      </c>
      <c r="M27" s="31">
        <v>4647</v>
      </c>
      <c r="N27" s="32">
        <v>163</v>
      </c>
      <c r="O27" s="66">
        <f>I27+K27+M27</f>
        <v>13198</v>
      </c>
      <c r="P27" s="67">
        <f>J27+L27+N27</f>
        <v>438</v>
      </c>
      <c r="Q27" s="37">
        <f>P27/G27</f>
        <v>19.043478260869566</v>
      </c>
      <c r="R27" s="38">
        <f>O27/P27</f>
        <v>30.1324200913242</v>
      </c>
      <c r="S27" s="68"/>
      <c r="T27" s="69"/>
      <c r="U27" s="70"/>
      <c r="V27" s="70"/>
      <c r="W27" s="53">
        <v>13198</v>
      </c>
      <c r="X27" s="54">
        <v>438</v>
      </c>
      <c r="Y27" s="71">
        <f>W27/X27</f>
        <v>30.1324200913242</v>
      </c>
      <c r="Z27" s="3"/>
    </row>
    <row r="28" spans="1:26" s="29" customFormat="1" ht="11.25">
      <c r="A28" s="28">
        <v>22</v>
      </c>
      <c r="B28" s="59"/>
      <c r="C28" s="72" t="s">
        <v>43</v>
      </c>
      <c r="D28" s="73">
        <v>44666</v>
      </c>
      <c r="E28" s="62" t="s">
        <v>20</v>
      </c>
      <c r="F28" s="74">
        <v>8</v>
      </c>
      <c r="G28" s="64">
        <v>8</v>
      </c>
      <c r="H28" s="65">
        <v>8</v>
      </c>
      <c r="I28" s="31">
        <v>5771</v>
      </c>
      <c r="J28" s="32">
        <v>102</v>
      </c>
      <c r="K28" s="31">
        <v>9843</v>
      </c>
      <c r="L28" s="32">
        <v>179</v>
      </c>
      <c r="M28" s="31">
        <v>7401</v>
      </c>
      <c r="N28" s="32">
        <v>141</v>
      </c>
      <c r="O28" s="66">
        <f>I28+K28+M28</f>
        <v>23015</v>
      </c>
      <c r="P28" s="67">
        <f>J28+L28+N28</f>
        <v>422</v>
      </c>
      <c r="Q28" s="37">
        <f>P28/G28</f>
        <v>52.75</v>
      </c>
      <c r="R28" s="38">
        <f>O28/P28</f>
        <v>54.53791469194313</v>
      </c>
      <c r="S28" s="68">
        <v>32645</v>
      </c>
      <c r="T28" s="69">
        <v>636</v>
      </c>
      <c r="U28" s="70">
        <f>IF(S28&lt;&gt;0,-(S28-O28)/S28,"")</f>
        <v>-0.2949915760453362</v>
      </c>
      <c r="V28" s="70">
        <f>IF(T28&lt;&gt;0,-(T28-P28)/T28,"")</f>
        <v>-0.33647798742138363</v>
      </c>
      <c r="W28" s="57">
        <v>16873555</v>
      </c>
      <c r="X28" s="58">
        <v>434227</v>
      </c>
      <c r="Y28" s="71">
        <f>W28/X28</f>
        <v>38.85883420422959</v>
      </c>
      <c r="Z28" s="3"/>
    </row>
    <row r="29" spans="1:26" s="29" customFormat="1" ht="11.25">
      <c r="A29" s="28">
        <v>23</v>
      </c>
      <c r="B29" s="59"/>
      <c r="C29" s="72" t="s">
        <v>65</v>
      </c>
      <c r="D29" s="61">
        <v>44701</v>
      </c>
      <c r="E29" s="62" t="s">
        <v>18</v>
      </c>
      <c r="F29" s="74">
        <v>22</v>
      </c>
      <c r="G29" s="64">
        <v>22</v>
      </c>
      <c r="H29" s="65">
        <v>3</v>
      </c>
      <c r="I29" s="31">
        <v>2484.000000008929</v>
      </c>
      <c r="J29" s="32">
        <v>118</v>
      </c>
      <c r="K29" s="31">
        <v>4198.9999998719395</v>
      </c>
      <c r="L29" s="32">
        <v>134</v>
      </c>
      <c r="M29" s="31">
        <v>3160.0000001088765</v>
      </c>
      <c r="N29" s="32">
        <v>104</v>
      </c>
      <c r="O29" s="66">
        <f>I29+K29+M29</f>
        <v>9842.999999989745</v>
      </c>
      <c r="P29" s="67">
        <f>J29+L29+N29</f>
        <v>356</v>
      </c>
      <c r="Q29" s="37">
        <f>P29/G29</f>
        <v>16.181818181818183</v>
      </c>
      <c r="R29" s="38">
        <f>O29/P29</f>
        <v>27.648876404465575</v>
      </c>
      <c r="S29" s="68">
        <v>81834.5</v>
      </c>
      <c r="T29" s="69">
        <v>2299</v>
      </c>
      <c r="U29" s="70">
        <f>IF(S29&lt;&gt;0,-(S29-O29)/S29,"")</f>
        <v>-0.8797206557137913</v>
      </c>
      <c r="V29" s="70">
        <f>IF(T29&lt;&gt;0,-(T29-P29)/T29,"")</f>
        <v>-0.845150065245759</v>
      </c>
      <c r="W29" s="57">
        <v>656950.4999999898</v>
      </c>
      <c r="X29" s="58">
        <v>18828</v>
      </c>
      <c r="Y29" s="71">
        <f>W29/X29</f>
        <v>34.89220841300137</v>
      </c>
      <c r="Z29" s="3"/>
    </row>
    <row r="30" spans="1:26" s="29" customFormat="1" ht="11.25">
      <c r="A30" s="28">
        <v>24</v>
      </c>
      <c r="B30" s="59"/>
      <c r="C30" s="60" t="s">
        <v>49</v>
      </c>
      <c r="D30" s="61">
        <v>44687</v>
      </c>
      <c r="E30" s="62" t="s">
        <v>21</v>
      </c>
      <c r="F30" s="63">
        <v>2</v>
      </c>
      <c r="G30" s="64">
        <v>2</v>
      </c>
      <c r="H30" s="65">
        <v>5</v>
      </c>
      <c r="I30" s="31">
        <v>895</v>
      </c>
      <c r="J30" s="32">
        <v>42</v>
      </c>
      <c r="K30" s="31">
        <v>2725</v>
      </c>
      <c r="L30" s="32">
        <v>141</v>
      </c>
      <c r="M30" s="31">
        <v>1906</v>
      </c>
      <c r="N30" s="32">
        <v>87</v>
      </c>
      <c r="O30" s="66">
        <f>I30+K30+M30</f>
        <v>5526</v>
      </c>
      <c r="P30" s="67">
        <f>J30+L30+N30</f>
        <v>270</v>
      </c>
      <c r="Q30" s="37">
        <f>P30/G30</f>
        <v>135</v>
      </c>
      <c r="R30" s="38">
        <f>O30/P30</f>
        <v>20.466666666666665</v>
      </c>
      <c r="S30" s="68">
        <v>11789</v>
      </c>
      <c r="T30" s="69">
        <v>549</v>
      </c>
      <c r="U30" s="70">
        <f>IF(S30&lt;&gt;0,-(S30-O30)/S30,"")</f>
        <v>-0.5312579523284418</v>
      </c>
      <c r="V30" s="70">
        <f>IF(T30&lt;&gt;0,-(T30-P30)/T30,"")</f>
        <v>-0.5081967213114754</v>
      </c>
      <c r="W30" s="53">
        <v>825350</v>
      </c>
      <c r="X30" s="54">
        <v>32692</v>
      </c>
      <c r="Y30" s="71">
        <f>W30/X30</f>
        <v>25.24623761164811</v>
      </c>
      <c r="Z30" s="3"/>
    </row>
    <row r="31" spans="1:26" s="29" customFormat="1" ht="11.25">
      <c r="A31" s="28">
        <v>25</v>
      </c>
      <c r="B31" s="59"/>
      <c r="C31" s="60" t="s">
        <v>59</v>
      </c>
      <c r="D31" s="61">
        <v>44694</v>
      </c>
      <c r="E31" s="62" t="s">
        <v>17</v>
      </c>
      <c r="F31" s="63">
        <v>8</v>
      </c>
      <c r="G31" s="64">
        <v>8</v>
      </c>
      <c r="H31" s="65">
        <v>4</v>
      </c>
      <c r="I31" s="31">
        <v>2405</v>
      </c>
      <c r="J31" s="32">
        <v>64</v>
      </c>
      <c r="K31" s="31">
        <v>2527</v>
      </c>
      <c r="L31" s="32">
        <v>68</v>
      </c>
      <c r="M31" s="31">
        <v>2670</v>
      </c>
      <c r="N31" s="32">
        <v>75</v>
      </c>
      <c r="O31" s="66">
        <f>I31+K31+M31</f>
        <v>7602</v>
      </c>
      <c r="P31" s="67">
        <f>J31+L31+N31</f>
        <v>207</v>
      </c>
      <c r="Q31" s="37">
        <f>P31/G31</f>
        <v>25.875</v>
      </c>
      <c r="R31" s="38">
        <f>O31/P31</f>
        <v>36.72463768115942</v>
      </c>
      <c r="S31" s="68">
        <v>12152</v>
      </c>
      <c r="T31" s="69">
        <v>336</v>
      </c>
      <c r="U31" s="70">
        <f>IF(S31&lt;&gt;0,-(S31-O31)/S31,"")</f>
        <v>-0.37442396313364057</v>
      </c>
      <c r="V31" s="70">
        <f>IF(T31&lt;&gt;0,-(T31-P31)/T31,"")</f>
        <v>-0.38392857142857145</v>
      </c>
      <c r="W31" s="53">
        <v>259644.5</v>
      </c>
      <c r="X31" s="54">
        <v>8283</v>
      </c>
      <c r="Y31" s="71">
        <f>W31/X31</f>
        <v>31.34667391041893</v>
      </c>
      <c r="Z31" s="3"/>
    </row>
    <row r="32" spans="1:26" s="29" customFormat="1" ht="11.25">
      <c r="A32" s="28">
        <v>26</v>
      </c>
      <c r="B32" s="59"/>
      <c r="C32" s="60" t="s">
        <v>47</v>
      </c>
      <c r="D32" s="61">
        <v>44680</v>
      </c>
      <c r="E32" s="62" t="s">
        <v>21</v>
      </c>
      <c r="F32" s="63">
        <v>3</v>
      </c>
      <c r="G32" s="64">
        <v>3</v>
      </c>
      <c r="H32" s="65">
        <v>6</v>
      </c>
      <c r="I32" s="31">
        <v>1735</v>
      </c>
      <c r="J32" s="32">
        <v>51</v>
      </c>
      <c r="K32" s="31">
        <v>3320</v>
      </c>
      <c r="L32" s="32">
        <v>86</v>
      </c>
      <c r="M32" s="31">
        <v>2371</v>
      </c>
      <c r="N32" s="32">
        <v>60</v>
      </c>
      <c r="O32" s="66">
        <f>I32+K32+M32</f>
        <v>7426</v>
      </c>
      <c r="P32" s="67">
        <f>J32+L32+N32</f>
        <v>197</v>
      </c>
      <c r="Q32" s="37">
        <f>P32/G32</f>
        <v>65.66666666666667</v>
      </c>
      <c r="R32" s="38">
        <f>O32/P32</f>
        <v>37.69543147208122</v>
      </c>
      <c r="S32" s="68">
        <v>3582</v>
      </c>
      <c r="T32" s="69">
        <v>103</v>
      </c>
      <c r="U32" s="70">
        <f>IF(S32&lt;&gt;0,-(S32-O32)/S32,"")</f>
        <v>1.073143495254048</v>
      </c>
      <c r="V32" s="70">
        <f>IF(T32&lt;&gt;0,-(T32-P32)/T32,"")</f>
        <v>0.912621359223301</v>
      </c>
      <c r="W32" s="53">
        <v>2908801</v>
      </c>
      <c r="X32" s="54">
        <v>89389</v>
      </c>
      <c r="Y32" s="71">
        <f>W32/X32</f>
        <v>32.54092785465773</v>
      </c>
      <c r="Z32" s="3"/>
    </row>
    <row r="33" spans="1:26" s="29" customFormat="1" ht="11.25">
      <c r="A33" s="28">
        <v>27</v>
      </c>
      <c r="B33" s="59"/>
      <c r="C33" s="60" t="s">
        <v>44</v>
      </c>
      <c r="D33" s="61">
        <v>44673</v>
      </c>
      <c r="E33" s="62" t="s">
        <v>21</v>
      </c>
      <c r="F33" s="63">
        <v>4</v>
      </c>
      <c r="G33" s="64">
        <v>4</v>
      </c>
      <c r="H33" s="65">
        <v>7</v>
      </c>
      <c r="I33" s="31">
        <v>1367</v>
      </c>
      <c r="J33" s="32">
        <v>67</v>
      </c>
      <c r="K33" s="31">
        <v>892</v>
      </c>
      <c r="L33" s="32">
        <v>59</v>
      </c>
      <c r="M33" s="31">
        <v>541</v>
      </c>
      <c r="N33" s="32">
        <v>36</v>
      </c>
      <c r="O33" s="66">
        <f>I33+K33+M33</f>
        <v>2800</v>
      </c>
      <c r="P33" s="67">
        <f>J33+L33+N33</f>
        <v>162</v>
      </c>
      <c r="Q33" s="37">
        <f>P33/G33</f>
        <v>40.5</v>
      </c>
      <c r="R33" s="38">
        <f>O33/P33</f>
        <v>17.28395061728395</v>
      </c>
      <c r="S33" s="68">
        <v>3087</v>
      </c>
      <c r="T33" s="69">
        <v>116</v>
      </c>
      <c r="U33" s="70">
        <f>IF(S33&lt;&gt;0,-(S33-O33)/S33,"")</f>
        <v>-0.09297052154195011</v>
      </c>
      <c r="V33" s="70">
        <f>IF(T33&lt;&gt;0,-(T33-P33)/T33,"")</f>
        <v>0.39655172413793105</v>
      </c>
      <c r="W33" s="53">
        <v>2158772</v>
      </c>
      <c r="X33" s="54">
        <v>66095</v>
      </c>
      <c r="Y33" s="71">
        <f>W33/X33</f>
        <v>32.661653680308646</v>
      </c>
      <c r="Z33" s="3"/>
    </row>
    <row r="34" spans="1:26" s="29" customFormat="1" ht="11.25">
      <c r="A34" s="28">
        <v>28</v>
      </c>
      <c r="B34" s="59"/>
      <c r="C34" s="60" t="s">
        <v>71</v>
      </c>
      <c r="D34" s="61">
        <v>44463</v>
      </c>
      <c r="E34" s="62" t="s">
        <v>15</v>
      </c>
      <c r="F34" s="63">
        <v>1</v>
      </c>
      <c r="G34" s="64">
        <v>1</v>
      </c>
      <c r="H34" s="65">
        <v>33</v>
      </c>
      <c r="I34" s="31">
        <v>540</v>
      </c>
      <c r="J34" s="32">
        <v>54</v>
      </c>
      <c r="K34" s="31">
        <v>500</v>
      </c>
      <c r="L34" s="32">
        <v>50</v>
      </c>
      <c r="M34" s="31">
        <v>500</v>
      </c>
      <c r="N34" s="32">
        <v>50</v>
      </c>
      <c r="O34" s="66">
        <f>I34+K34+M34</f>
        <v>1540</v>
      </c>
      <c r="P34" s="67">
        <f>J34+L34+N34</f>
        <v>154</v>
      </c>
      <c r="Q34" s="37">
        <f>P34/G34</f>
        <v>154</v>
      </c>
      <c r="R34" s="38">
        <f>O34/P34</f>
        <v>10</v>
      </c>
      <c r="S34" s="68">
        <v>1500</v>
      </c>
      <c r="T34" s="69">
        <v>150</v>
      </c>
      <c r="U34" s="70">
        <f>IF(S34&lt;&gt;0,-(S34-O34)/S34,"")</f>
        <v>0.02666666666666667</v>
      </c>
      <c r="V34" s="70">
        <f>IF(T34&lt;&gt;0,-(T34-P34)/T34,"")</f>
        <v>0.02666666666666667</v>
      </c>
      <c r="W34" s="53">
        <v>6868227.78</v>
      </c>
      <c r="X34" s="54">
        <v>686096</v>
      </c>
      <c r="Y34" s="71">
        <f>W34/X34</f>
        <v>10.010592949091672</v>
      </c>
      <c r="Z34" s="3"/>
    </row>
    <row r="35" spans="1:26" s="29" customFormat="1" ht="11.25">
      <c r="A35" s="28">
        <v>29</v>
      </c>
      <c r="B35" s="59"/>
      <c r="C35" s="60" t="s">
        <v>55</v>
      </c>
      <c r="D35" s="61">
        <v>44694</v>
      </c>
      <c r="E35" s="62" t="s">
        <v>16</v>
      </c>
      <c r="F35" s="63">
        <v>6</v>
      </c>
      <c r="G35" s="64">
        <v>6</v>
      </c>
      <c r="H35" s="65">
        <v>4</v>
      </c>
      <c r="I35" s="31">
        <v>587</v>
      </c>
      <c r="J35" s="32">
        <v>18</v>
      </c>
      <c r="K35" s="31">
        <v>1763</v>
      </c>
      <c r="L35" s="32">
        <v>56</v>
      </c>
      <c r="M35" s="31">
        <v>2404</v>
      </c>
      <c r="N35" s="32">
        <v>71</v>
      </c>
      <c r="O35" s="66">
        <f>I35+K35+M35</f>
        <v>4754</v>
      </c>
      <c r="P35" s="67">
        <f>J35+L35+N35</f>
        <v>145</v>
      </c>
      <c r="Q35" s="37">
        <f>P35/G35</f>
        <v>24.166666666666668</v>
      </c>
      <c r="R35" s="38">
        <f>O35/P35</f>
        <v>32.786206896551725</v>
      </c>
      <c r="S35" s="68">
        <v>14257</v>
      </c>
      <c r="T35" s="69">
        <v>432</v>
      </c>
      <c r="U35" s="70">
        <f>IF(S35&lt;&gt;0,-(S35-O35)/S35,"")</f>
        <v>-0.6665497650277057</v>
      </c>
      <c r="V35" s="70">
        <f>IF(T35&lt;&gt;0,-(T35-P35)/T35,"")</f>
        <v>-0.6643518518518519</v>
      </c>
      <c r="W35" s="75">
        <v>671552.7</v>
      </c>
      <c r="X35" s="76">
        <v>20603</v>
      </c>
      <c r="Y35" s="71">
        <f>W35/X35</f>
        <v>32.59489880114546</v>
      </c>
      <c r="Z35" s="3"/>
    </row>
    <row r="36" spans="1:26" s="29" customFormat="1" ht="11.25">
      <c r="A36" s="28">
        <v>30</v>
      </c>
      <c r="B36" s="59"/>
      <c r="C36" s="60" t="s">
        <v>76</v>
      </c>
      <c r="D36" s="61">
        <v>44708</v>
      </c>
      <c r="E36" s="62" t="s">
        <v>18</v>
      </c>
      <c r="F36" s="63">
        <v>20</v>
      </c>
      <c r="G36" s="64">
        <v>20</v>
      </c>
      <c r="H36" s="65">
        <v>2</v>
      </c>
      <c r="I36" s="31">
        <v>980.0000000160112</v>
      </c>
      <c r="J36" s="32">
        <v>30</v>
      </c>
      <c r="K36" s="31">
        <v>1471.0000001735516</v>
      </c>
      <c r="L36" s="32">
        <v>51</v>
      </c>
      <c r="M36" s="31">
        <v>1724.00000005376</v>
      </c>
      <c r="N36" s="32">
        <v>63</v>
      </c>
      <c r="O36" s="66">
        <f>I36+K36+M36</f>
        <v>4175.000000243323</v>
      </c>
      <c r="P36" s="67">
        <f>J36+L36+N36</f>
        <v>144</v>
      </c>
      <c r="Q36" s="37">
        <f>P36/G36</f>
        <v>7.2</v>
      </c>
      <c r="R36" s="38">
        <f>O36/P36</f>
        <v>28.993055557245295</v>
      </c>
      <c r="S36" s="68">
        <v>98090.5</v>
      </c>
      <c r="T36" s="69">
        <v>2734</v>
      </c>
      <c r="U36" s="70">
        <f>IF(S36&lt;&gt;0,-(S36-O36)/S36,"")</f>
        <v>-0.9574372645644245</v>
      </c>
      <c r="V36" s="70">
        <f>IF(T36&lt;&gt;0,-(T36-P36)/T36,"")</f>
        <v>-0.9473299195318216</v>
      </c>
      <c r="W36" s="53">
        <v>163704.10000024334</v>
      </c>
      <c r="X36" s="54">
        <v>4870</v>
      </c>
      <c r="Y36" s="71">
        <f>W36/X36</f>
        <v>33.614804928181385</v>
      </c>
      <c r="Z36" s="3"/>
    </row>
    <row r="37" spans="1:26" s="29" customFormat="1" ht="11.25">
      <c r="A37" s="28">
        <v>31</v>
      </c>
      <c r="B37" s="59"/>
      <c r="C37" s="60" t="s">
        <v>78</v>
      </c>
      <c r="D37" s="61">
        <v>44708</v>
      </c>
      <c r="E37" s="62" t="s">
        <v>17</v>
      </c>
      <c r="F37" s="63">
        <v>14</v>
      </c>
      <c r="G37" s="64">
        <v>14</v>
      </c>
      <c r="H37" s="65">
        <v>2</v>
      </c>
      <c r="I37" s="31">
        <v>1223</v>
      </c>
      <c r="J37" s="32">
        <v>33</v>
      </c>
      <c r="K37" s="31">
        <v>1958</v>
      </c>
      <c r="L37" s="32">
        <v>57</v>
      </c>
      <c r="M37" s="31">
        <v>1487</v>
      </c>
      <c r="N37" s="32">
        <v>41</v>
      </c>
      <c r="O37" s="66">
        <f>I37+K37+M37</f>
        <v>4668</v>
      </c>
      <c r="P37" s="67">
        <f>J37+L37+N37</f>
        <v>131</v>
      </c>
      <c r="Q37" s="37">
        <f>P37/G37</f>
        <v>9.357142857142858</v>
      </c>
      <c r="R37" s="38">
        <f>O37/P37</f>
        <v>35.63358778625954</v>
      </c>
      <c r="S37" s="68">
        <v>10569</v>
      </c>
      <c r="T37" s="69">
        <v>316</v>
      </c>
      <c r="U37" s="70">
        <f>IF(S37&lt;&gt;0,-(S37-O37)/S37,"")</f>
        <v>-0.5583309679250639</v>
      </c>
      <c r="V37" s="70">
        <f>IF(T37&lt;&gt;0,-(T37-P37)/T37,"")</f>
        <v>-0.5854430379746836</v>
      </c>
      <c r="W37" s="53">
        <v>32041</v>
      </c>
      <c r="X37" s="54">
        <v>1042</v>
      </c>
      <c r="Y37" s="71">
        <f>W37/X37</f>
        <v>30.749520153550865</v>
      </c>
      <c r="Z37" s="3"/>
    </row>
    <row r="38" spans="1:26" s="29" customFormat="1" ht="11.25">
      <c r="A38" s="28">
        <v>32</v>
      </c>
      <c r="B38" s="59"/>
      <c r="C38" s="60" t="s">
        <v>36</v>
      </c>
      <c r="D38" s="61">
        <v>44624</v>
      </c>
      <c r="E38" s="62" t="s">
        <v>21</v>
      </c>
      <c r="F38" s="63">
        <v>8</v>
      </c>
      <c r="G38" s="64">
        <v>8</v>
      </c>
      <c r="H38" s="65">
        <v>14</v>
      </c>
      <c r="I38" s="31">
        <v>422</v>
      </c>
      <c r="J38" s="32">
        <v>16</v>
      </c>
      <c r="K38" s="31">
        <v>986</v>
      </c>
      <c r="L38" s="32">
        <v>36</v>
      </c>
      <c r="M38" s="31">
        <v>1050</v>
      </c>
      <c r="N38" s="32">
        <v>38</v>
      </c>
      <c r="O38" s="66">
        <f>I38+K38+M38</f>
        <v>2458</v>
      </c>
      <c r="P38" s="67">
        <f>J38+L38+N38</f>
        <v>90</v>
      </c>
      <c r="Q38" s="37">
        <f>P38/G38</f>
        <v>11.25</v>
      </c>
      <c r="R38" s="38">
        <f>O38/P38</f>
        <v>27.31111111111111</v>
      </c>
      <c r="S38" s="68">
        <v>7299</v>
      </c>
      <c r="T38" s="69">
        <v>266</v>
      </c>
      <c r="U38" s="70">
        <f>IF(S38&lt;&gt;0,-(S38-O38)/S38,"")</f>
        <v>-0.6632415399369777</v>
      </c>
      <c r="V38" s="70">
        <f>IF(T38&lt;&gt;0,-(T38-P38)/T38,"")</f>
        <v>-0.6616541353383458</v>
      </c>
      <c r="W38" s="53">
        <v>159684276</v>
      </c>
      <c r="X38" s="54">
        <v>5461654</v>
      </c>
      <c r="Y38" s="71">
        <f>W38/X38</f>
        <v>29.23734751414132</v>
      </c>
      <c r="Z38" s="3"/>
    </row>
    <row r="39" spans="1:26" s="29" customFormat="1" ht="11.25">
      <c r="A39" s="28">
        <v>33</v>
      </c>
      <c r="B39" s="59"/>
      <c r="C39" s="60" t="s">
        <v>31</v>
      </c>
      <c r="D39" s="61">
        <v>44562</v>
      </c>
      <c r="E39" s="62" t="s">
        <v>15</v>
      </c>
      <c r="F39" s="63">
        <v>5</v>
      </c>
      <c r="G39" s="64">
        <v>5</v>
      </c>
      <c r="H39" s="65">
        <v>23</v>
      </c>
      <c r="I39" s="31">
        <v>800</v>
      </c>
      <c r="J39" s="32">
        <v>44</v>
      </c>
      <c r="K39" s="31">
        <v>545</v>
      </c>
      <c r="L39" s="32">
        <v>21</v>
      </c>
      <c r="M39" s="31">
        <v>535</v>
      </c>
      <c r="N39" s="32">
        <v>19</v>
      </c>
      <c r="O39" s="66">
        <f>I39+K39+M39</f>
        <v>1880</v>
      </c>
      <c r="P39" s="67">
        <f>J39+L39+N39</f>
        <v>84</v>
      </c>
      <c r="Q39" s="37">
        <f>P39/G39</f>
        <v>16.8</v>
      </c>
      <c r="R39" s="38">
        <f>O39/P39</f>
        <v>22.38095238095238</v>
      </c>
      <c r="S39" s="68">
        <v>2220</v>
      </c>
      <c r="T39" s="69">
        <v>119</v>
      </c>
      <c r="U39" s="70">
        <f>IF(S39&lt;&gt;0,-(S39-O39)/S39,"")</f>
        <v>-0.15315315315315314</v>
      </c>
      <c r="V39" s="70">
        <f>IF(T39&lt;&gt;0,-(T39-P39)/T39,"")</f>
        <v>-0.29411764705882354</v>
      </c>
      <c r="W39" s="53">
        <v>53204212.37</v>
      </c>
      <c r="X39" s="54">
        <v>2320016</v>
      </c>
      <c r="Y39" s="71">
        <f>W39/X39</f>
        <v>22.932692002986187</v>
      </c>
      <c r="Z39" s="3"/>
    </row>
    <row r="40" spans="1:26" s="29" customFormat="1" ht="11.25">
      <c r="A40" s="28">
        <v>34</v>
      </c>
      <c r="B40" s="59"/>
      <c r="C40" s="60" t="s">
        <v>41</v>
      </c>
      <c r="D40" s="61">
        <v>44659</v>
      </c>
      <c r="E40" s="62" t="s">
        <v>16</v>
      </c>
      <c r="F40" s="63">
        <v>1</v>
      </c>
      <c r="G40" s="64">
        <v>1</v>
      </c>
      <c r="H40" s="65">
        <v>8</v>
      </c>
      <c r="I40" s="31">
        <v>578</v>
      </c>
      <c r="J40" s="32">
        <v>17</v>
      </c>
      <c r="K40" s="31">
        <v>1118</v>
      </c>
      <c r="L40" s="32">
        <v>32</v>
      </c>
      <c r="M40" s="31">
        <v>1078</v>
      </c>
      <c r="N40" s="32">
        <v>31</v>
      </c>
      <c r="O40" s="66">
        <f>I40+K40+M40</f>
        <v>2774</v>
      </c>
      <c r="P40" s="67">
        <f>J40+L40+N40</f>
        <v>80</v>
      </c>
      <c r="Q40" s="37">
        <f>P40/G40</f>
        <v>80</v>
      </c>
      <c r="R40" s="38">
        <f>O40/P40</f>
        <v>34.675</v>
      </c>
      <c r="S40" s="68">
        <v>2232</v>
      </c>
      <c r="T40" s="69">
        <v>65</v>
      </c>
      <c r="U40" s="70">
        <f>IF(S40&lt;&gt;0,-(S40-O40)/S40,"")</f>
        <v>0.24283154121863798</v>
      </c>
      <c r="V40" s="70">
        <f>IF(T40&lt;&gt;0,-(T40-P40)/T40,"")</f>
        <v>0.23076923076923078</v>
      </c>
      <c r="W40" s="75">
        <v>547686.9</v>
      </c>
      <c r="X40" s="76">
        <v>18755</v>
      </c>
      <c r="Y40" s="71">
        <f>W40/X40</f>
        <v>29.20218075179952</v>
      </c>
      <c r="Z40" s="3"/>
    </row>
    <row r="41" spans="1:26" s="29" customFormat="1" ht="11.25">
      <c r="A41" s="28">
        <v>35</v>
      </c>
      <c r="B41" s="59"/>
      <c r="C41" s="60" t="s">
        <v>37</v>
      </c>
      <c r="D41" s="61">
        <v>44631</v>
      </c>
      <c r="E41" s="62" t="s">
        <v>14</v>
      </c>
      <c r="F41" s="63">
        <v>1</v>
      </c>
      <c r="G41" s="64">
        <v>1</v>
      </c>
      <c r="H41" s="65">
        <v>13</v>
      </c>
      <c r="I41" s="31">
        <v>465</v>
      </c>
      <c r="J41" s="32">
        <v>11</v>
      </c>
      <c r="K41" s="31">
        <v>1225</v>
      </c>
      <c r="L41" s="32">
        <v>29</v>
      </c>
      <c r="M41" s="31">
        <v>1555</v>
      </c>
      <c r="N41" s="32">
        <v>37</v>
      </c>
      <c r="O41" s="66">
        <f>I41+K41+M41</f>
        <v>3245</v>
      </c>
      <c r="P41" s="67">
        <f>J41+L41+N41</f>
        <v>77</v>
      </c>
      <c r="Q41" s="37">
        <f>P41/G41</f>
        <v>77</v>
      </c>
      <c r="R41" s="38">
        <f>O41/P41</f>
        <v>42.142857142857146</v>
      </c>
      <c r="S41" s="68">
        <v>4243</v>
      </c>
      <c r="T41" s="69">
        <v>104</v>
      </c>
      <c r="U41" s="70">
        <f>IF(S41&lt;&gt;0,-(S41-O41)/S41,"")</f>
        <v>-0.23521093565873202</v>
      </c>
      <c r="V41" s="70">
        <f>IF(T41&lt;&gt;0,-(T41-P41)/T41,"")</f>
        <v>-0.25961538461538464</v>
      </c>
      <c r="W41" s="53">
        <v>15334864</v>
      </c>
      <c r="X41" s="54">
        <v>502674</v>
      </c>
      <c r="Y41" s="71">
        <f>W41/X41</f>
        <v>30.506578816489416</v>
      </c>
      <c r="Z41" s="3"/>
    </row>
    <row r="42" spans="1:26" s="29" customFormat="1" ht="11.25">
      <c r="A42" s="28">
        <v>36</v>
      </c>
      <c r="B42" s="59"/>
      <c r="C42" s="60" t="s">
        <v>39</v>
      </c>
      <c r="D42" s="61">
        <v>44652</v>
      </c>
      <c r="E42" s="62" t="s">
        <v>15</v>
      </c>
      <c r="F42" s="63">
        <v>4</v>
      </c>
      <c r="G42" s="64">
        <v>4</v>
      </c>
      <c r="H42" s="65">
        <v>10</v>
      </c>
      <c r="I42" s="31">
        <v>595</v>
      </c>
      <c r="J42" s="32">
        <v>35</v>
      </c>
      <c r="K42" s="31">
        <v>475</v>
      </c>
      <c r="L42" s="32">
        <v>19</v>
      </c>
      <c r="M42" s="31">
        <v>396</v>
      </c>
      <c r="N42" s="32">
        <v>17</v>
      </c>
      <c r="O42" s="66">
        <f>I42+K42+M42</f>
        <v>1466</v>
      </c>
      <c r="P42" s="67">
        <f>J42+L42+N42</f>
        <v>71</v>
      </c>
      <c r="Q42" s="37">
        <f>P42/G42</f>
        <v>17.75</v>
      </c>
      <c r="R42" s="38">
        <f>O42/P42</f>
        <v>20.64788732394366</v>
      </c>
      <c r="S42" s="68">
        <v>789</v>
      </c>
      <c r="T42" s="69">
        <v>32</v>
      </c>
      <c r="U42" s="70">
        <f>IF(S42&lt;&gt;0,-(S42-O42)/S42,"")</f>
        <v>0.8580481622306717</v>
      </c>
      <c r="V42" s="70">
        <f>IF(T42&lt;&gt;0,-(T42-P42)/T42,"")</f>
        <v>1.21875</v>
      </c>
      <c r="W42" s="53">
        <v>8347950.01</v>
      </c>
      <c r="X42" s="54">
        <v>315988</v>
      </c>
      <c r="Y42" s="71">
        <f>W42/X42</f>
        <v>26.4185665594896</v>
      </c>
      <c r="Z42" s="3"/>
    </row>
    <row r="43" spans="1:26" s="29" customFormat="1" ht="11.25">
      <c r="A43" s="28">
        <v>37</v>
      </c>
      <c r="B43" s="59"/>
      <c r="C43" s="60" t="s">
        <v>90</v>
      </c>
      <c r="D43" s="61">
        <v>44645</v>
      </c>
      <c r="E43" s="62" t="s">
        <v>62</v>
      </c>
      <c r="F43" s="63">
        <v>1</v>
      </c>
      <c r="G43" s="64">
        <v>1</v>
      </c>
      <c r="H43" s="65">
        <v>9</v>
      </c>
      <c r="I43" s="31">
        <v>1065</v>
      </c>
      <c r="J43" s="32">
        <v>71</v>
      </c>
      <c r="K43" s="31">
        <v>0</v>
      </c>
      <c r="L43" s="32">
        <v>0</v>
      </c>
      <c r="M43" s="31">
        <v>0</v>
      </c>
      <c r="N43" s="32">
        <v>0</v>
      </c>
      <c r="O43" s="66">
        <f>I43+K43+M43</f>
        <v>1065</v>
      </c>
      <c r="P43" s="67">
        <f>J43+L43+N43</f>
        <v>71</v>
      </c>
      <c r="Q43" s="37">
        <f>P43/G43</f>
        <v>71</v>
      </c>
      <c r="R43" s="38">
        <f>O43/P43</f>
        <v>15</v>
      </c>
      <c r="S43" s="68">
        <v>1124</v>
      </c>
      <c r="T43" s="69">
        <v>69</v>
      </c>
      <c r="U43" s="70">
        <f>IF(S43&lt;&gt;0,-(S43-O43)/S43,"")</f>
        <v>-0.05249110320284697</v>
      </c>
      <c r="V43" s="70">
        <f>IF(T43&lt;&gt;0,-(T43-P43)/T43,"")</f>
        <v>0.028985507246376812</v>
      </c>
      <c r="W43" s="57">
        <v>1193779.6</v>
      </c>
      <c r="X43" s="58">
        <v>41842</v>
      </c>
      <c r="Y43" s="71">
        <f>W43/X43</f>
        <v>28.530653410448835</v>
      </c>
      <c r="Z43" s="3"/>
    </row>
    <row r="44" spans="1:26" s="29" customFormat="1" ht="11.25">
      <c r="A44" s="28">
        <v>38</v>
      </c>
      <c r="B44" s="59"/>
      <c r="C44" s="60" t="s">
        <v>67</v>
      </c>
      <c r="D44" s="61">
        <v>44701</v>
      </c>
      <c r="E44" s="62" t="s">
        <v>21</v>
      </c>
      <c r="F44" s="63">
        <v>2</v>
      </c>
      <c r="G44" s="64">
        <v>2</v>
      </c>
      <c r="H44" s="65">
        <v>3</v>
      </c>
      <c r="I44" s="31">
        <v>252</v>
      </c>
      <c r="J44" s="32">
        <v>8</v>
      </c>
      <c r="K44" s="31">
        <v>720</v>
      </c>
      <c r="L44" s="32">
        <v>24</v>
      </c>
      <c r="M44" s="31">
        <v>764</v>
      </c>
      <c r="N44" s="32">
        <v>27</v>
      </c>
      <c r="O44" s="66">
        <f>I44+K44+M44</f>
        <v>1736</v>
      </c>
      <c r="P44" s="67">
        <f>J44+L44+N44</f>
        <v>59</v>
      </c>
      <c r="Q44" s="37">
        <f>P44/G44</f>
        <v>29.5</v>
      </c>
      <c r="R44" s="38">
        <f>O44/P44</f>
        <v>29.423728813559322</v>
      </c>
      <c r="S44" s="68">
        <v>30683</v>
      </c>
      <c r="T44" s="69">
        <v>807</v>
      </c>
      <c r="U44" s="70">
        <f>IF(S44&lt;&gt;0,-(S44-O44)/S44,"")</f>
        <v>-0.943421438581625</v>
      </c>
      <c r="V44" s="70">
        <f>IF(T44&lt;&gt;0,-(T44-P44)/T44,"")</f>
        <v>-0.9268897149938042</v>
      </c>
      <c r="W44" s="53">
        <v>443842</v>
      </c>
      <c r="X44" s="54">
        <v>12154</v>
      </c>
      <c r="Y44" s="71">
        <f>W44/X44</f>
        <v>36.518183314135264</v>
      </c>
      <c r="Z44" s="3"/>
    </row>
    <row r="45" spans="1:26" s="29" customFormat="1" ht="11.25">
      <c r="A45" s="28">
        <v>39</v>
      </c>
      <c r="B45" s="59"/>
      <c r="C45" s="60" t="s">
        <v>91</v>
      </c>
      <c r="D45" s="61">
        <v>44638</v>
      </c>
      <c r="E45" s="62" t="s">
        <v>21</v>
      </c>
      <c r="F45" s="63">
        <v>1</v>
      </c>
      <c r="G45" s="64">
        <v>1</v>
      </c>
      <c r="H45" s="65">
        <v>12</v>
      </c>
      <c r="I45" s="31">
        <v>820</v>
      </c>
      <c r="J45" s="32">
        <v>41</v>
      </c>
      <c r="K45" s="31">
        <v>0</v>
      </c>
      <c r="L45" s="32">
        <v>0</v>
      </c>
      <c r="M45" s="31">
        <v>0</v>
      </c>
      <c r="N45" s="32">
        <v>0</v>
      </c>
      <c r="O45" s="66">
        <f>I45+K45+M45</f>
        <v>820</v>
      </c>
      <c r="P45" s="67">
        <f>J45+L45+N45</f>
        <v>41</v>
      </c>
      <c r="Q45" s="37">
        <f>P45/G45</f>
        <v>41</v>
      </c>
      <c r="R45" s="38">
        <f>O45/P45</f>
        <v>20</v>
      </c>
      <c r="S45" s="68">
        <v>0</v>
      </c>
      <c r="T45" s="69">
        <v>0</v>
      </c>
      <c r="U45" s="70">
        <f>IF(S45&lt;&gt;0,-(S45-O45)/S45,"")</f>
      </c>
      <c r="V45" s="70">
        <f>IF(T45&lt;&gt;0,-(T45-P45)/T45,"")</f>
      </c>
      <c r="W45" s="53">
        <v>1568550</v>
      </c>
      <c r="X45" s="54">
        <v>58567</v>
      </c>
      <c r="Y45" s="71">
        <f>W45/X45</f>
        <v>26.78214694281763</v>
      </c>
      <c r="Z45" s="3"/>
    </row>
    <row r="46" spans="1:26" s="29" customFormat="1" ht="11.25">
      <c r="A46" s="28">
        <v>40</v>
      </c>
      <c r="B46" s="59"/>
      <c r="C46" s="60" t="s">
        <v>63</v>
      </c>
      <c r="D46" s="61">
        <v>44589</v>
      </c>
      <c r="E46" s="62" t="s">
        <v>21</v>
      </c>
      <c r="F46" s="63">
        <v>3</v>
      </c>
      <c r="G46" s="64">
        <v>3</v>
      </c>
      <c r="H46" s="65">
        <v>19</v>
      </c>
      <c r="I46" s="31">
        <v>630</v>
      </c>
      <c r="J46" s="32">
        <v>40</v>
      </c>
      <c r="K46" s="31">
        <v>0</v>
      </c>
      <c r="L46" s="32">
        <v>0</v>
      </c>
      <c r="M46" s="31">
        <v>0</v>
      </c>
      <c r="N46" s="32">
        <v>0</v>
      </c>
      <c r="O46" s="66">
        <f>I46+K46+M46</f>
        <v>630</v>
      </c>
      <c r="P46" s="67">
        <f>J46+L46+N46</f>
        <v>40</v>
      </c>
      <c r="Q46" s="37">
        <f>P46/G46</f>
        <v>13.333333333333334</v>
      </c>
      <c r="R46" s="38">
        <f>O46/P46</f>
        <v>15.75</v>
      </c>
      <c r="S46" s="68">
        <v>815</v>
      </c>
      <c r="T46" s="69">
        <v>38</v>
      </c>
      <c r="U46" s="70">
        <f>IF(S46&lt;&gt;0,-(S46-O46)/S46,"")</f>
        <v>-0.22699386503067484</v>
      </c>
      <c r="V46" s="70">
        <f>IF(T46&lt;&gt;0,-(T46-P46)/T46,"")</f>
        <v>0.05263157894736842</v>
      </c>
      <c r="W46" s="53">
        <v>9506734</v>
      </c>
      <c r="X46" s="54">
        <v>384490</v>
      </c>
      <c r="Y46" s="71">
        <f>W46/X46</f>
        <v>24.725568935472964</v>
      </c>
      <c r="Z46" s="3"/>
    </row>
    <row r="47" spans="1:25" ht="11.25">
      <c r="A47" s="28">
        <v>41</v>
      </c>
      <c r="B47" s="59"/>
      <c r="C47" s="60" t="s">
        <v>77</v>
      </c>
      <c r="D47" s="61">
        <v>44708</v>
      </c>
      <c r="E47" s="62" t="s">
        <v>60</v>
      </c>
      <c r="F47" s="63">
        <v>3</v>
      </c>
      <c r="G47" s="64">
        <v>3</v>
      </c>
      <c r="H47" s="65">
        <v>2</v>
      </c>
      <c r="I47" s="31">
        <v>0</v>
      </c>
      <c r="J47" s="32">
        <v>0</v>
      </c>
      <c r="K47" s="31">
        <v>794</v>
      </c>
      <c r="L47" s="32">
        <v>25</v>
      </c>
      <c r="M47" s="31">
        <v>310</v>
      </c>
      <c r="N47" s="32">
        <v>8</v>
      </c>
      <c r="O47" s="66">
        <f>I47+K47+M47</f>
        <v>1104</v>
      </c>
      <c r="P47" s="67">
        <f>J47+L47+N47</f>
        <v>33</v>
      </c>
      <c r="Q47" s="37">
        <f>P47/G47</f>
        <v>11</v>
      </c>
      <c r="R47" s="38">
        <f>O47/P47</f>
        <v>33.45454545454545</v>
      </c>
      <c r="S47" s="68">
        <v>41594</v>
      </c>
      <c r="T47" s="69">
        <v>1129</v>
      </c>
      <c r="U47" s="70">
        <f>IF(S47&lt;&gt;0,-(S47-O47)/S47,"")</f>
        <v>-0.9734577102466702</v>
      </c>
      <c r="V47" s="70">
        <f>IF(T47&lt;&gt;0,-(T47-P47)/T47,"")</f>
        <v>-0.970770593445527</v>
      </c>
      <c r="W47" s="53">
        <v>64497</v>
      </c>
      <c r="X47" s="54">
        <v>1854</v>
      </c>
      <c r="Y47" s="71">
        <f>W47/X47</f>
        <v>34.788025889967635</v>
      </c>
    </row>
    <row r="48" spans="1:25" ht="11.25">
      <c r="A48" s="28">
        <v>42</v>
      </c>
      <c r="B48" s="59"/>
      <c r="C48" s="60" t="s">
        <v>79</v>
      </c>
      <c r="D48" s="61">
        <v>44708</v>
      </c>
      <c r="E48" s="62" t="s">
        <v>17</v>
      </c>
      <c r="F48" s="63">
        <v>5</v>
      </c>
      <c r="G48" s="64">
        <v>5</v>
      </c>
      <c r="H48" s="65">
        <v>2</v>
      </c>
      <c r="I48" s="31">
        <v>140</v>
      </c>
      <c r="J48" s="32">
        <v>4</v>
      </c>
      <c r="K48" s="31">
        <v>450</v>
      </c>
      <c r="L48" s="32">
        <v>13</v>
      </c>
      <c r="M48" s="31">
        <v>455</v>
      </c>
      <c r="N48" s="32">
        <v>14</v>
      </c>
      <c r="O48" s="66">
        <f>I48+K48+M48</f>
        <v>1045</v>
      </c>
      <c r="P48" s="67">
        <f>J48+L48+N48</f>
        <v>31</v>
      </c>
      <c r="Q48" s="37">
        <f>P48/G48</f>
        <v>6.2</v>
      </c>
      <c r="R48" s="38">
        <f>O48/P48</f>
        <v>33.70967741935484</v>
      </c>
      <c r="S48" s="68">
        <v>3890</v>
      </c>
      <c r="T48" s="69">
        <v>123</v>
      </c>
      <c r="U48" s="70">
        <f>IF(S48&lt;&gt;0,-(S48-O48)/S48,"")</f>
        <v>-0.7313624678663239</v>
      </c>
      <c r="V48" s="70">
        <f>IF(T48&lt;&gt;0,-(T48-P48)/T48,"")</f>
        <v>-0.7479674796747967</v>
      </c>
      <c r="W48" s="53">
        <v>9776</v>
      </c>
      <c r="X48" s="54">
        <v>311</v>
      </c>
      <c r="Y48" s="71">
        <f>W48/X48</f>
        <v>31.434083601286172</v>
      </c>
    </row>
    <row r="49" spans="1:25" ht="11.25">
      <c r="A49" s="28">
        <v>43</v>
      </c>
      <c r="B49" s="59"/>
      <c r="C49" s="60" t="s">
        <v>57</v>
      </c>
      <c r="D49" s="61">
        <v>44694</v>
      </c>
      <c r="E49" s="62" t="s">
        <v>14</v>
      </c>
      <c r="F49" s="63">
        <v>2</v>
      </c>
      <c r="G49" s="64">
        <v>2</v>
      </c>
      <c r="H49" s="65">
        <v>4</v>
      </c>
      <c r="I49" s="31">
        <v>462</v>
      </c>
      <c r="J49" s="32">
        <v>10</v>
      </c>
      <c r="K49" s="31">
        <v>398</v>
      </c>
      <c r="L49" s="32">
        <v>10</v>
      </c>
      <c r="M49" s="31">
        <v>542</v>
      </c>
      <c r="N49" s="32">
        <v>10</v>
      </c>
      <c r="O49" s="66">
        <f>I49+K49+M49</f>
        <v>1402</v>
      </c>
      <c r="P49" s="67">
        <f>J49+L49+N49</f>
        <v>30</v>
      </c>
      <c r="Q49" s="37">
        <f>P49/G49</f>
        <v>15</v>
      </c>
      <c r="R49" s="38">
        <f>O49/P49</f>
        <v>46.733333333333334</v>
      </c>
      <c r="S49" s="68">
        <v>4957</v>
      </c>
      <c r="T49" s="69">
        <v>135</v>
      </c>
      <c r="U49" s="70">
        <f>IF(S49&lt;&gt;0,-(S49-O49)/S49,"")</f>
        <v>-0.7171676417187816</v>
      </c>
      <c r="V49" s="70">
        <f>IF(T49&lt;&gt;0,-(T49-P49)/T49,"")</f>
        <v>-0.7777777777777778</v>
      </c>
      <c r="W49" s="53">
        <v>650445</v>
      </c>
      <c r="X49" s="54">
        <v>17734</v>
      </c>
      <c r="Y49" s="71">
        <f>W49/X49</f>
        <v>36.677850456749745</v>
      </c>
    </row>
    <row r="50" spans="1:25" ht="11.25">
      <c r="A50" s="28">
        <v>44</v>
      </c>
      <c r="B50" s="59"/>
      <c r="C50" s="60" t="s">
        <v>92</v>
      </c>
      <c r="D50" s="61">
        <v>44680</v>
      </c>
      <c r="E50" s="62" t="s">
        <v>21</v>
      </c>
      <c r="F50" s="63">
        <v>1</v>
      </c>
      <c r="G50" s="64">
        <v>1</v>
      </c>
      <c r="H50" s="65">
        <v>6</v>
      </c>
      <c r="I50" s="31">
        <v>75</v>
      </c>
      <c r="J50" s="32">
        <v>6</v>
      </c>
      <c r="K50" s="31">
        <v>201</v>
      </c>
      <c r="L50" s="32">
        <v>18</v>
      </c>
      <c r="M50" s="31">
        <v>56</v>
      </c>
      <c r="N50" s="32">
        <v>5</v>
      </c>
      <c r="O50" s="66">
        <f>I50+K50+M50</f>
        <v>332</v>
      </c>
      <c r="P50" s="67">
        <f>J50+L50+N50</f>
        <v>29</v>
      </c>
      <c r="Q50" s="37">
        <f>P50/G50</f>
        <v>29</v>
      </c>
      <c r="R50" s="38">
        <f>O50/P50</f>
        <v>11.448275862068966</v>
      </c>
      <c r="S50" s="68">
        <v>0</v>
      </c>
      <c r="T50" s="69">
        <v>0</v>
      </c>
      <c r="U50" s="70">
        <f>IF(S50&lt;&gt;0,-(S50-O50)/S50,"")</f>
      </c>
      <c r="V50" s="70">
        <f>IF(T50&lt;&gt;0,-(T50-P50)/T50,"")</f>
      </c>
      <c r="W50" s="53">
        <v>800989</v>
      </c>
      <c r="X50" s="54">
        <v>17315</v>
      </c>
      <c r="Y50" s="71">
        <f>W50/X50</f>
        <v>46.25983251516026</v>
      </c>
    </row>
    <row r="51" spans="1:25" ht="11.25">
      <c r="A51" s="28">
        <v>45</v>
      </c>
      <c r="B51" s="59"/>
      <c r="C51" s="60" t="s">
        <v>80</v>
      </c>
      <c r="D51" s="61">
        <v>44540</v>
      </c>
      <c r="E51" s="62" t="s">
        <v>15</v>
      </c>
      <c r="F51" s="63">
        <v>1</v>
      </c>
      <c r="G51" s="64">
        <v>1</v>
      </c>
      <c r="H51" s="65">
        <v>14</v>
      </c>
      <c r="I51" s="31">
        <v>150</v>
      </c>
      <c r="J51" s="32">
        <v>6</v>
      </c>
      <c r="K51" s="31">
        <v>175</v>
      </c>
      <c r="L51" s="32">
        <v>7</v>
      </c>
      <c r="M51" s="31">
        <v>300</v>
      </c>
      <c r="N51" s="32">
        <v>12</v>
      </c>
      <c r="O51" s="66">
        <f>I51+K51+M51</f>
        <v>625</v>
      </c>
      <c r="P51" s="67">
        <f>J51+L51+N51</f>
        <v>25</v>
      </c>
      <c r="Q51" s="37">
        <f>P51/G51</f>
        <v>25</v>
      </c>
      <c r="R51" s="38">
        <f>O51/P51</f>
        <v>25</v>
      </c>
      <c r="S51" s="68">
        <v>275</v>
      </c>
      <c r="T51" s="69">
        <v>11</v>
      </c>
      <c r="U51" s="70">
        <f>IF(S51&lt;&gt;0,-(S51-O51)/S51,"")</f>
        <v>1.2727272727272727</v>
      </c>
      <c r="V51" s="70">
        <f>IF(T51&lt;&gt;0,-(T51-P51)/T51,"")</f>
        <v>1.2727272727272727</v>
      </c>
      <c r="W51" s="53">
        <v>10757489</v>
      </c>
      <c r="X51" s="54">
        <v>465403</v>
      </c>
      <c r="Y51" s="71">
        <f>W51/X51</f>
        <v>23.114352507396816</v>
      </c>
    </row>
    <row r="52" spans="1:25" ht="11.25">
      <c r="A52" s="28">
        <v>46</v>
      </c>
      <c r="B52" s="59"/>
      <c r="C52" s="60" t="s">
        <v>81</v>
      </c>
      <c r="D52" s="61">
        <v>43868</v>
      </c>
      <c r="E52" s="62" t="s">
        <v>15</v>
      </c>
      <c r="F52" s="63">
        <v>1</v>
      </c>
      <c r="G52" s="64">
        <v>1</v>
      </c>
      <c r="H52" s="65">
        <v>27</v>
      </c>
      <c r="I52" s="31">
        <v>300</v>
      </c>
      <c r="J52" s="32">
        <v>25</v>
      </c>
      <c r="K52" s="31">
        <v>0</v>
      </c>
      <c r="L52" s="32">
        <v>0</v>
      </c>
      <c r="M52" s="31">
        <v>0</v>
      </c>
      <c r="N52" s="32">
        <v>0</v>
      </c>
      <c r="O52" s="66">
        <f>I52+K52+M52</f>
        <v>300</v>
      </c>
      <c r="P52" s="67">
        <f>J52+L52+N52</f>
        <v>25</v>
      </c>
      <c r="Q52" s="37">
        <f>P52/G52</f>
        <v>25</v>
      </c>
      <c r="R52" s="38">
        <f>O52/P52</f>
        <v>12</v>
      </c>
      <c r="S52" s="68">
        <v>222</v>
      </c>
      <c r="T52" s="69">
        <v>7</v>
      </c>
      <c r="U52" s="70">
        <f>IF(S52&lt;&gt;0,-(S52-O52)/S52,"")</f>
        <v>0.35135135135135137</v>
      </c>
      <c r="V52" s="70">
        <f>IF(T52&lt;&gt;0,-(T52-P52)/T52,"")</f>
        <v>2.5714285714285716</v>
      </c>
      <c r="W52" s="53">
        <v>530675</v>
      </c>
      <c r="X52" s="54">
        <v>30420</v>
      </c>
      <c r="Y52" s="71">
        <f>W52/X52</f>
        <v>17.444937541091388</v>
      </c>
    </row>
    <row r="53" spans="1:25" ht="11.25">
      <c r="A53" s="28">
        <v>47</v>
      </c>
      <c r="B53" s="59"/>
      <c r="C53" s="60" t="s">
        <v>38</v>
      </c>
      <c r="D53" s="61">
        <v>44631</v>
      </c>
      <c r="E53" s="62" t="s">
        <v>15</v>
      </c>
      <c r="F53" s="63">
        <v>6</v>
      </c>
      <c r="G53" s="64">
        <v>6</v>
      </c>
      <c r="H53" s="65">
        <v>13</v>
      </c>
      <c r="I53" s="31">
        <v>360</v>
      </c>
      <c r="J53" s="32">
        <v>20</v>
      </c>
      <c r="K53" s="31">
        <v>65</v>
      </c>
      <c r="L53" s="32">
        <v>2</v>
      </c>
      <c r="M53" s="31">
        <v>70</v>
      </c>
      <c r="N53" s="32">
        <v>2</v>
      </c>
      <c r="O53" s="66">
        <f>I53+K53+M53</f>
        <v>495</v>
      </c>
      <c r="P53" s="67">
        <f>J53+L53+N53</f>
        <v>24</v>
      </c>
      <c r="Q53" s="37">
        <f>P53/G53</f>
        <v>4</v>
      </c>
      <c r="R53" s="38">
        <f>O53/P53</f>
        <v>20.625</v>
      </c>
      <c r="S53" s="68">
        <v>150</v>
      </c>
      <c r="T53" s="69">
        <v>6</v>
      </c>
      <c r="U53" s="70">
        <f>IF(S53&lt;&gt;0,-(S53-O53)/S53,"")</f>
        <v>2.3</v>
      </c>
      <c r="V53" s="70">
        <f>IF(T53&lt;&gt;0,-(T53-P53)/T53,"")</f>
        <v>3</v>
      </c>
      <c r="W53" s="53">
        <v>8487920.3</v>
      </c>
      <c r="X53" s="54">
        <v>409801</v>
      </c>
      <c r="Y53" s="71">
        <f>W53/X53</f>
        <v>20.712297676189177</v>
      </c>
    </row>
    <row r="54" spans="1:25" ht="11.25">
      <c r="A54" s="28">
        <v>48</v>
      </c>
      <c r="B54" s="59"/>
      <c r="C54" s="81" t="s">
        <v>51</v>
      </c>
      <c r="D54" s="61">
        <v>44687</v>
      </c>
      <c r="E54" s="62" t="s">
        <v>52</v>
      </c>
      <c r="F54" s="63">
        <v>1</v>
      </c>
      <c r="G54" s="64">
        <v>1</v>
      </c>
      <c r="H54" s="65">
        <v>5</v>
      </c>
      <c r="I54" s="31">
        <v>200</v>
      </c>
      <c r="J54" s="32">
        <v>5</v>
      </c>
      <c r="K54" s="31">
        <v>310</v>
      </c>
      <c r="L54" s="32">
        <v>8</v>
      </c>
      <c r="M54" s="31">
        <v>150</v>
      </c>
      <c r="N54" s="32">
        <v>4</v>
      </c>
      <c r="O54" s="66">
        <f>I54+K54+M54</f>
        <v>660</v>
      </c>
      <c r="P54" s="67">
        <f>J54+L54+N54</f>
        <v>17</v>
      </c>
      <c r="Q54" s="37">
        <f>P54/G54</f>
        <v>17</v>
      </c>
      <c r="R54" s="38">
        <f>O54/P54</f>
        <v>38.8235294117647</v>
      </c>
      <c r="S54" s="68">
        <v>825</v>
      </c>
      <c r="T54" s="69">
        <v>21</v>
      </c>
      <c r="U54" s="70">
        <f>IF(S54&lt;&gt;0,-(S54-O54)/S54,"")</f>
        <v>-0.2</v>
      </c>
      <c r="V54" s="70">
        <f>IF(T54&lt;&gt;0,-(T54-P54)/T54,"")</f>
        <v>-0.19047619047619047</v>
      </c>
      <c r="W54" s="82">
        <v>68925</v>
      </c>
      <c r="X54" s="83">
        <v>1970</v>
      </c>
      <c r="Y54" s="71">
        <f>W54/X54</f>
        <v>34.98730964467005</v>
      </c>
    </row>
    <row r="55" spans="1:25" ht="11.25">
      <c r="A55" s="28">
        <v>49</v>
      </c>
      <c r="B55" s="59"/>
      <c r="C55" s="72" t="s">
        <v>69</v>
      </c>
      <c r="D55" s="61">
        <v>44701</v>
      </c>
      <c r="E55" s="62" t="s">
        <v>18</v>
      </c>
      <c r="F55" s="74">
        <v>2</v>
      </c>
      <c r="G55" s="64">
        <v>2</v>
      </c>
      <c r="H55" s="65">
        <v>3</v>
      </c>
      <c r="I55" s="31">
        <v>60.00000006159583</v>
      </c>
      <c r="J55" s="32">
        <v>2</v>
      </c>
      <c r="K55" s="31">
        <v>112.00000008197708</v>
      </c>
      <c r="L55" s="32">
        <v>4</v>
      </c>
      <c r="M55" s="31">
        <v>185.99999992693267</v>
      </c>
      <c r="N55" s="32">
        <v>6</v>
      </c>
      <c r="O55" s="66">
        <f>I55+K55+M55</f>
        <v>358.00000007050556</v>
      </c>
      <c r="P55" s="67">
        <f>J55+L55+N55</f>
        <v>12</v>
      </c>
      <c r="Q55" s="37">
        <f>P55/G55</f>
        <v>6</v>
      </c>
      <c r="R55" s="38">
        <f>O55/P55</f>
        <v>29.833333339208796</v>
      </c>
      <c r="S55" s="68">
        <v>18956</v>
      </c>
      <c r="T55" s="69">
        <v>606</v>
      </c>
      <c r="U55" s="70">
        <f>IF(S55&lt;&gt;0,-(S55-O55)/S55,"")</f>
        <v>-0.9811141591015772</v>
      </c>
      <c r="V55" s="70">
        <f>IF(T55&lt;&gt;0,-(T55-P55)/T55,"")</f>
        <v>-0.9801980198019802</v>
      </c>
      <c r="W55" s="57">
        <v>281752.0000000705</v>
      </c>
      <c r="X55" s="58">
        <v>8991</v>
      </c>
      <c r="Y55" s="71">
        <f>W55/X55</f>
        <v>31.337114892678287</v>
      </c>
    </row>
    <row r="56" spans="1:25" ht="11.25">
      <c r="A56" s="28">
        <v>50</v>
      </c>
      <c r="B56" s="59"/>
      <c r="C56" s="60" t="s">
        <v>45</v>
      </c>
      <c r="D56" s="61">
        <v>44673</v>
      </c>
      <c r="E56" s="62" t="s">
        <v>14</v>
      </c>
      <c r="F56" s="63">
        <v>1</v>
      </c>
      <c r="G56" s="64">
        <v>1</v>
      </c>
      <c r="H56" s="65">
        <v>7</v>
      </c>
      <c r="I56" s="31">
        <v>502</v>
      </c>
      <c r="J56" s="32">
        <v>8</v>
      </c>
      <c r="K56" s="31">
        <v>195</v>
      </c>
      <c r="L56" s="32">
        <v>3</v>
      </c>
      <c r="M56" s="31">
        <v>0</v>
      </c>
      <c r="N56" s="32">
        <v>0</v>
      </c>
      <c r="O56" s="66">
        <f>I56+K56+M56</f>
        <v>697</v>
      </c>
      <c r="P56" s="67">
        <f>J56+L56+N56</f>
        <v>11</v>
      </c>
      <c r="Q56" s="37">
        <f>P56/G56</f>
        <v>11</v>
      </c>
      <c r="R56" s="38">
        <f>O56/P56</f>
        <v>63.36363636363637</v>
      </c>
      <c r="S56" s="68">
        <v>2198</v>
      </c>
      <c r="T56" s="69">
        <v>38</v>
      </c>
      <c r="U56" s="70">
        <f>IF(S56&lt;&gt;0,-(S56-O56)/S56,"")</f>
        <v>-0.6828935395814377</v>
      </c>
      <c r="V56" s="70">
        <f>IF(T56&lt;&gt;0,-(T56-P56)/T56,"")</f>
        <v>-0.7105263157894737</v>
      </c>
      <c r="W56" s="53">
        <v>2055272</v>
      </c>
      <c r="X56" s="54">
        <v>51910</v>
      </c>
      <c r="Y56" s="71">
        <f>W56/X56</f>
        <v>39.59298786361009</v>
      </c>
    </row>
    <row r="57" spans="1:25" ht="11.25">
      <c r="A57" s="28">
        <v>51</v>
      </c>
      <c r="B57" s="59"/>
      <c r="C57" s="60" t="s">
        <v>58</v>
      </c>
      <c r="D57" s="61">
        <v>44694</v>
      </c>
      <c r="E57" s="62" t="s">
        <v>21</v>
      </c>
      <c r="F57" s="63">
        <v>2</v>
      </c>
      <c r="G57" s="64">
        <v>2</v>
      </c>
      <c r="H57" s="65">
        <v>4</v>
      </c>
      <c r="I57" s="31">
        <v>40</v>
      </c>
      <c r="J57" s="32">
        <v>2</v>
      </c>
      <c r="K57" s="31">
        <v>50</v>
      </c>
      <c r="L57" s="32">
        <v>2</v>
      </c>
      <c r="M57" s="31">
        <v>0</v>
      </c>
      <c r="N57" s="32">
        <v>0</v>
      </c>
      <c r="O57" s="66">
        <f>I57+K57+M57</f>
        <v>90</v>
      </c>
      <c r="P57" s="67">
        <f>J57+L57+N57</f>
        <v>4</v>
      </c>
      <c r="Q57" s="37">
        <f>P57/G57</f>
        <v>2</v>
      </c>
      <c r="R57" s="38">
        <f>O57/P57</f>
        <v>22.5</v>
      </c>
      <c r="S57" s="68">
        <v>125</v>
      </c>
      <c r="T57" s="69">
        <v>5</v>
      </c>
      <c r="U57" s="70">
        <f>IF(S57&lt;&gt;0,-(S57-O57)/S57,"")</f>
        <v>-0.28</v>
      </c>
      <c r="V57" s="70">
        <f>IF(T57&lt;&gt;0,-(T57-P57)/T57,"")</f>
        <v>-0.2</v>
      </c>
      <c r="W57" s="53">
        <v>434392</v>
      </c>
      <c r="X57" s="54">
        <v>13367</v>
      </c>
      <c r="Y57" s="71">
        <f>W57/X57</f>
        <v>32.497344205880154</v>
      </c>
    </row>
    <row r="58" spans="1:25" ht="11.25">
      <c r="A58" s="28">
        <v>52</v>
      </c>
      <c r="B58" s="59"/>
      <c r="C58" s="60" t="s">
        <v>50</v>
      </c>
      <c r="D58" s="61">
        <v>44687</v>
      </c>
      <c r="E58" s="62" t="s">
        <v>15</v>
      </c>
      <c r="F58" s="63">
        <v>1</v>
      </c>
      <c r="G58" s="64">
        <v>1</v>
      </c>
      <c r="H58" s="65">
        <v>5</v>
      </c>
      <c r="I58" s="31">
        <v>0</v>
      </c>
      <c r="J58" s="32">
        <v>0</v>
      </c>
      <c r="K58" s="31">
        <v>0</v>
      </c>
      <c r="L58" s="32">
        <v>0</v>
      </c>
      <c r="M58" s="31">
        <v>75</v>
      </c>
      <c r="N58" s="32">
        <v>2</v>
      </c>
      <c r="O58" s="66">
        <f>I58+K58+M58</f>
        <v>75</v>
      </c>
      <c r="P58" s="67">
        <f>J58+L58+N58</f>
        <v>2</v>
      </c>
      <c r="Q58" s="37">
        <f>P58/G58</f>
        <v>2</v>
      </c>
      <c r="R58" s="38">
        <f>O58/P58</f>
        <v>37.5</v>
      </c>
      <c r="S58" s="68">
        <v>479</v>
      </c>
      <c r="T58" s="69">
        <v>25</v>
      </c>
      <c r="U58" s="70">
        <f>IF(S58&lt;&gt;0,-(S58-O58)/S58,"")</f>
        <v>-0.8434237995824635</v>
      </c>
      <c r="V58" s="70">
        <f>IF(T58&lt;&gt;0,-(T58-P58)/T58,"")</f>
        <v>-0.92</v>
      </c>
      <c r="W58" s="53">
        <v>475271</v>
      </c>
      <c r="X58" s="54">
        <v>15418</v>
      </c>
      <c r="Y58" s="71">
        <f>W58/X58</f>
        <v>30.825723180697885</v>
      </c>
    </row>
    <row r="59" spans="1:25" ht="11.25">
      <c r="A59" s="28">
        <v>53</v>
      </c>
      <c r="B59" s="59"/>
      <c r="C59" s="60" t="s">
        <v>81</v>
      </c>
      <c r="D59" s="61">
        <v>43868</v>
      </c>
      <c r="E59" s="62" t="s">
        <v>15</v>
      </c>
      <c r="F59" s="63">
        <v>1</v>
      </c>
      <c r="G59" s="64">
        <v>1</v>
      </c>
      <c r="H59" s="65">
        <v>26</v>
      </c>
      <c r="I59" s="31">
        <v>31</v>
      </c>
      <c r="J59" s="32">
        <v>1</v>
      </c>
      <c r="K59" s="31">
        <v>191</v>
      </c>
      <c r="L59" s="32">
        <v>6</v>
      </c>
      <c r="M59" s="31">
        <v>0</v>
      </c>
      <c r="N59" s="32">
        <v>0</v>
      </c>
      <c r="O59" s="66">
        <f aca="true" t="shared" si="0" ref="O39:O63">I59+K59+M59</f>
        <v>222</v>
      </c>
      <c r="P59" s="67">
        <f aca="true" t="shared" si="1" ref="P39:P63">J59+L59+N59</f>
        <v>7</v>
      </c>
      <c r="Q59" s="37">
        <f aca="true" t="shared" si="2" ref="Q39:Q70">P59/G59</f>
        <v>7</v>
      </c>
      <c r="R59" s="38">
        <f aca="true" t="shared" si="3" ref="R39:R63">O59/P59</f>
        <v>31.714285714285715</v>
      </c>
      <c r="S59" s="68"/>
      <c r="T59" s="69"/>
      <c r="U59" s="70">
        <f aca="true" t="shared" si="4" ref="U39:U63">IF(S59&lt;&gt;0,-(S59-O59)/S59,"")</f>
      </c>
      <c r="V59" s="70">
        <f aca="true" t="shared" si="5" ref="V39:V63">IF(T59&lt;&gt;0,-(T59-P59)/T59,"")</f>
      </c>
      <c r="W59" s="53">
        <v>529101</v>
      </c>
      <c r="X59" s="54">
        <v>30314</v>
      </c>
      <c r="Y59" s="71">
        <f aca="true" t="shared" si="6" ref="Y39:Y70">W59/X59</f>
        <v>17.454014646697896</v>
      </c>
    </row>
    <row r="60" spans="1:25" ht="11.25">
      <c r="A60" s="28">
        <v>54</v>
      </c>
      <c r="B60" s="59"/>
      <c r="C60" s="60" t="s">
        <v>38</v>
      </c>
      <c r="D60" s="61">
        <v>44631</v>
      </c>
      <c r="E60" s="62" t="s">
        <v>15</v>
      </c>
      <c r="F60" s="63">
        <v>5</v>
      </c>
      <c r="G60" s="64">
        <v>5</v>
      </c>
      <c r="H60" s="65">
        <v>12</v>
      </c>
      <c r="I60" s="31">
        <v>0</v>
      </c>
      <c r="J60" s="32">
        <v>0</v>
      </c>
      <c r="K60" s="31">
        <v>50</v>
      </c>
      <c r="L60" s="32">
        <v>2</v>
      </c>
      <c r="M60" s="31">
        <v>100</v>
      </c>
      <c r="N60" s="32">
        <v>4</v>
      </c>
      <c r="O60" s="66">
        <f t="shared" si="0"/>
        <v>150</v>
      </c>
      <c r="P60" s="67">
        <f t="shared" si="1"/>
        <v>6</v>
      </c>
      <c r="Q60" s="37">
        <f t="shared" si="2"/>
        <v>1.2</v>
      </c>
      <c r="R60" s="38">
        <f t="shared" si="3"/>
        <v>25</v>
      </c>
      <c r="S60" s="68">
        <v>1529</v>
      </c>
      <c r="T60" s="69">
        <v>69</v>
      </c>
      <c r="U60" s="70">
        <f t="shared" si="4"/>
        <v>-0.9018966644865926</v>
      </c>
      <c r="V60" s="70">
        <f t="shared" si="5"/>
        <v>-0.9130434782608695</v>
      </c>
      <c r="W60" s="53">
        <v>8486165.3</v>
      </c>
      <c r="X60" s="54">
        <v>409710</v>
      </c>
      <c r="Y60" s="71">
        <f t="shared" si="6"/>
        <v>20.712614532230116</v>
      </c>
    </row>
    <row r="61" spans="1:25" ht="11.25">
      <c r="A61" s="28">
        <v>55</v>
      </c>
      <c r="B61" s="59"/>
      <c r="C61" s="60" t="s">
        <v>58</v>
      </c>
      <c r="D61" s="61">
        <v>44694</v>
      </c>
      <c r="E61" s="62" t="s">
        <v>21</v>
      </c>
      <c r="F61" s="63">
        <v>3</v>
      </c>
      <c r="G61" s="64">
        <v>3</v>
      </c>
      <c r="H61" s="65">
        <v>3</v>
      </c>
      <c r="I61" s="31">
        <v>125</v>
      </c>
      <c r="J61" s="32">
        <v>5</v>
      </c>
      <c r="K61" s="31">
        <v>0</v>
      </c>
      <c r="L61" s="32">
        <v>0</v>
      </c>
      <c r="M61" s="31">
        <v>0</v>
      </c>
      <c r="N61" s="32">
        <v>0</v>
      </c>
      <c r="O61" s="66">
        <f t="shared" si="0"/>
        <v>125</v>
      </c>
      <c r="P61" s="67">
        <f t="shared" si="1"/>
        <v>5</v>
      </c>
      <c r="Q61" s="37">
        <f t="shared" si="2"/>
        <v>1.6666666666666667</v>
      </c>
      <c r="R61" s="38">
        <f t="shared" si="3"/>
        <v>25</v>
      </c>
      <c r="S61" s="68">
        <v>20096</v>
      </c>
      <c r="T61" s="69">
        <v>646</v>
      </c>
      <c r="U61" s="70">
        <f t="shared" si="4"/>
        <v>-0.9937798566878981</v>
      </c>
      <c r="V61" s="70">
        <f t="shared" si="5"/>
        <v>-0.9922600619195047</v>
      </c>
      <c r="W61" s="53">
        <v>434202</v>
      </c>
      <c r="X61" s="54">
        <v>13359</v>
      </c>
      <c r="Y61" s="71">
        <f t="shared" si="6"/>
        <v>32.50258252863238</v>
      </c>
    </row>
    <row r="62" spans="1:25" ht="11.25">
      <c r="A62" s="28">
        <v>56</v>
      </c>
      <c r="B62" s="59"/>
      <c r="C62" s="60" t="s">
        <v>82</v>
      </c>
      <c r="D62" s="61">
        <v>44659</v>
      </c>
      <c r="E62" s="62" t="s">
        <v>21</v>
      </c>
      <c r="F62" s="63">
        <v>1</v>
      </c>
      <c r="G62" s="64">
        <v>1</v>
      </c>
      <c r="H62" s="65">
        <v>8</v>
      </c>
      <c r="I62" s="31">
        <v>40</v>
      </c>
      <c r="J62" s="32">
        <v>2</v>
      </c>
      <c r="K62" s="31">
        <v>40</v>
      </c>
      <c r="L62" s="32">
        <v>2</v>
      </c>
      <c r="M62" s="31">
        <v>20</v>
      </c>
      <c r="N62" s="32">
        <v>1</v>
      </c>
      <c r="O62" s="66">
        <f t="shared" si="0"/>
        <v>100</v>
      </c>
      <c r="P62" s="67">
        <f t="shared" si="1"/>
        <v>5</v>
      </c>
      <c r="Q62" s="37">
        <f t="shared" si="2"/>
        <v>5</v>
      </c>
      <c r="R62" s="38">
        <f t="shared" si="3"/>
        <v>20</v>
      </c>
      <c r="S62" s="68"/>
      <c r="T62" s="69"/>
      <c r="U62" s="70">
        <f t="shared" si="4"/>
      </c>
      <c r="V62" s="70">
        <f t="shared" si="5"/>
      </c>
      <c r="W62" s="53">
        <v>1443181</v>
      </c>
      <c r="X62" s="54">
        <v>46782</v>
      </c>
      <c r="Y62" s="71">
        <f t="shared" si="6"/>
        <v>30.84906588003933</v>
      </c>
    </row>
    <row r="63" spans="1:25" ht="11.25">
      <c r="A63" s="28">
        <v>57</v>
      </c>
      <c r="B63" s="59"/>
      <c r="C63" s="72" t="s">
        <v>61</v>
      </c>
      <c r="D63" s="73">
        <v>44694</v>
      </c>
      <c r="E63" s="62" t="s">
        <v>60</v>
      </c>
      <c r="F63" s="77">
        <v>2</v>
      </c>
      <c r="G63" s="78">
        <v>2</v>
      </c>
      <c r="H63" s="65">
        <v>3</v>
      </c>
      <c r="I63" s="31">
        <v>0</v>
      </c>
      <c r="J63" s="32">
        <v>0</v>
      </c>
      <c r="K63" s="31">
        <v>150</v>
      </c>
      <c r="L63" s="32">
        <v>4</v>
      </c>
      <c r="M63" s="31">
        <v>0</v>
      </c>
      <c r="N63" s="32">
        <v>0</v>
      </c>
      <c r="O63" s="66">
        <f t="shared" si="0"/>
        <v>150</v>
      </c>
      <c r="P63" s="67">
        <f t="shared" si="1"/>
        <v>4</v>
      </c>
      <c r="Q63" s="37">
        <f t="shared" si="2"/>
        <v>2</v>
      </c>
      <c r="R63" s="38">
        <f t="shared" si="3"/>
        <v>37.5</v>
      </c>
      <c r="S63" s="68">
        <v>514</v>
      </c>
      <c r="T63" s="69">
        <v>16</v>
      </c>
      <c r="U63" s="70">
        <f t="shared" si="4"/>
        <v>-0.708171206225681</v>
      </c>
      <c r="V63" s="70">
        <f t="shared" si="5"/>
        <v>-0.75</v>
      </c>
      <c r="W63" s="79">
        <v>28380</v>
      </c>
      <c r="X63" s="80">
        <v>851</v>
      </c>
      <c r="Y63" s="71">
        <f t="shared" si="6"/>
        <v>33.349001175088134</v>
      </c>
    </row>
  </sheetData>
  <sheetProtection selectLockedCells="1" selectUnlockedCells="1"/>
  <mergeCells count="11">
    <mergeCell ref="U4:V4"/>
    <mergeCell ref="W4:X4"/>
    <mergeCell ref="I1:X3"/>
    <mergeCell ref="I4:J4"/>
    <mergeCell ref="S4:T4"/>
    <mergeCell ref="B3:C3"/>
    <mergeCell ref="B2:C2"/>
    <mergeCell ref="B1:C1"/>
    <mergeCell ref="K4:L4"/>
    <mergeCell ref="M4:N4"/>
    <mergeCell ref="O4:P4"/>
  </mergeCells>
  <hyperlinks>
    <hyperlink ref="B2" r:id="rId1" display="https://www.antraktsinema.com/gelecek.php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2022-06-06T13:17:03Z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