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5600" windowHeight="7575" tabRatio="854" activeTab="0"/>
  </bookViews>
  <sheets>
    <sheet name="27-29.05.2022 (hafta sonu)" sheetId="1" r:id="rId1"/>
  </sheets>
  <definedNames>
    <definedName name="Excel_BuiltIn__FilterDatabase" localSheetId="0">'27-29.05.2022 (hafta sonu)'!$A$1:$X$46</definedName>
    <definedName name="_xlnm.Print_Area" localSheetId="0">'27-29.05.2022 (hafta sonu)'!#REF!</definedName>
  </definedNames>
  <calcPr fullCalcOnLoad="1"/>
</workbook>
</file>

<file path=xl/sharedStrings.xml><?xml version="1.0" encoding="utf-8"?>
<sst xmlns="http://schemas.openxmlformats.org/spreadsheetml/2006/main" count="159" uniqueCount="99">
  <si>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</si>
  <si>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</si>
  <si>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</si>
  <si>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</si>
  <si>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</si>
  <si>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</si>
  <si>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</si>
  <si>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</si>
  <si>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</si>
  <si>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</si>
  <si>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</si>
  <si>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</si>
  <si>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</si>
  <si>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</si>
  <si>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</si>
  <si>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</si>
  <si>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</si>
  <si>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</si>
  <si>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</si>
  <si>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</si>
  <si>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</si>
  <si>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</si>
  <si>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</si>
  <si>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</si>
  <si>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</si>
  <si>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</si>
  <si>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</si>
  <si>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</si>
  <si>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</si>
  <si>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</si>
  <si>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</si>
  <si>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</si>
  <si>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</si>
  <si>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</si>
  <si>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Hasılat</t>
  </si>
  <si>
    <t>Bilet</t>
  </si>
  <si>
    <t>BERGEN</t>
  </si>
  <si>
    <t>TURNING RED</t>
  </si>
  <si>
    <t>ADANIŞ-KUTSAL KAVGA</t>
  </si>
  <si>
    <t>DORU: MACERA ORMANI</t>
  </si>
  <si>
    <t>SONIC THE HEDGEHOG 2</t>
  </si>
  <si>
    <t>ŞEYTANIN KİTABI</t>
  </si>
  <si>
    <t>EVERYTHING EVERY WHERE ALL AT ONCE</t>
  </si>
  <si>
    <t>FANTASTIC BEASTS: THE SECRETS OF DUMBLEDORE</t>
  </si>
  <si>
    <t>VAILLANTE</t>
  </si>
  <si>
    <t>THE NORTHMAN</t>
  </si>
  <si>
    <t>THE BAD GUYS</t>
  </si>
  <si>
    <t>ZEBUN</t>
  </si>
  <si>
    <t>DOCTOR STRANGE IN THE MULTIVERSE OF MADNESS</t>
  </si>
  <si>
    <t>ERZURUMLU MÜMESSİL</t>
  </si>
  <si>
    <t>AŞK ÇAĞIRIRSAN GELİR</t>
  </si>
  <si>
    <t>BİR DÜŞ GÖRDÜM</t>
  </si>
  <si>
    <t>THE BAĞCILAR</t>
  </si>
  <si>
    <t>DERİN FİLM</t>
  </si>
  <si>
    <t>GEKIJOUBAN JUJUTSU KAISEN 0</t>
  </si>
  <si>
    <t>DRACHENREITER</t>
  </si>
  <si>
    <t>KORKU TAKVİMİ</t>
  </si>
  <si>
    <t>KURTULUŞ HATTI</t>
  </si>
  <si>
    <t>FIRESTARTER</t>
  </si>
  <si>
    <t>ALLAH YAZDIYSA BOZSUN</t>
  </si>
  <si>
    <t>VORTEX</t>
  </si>
  <si>
    <t>CHANTIER FILMS</t>
  </si>
  <si>
    <t>JUMPER TREASURE HUNTER</t>
  </si>
  <si>
    <t>ASLAN HÜRKUŞ: KAYIP ELMAS</t>
  </si>
  <si>
    <t>ÖZEN FİLM</t>
  </si>
  <si>
    <t>KAPTAN PENGU VE ARKADAŞLARI 2</t>
  </si>
  <si>
    <t>AFTER WE FALL</t>
  </si>
  <si>
    <t>ROCK DOG 2</t>
  </si>
  <si>
    <t>MAGIC ARCH</t>
  </si>
  <si>
    <t>DEMONIC</t>
  </si>
  <si>
    <t>KUKLALI KÖŞK 2: ORMAN KAŞİFİ</t>
  </si>
  <si>
    <t>EL ZEBİR</t>
  </si>
  <si>
    <t>SİVASLIYIH GARDAŞ</t>
  </si>
  <si>
    <t>PIG</t>
  </si>
  <si>
    <t>MALAZGİRT 1071</t>
  </si>
  <si>
    <t>HAYVAN</t>
  </si>
  <si>
    <t>SKYPIC FILM</t>
  </si>
  <si>
    <t>AKİF</t>
  </si>
  <si>
    <t>27 - 29 MAYIS 2022 / 22. VİZYON HAFTASI</t>
  </si>
  <si>
    <t>TOP GUN: MAVERICK</t>
  </si>
  <si>
    <t>CHICKENHARE AND THE HAMSTER OF DARKNESS</t>
  </si>
  <si>
    <t>İKİNCİ SEANS: AEEP</t>
  </si>
  <si>
    <t>DİJİTAL ESARET</t>
  </si>
  <si>
    <t>RÜZGARGÜLÜ</t>
  </si>
  <si>
    <t>MÜZFER: CİN KABİLESİ</t>
  </si>
  <si>
    <t>DAS MADCHEN UND DIE SPINNE</t>
  </si>
  <si>
    <t>Pİ SONSUZLUK</t>
  </si>
  <si>
    <t>THE MASSAGE</t>
  </si>
  <si>
    <t>PİNEMA</t>
  </si>
  <si>
    <t>İÇİMDEKİ KAHRAMAN</t>
  </si>
  <si>
    <t>PAYİDAR</t>
  </si>
  <si>
    <t>STARDOG AND TURBOCAT</t>
  </si>
  <si>
    <t>MY SUNNY MAAD</t>
  </si>
  <si>
    <t>DAYI: BİR ADAMIN HİKAYESİ</t>
  </si>
  <si>
    <t>SUVEYDA</t>
  </si>
  <si>
    <t>SONSUZ KARE</t>
  </si>
  <si>
    <t>DİLBER AY</t>
  </si>
  <si>
    <t>SPYCIES</t>
  </si>
  <si>
    <t>DROMMEBYGGERNE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</si>
</sst>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5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6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4" fontId="67" fillId="0" borderId="11" xfId="46" applyNumberFormat="1" applyFont="1" applyFill="1" applyBorder="1" applyAlignment="1" applyProtection="1">
      <alignment horizontal="right" vertical="center"/>
      <protection locked="0"/>
    </xf>
    <xf numFmtId="3" fontId="67" fillId="0" borderId="11" xfId="46" applyNumberFormat="1" applyFont="1" applyFill="1" applyBorder="1" applyAlignment="1" applyProtection="1">
      <alignment horizontal="right" vertical="center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7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7" fillId="0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4" fontId="67" fillId="0" borderId="11" xfId="112" applyNumberFormat="1" applyFont="1" applyFill="1" applyBorder="1" applyAlignment="1" applyProtection="1">
      <alignment horizontal="right" vertical="center"/>
      <protection/>
    </xf>
    <xf numFmtId="3" fontId="67" fillId="0" borderId="11" xfId="11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4" fontId="67" fillId="0" borderId="11" xfId="45" applyNumberFormat="1" applyFont="1" applyFill="1" applyBorder="1" applyAlignment="1" applyProtection="1">
      <alignment horizontal="right" vertical="center"/>
      <protection locked="0"/>
    </xf>
    <xf numFmtId="3" fontId="67" fillId="0" borderId="11" xfId="45" applyNumberFormat="1" applyFont="1" applyFill="1" applyBorder="1" applyAlignment="1" applyProtection="1">
      <alignment horizontal="right" vertical="center"/>
      <protection locked="0"/>
    </xf>
    <xf numFmtId="49" fontId="67" fillId="0" borderId="11" xfId="0" applyNumberFormat="1" applyFont="1" applyFill="1" applyBorder="1" applyAlignment="1">
      <alignment horizontal="left" vertical="center"/>
    </xf>
    <xf numFmtId="4" fontId="67" fillId="0" borderId="11" xfId="0" applyNumberFormat="1" applyFont="1" applyFill="1" applyBorder="1" applyAlignment="1">
      <alignment horizontal="right" vertical="center"/>
    </xf>
    <xf numFmtId="3" fontId="67" fillId="0" borderId="11" xfId="0" applyNumberFormat="1" applyFont="1" applyFill="1" applyBorder="1" applyAlignment="1">
      <alignment horizontal="right" vertical="center"/>
    </xf>
    <xf numFmtId="0" fontId="16" fillId="28" borderId="12" xfId="0" applyFont="1" applyFill="1" applyBorder="1" applyAlignment="1">
      <alignment horizontal="center" vertical="center" wrapText="1"/>
    </xf>
    <xf numFmtId="3" fontId="70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9.140625" style="3" bestFit="1" customWidth="1"/>
    <col min="4" max="4" width="5.8515625" style="4" bestFit="1" customWidth="1"/>
    <col min="5" max="5" width="13.57421875" style="5" bestFit="1" customWidth="1"/>
    <col min="6" max="7" width="3.140625" style="6" bestFit="1" customWidth="1"/>
    <col min="8" max="8" width="2.57421875" style="7" customWidth="1"/>
    <col min="9" max="9" width="8.28125" style="8" bestFit="1" customWidth="1"/>
    <col min="10" max="10" width="6.7109375" style="9" bestFit="1" customWidth="1"/>
    <col min="11" max="11" width="8.28125" style="8" bestFit="1" customWidth="1"/>
    <col min="12" max="12" width="6.7109375" style="9" bestFit="1" customWidth="1"/>
    <col min="13" max="13" width="8.28125" style="10" bestFit="1" customWidth="1"/>
    <col min="14" max="14" width="6.7109375" style="11" bestFit="1" customWidth="1"/>
    <col min="15" max="15" width="8.28125" style="33" bestFit="1" customWidth="1"/>
    <col min="16" max="16" width="6.7109375" style="34" bestFit="1" customWidth="1"/>
    <col min="17" max="18" width="4.28125" style="34" bestFit="1" customWidth="1"/>
    <col min="19" max="19" width="8.28125" style="12" bestFit="1" customWidth="1"/>
    <col min="20" max="20" width="4.8515625" style="14" bestFit="1" customWidth="1"/>
    <col min="21" max="22" width="4.281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92" t="s">
        <v>0</v>
      </c>
      <c r="C1" s="92"/>
      <c r="D1" s="16"/>
      <c r="E1" s="16"/>
      <c r="F1" s="30"/>
      <c r="G1" s="30"/>
      <c r="H1" s="17"/>
      <c r="I1" s="85" t="s">
        <v>28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s="18" customFormat="1" ht="12.75" customHeight="1">
      <c r="A2" s="15"/>
      <c r="B2" s="90" t="s">
        <v>29</v>
      </c>
      <c r="C2" s="91"/>
      <c r="D2" s="19"/>
      <c r="E2" s="19"/>
      <c r="F2" s="20"/>
      <c r="G2" s="20"/>
      <c r="H2" s="21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s="18" customFormat="1" ht="11.25" customHeight="1">
      <c r="A3" s="15"/>
      <c r="B3" s="89" t="s">
        <v>78</v>
      </c>
      <c r="C3" s="89"/>
      <c r="D3" s="22"/>
      <c r="E3" s="22"/>
      <c r="F3" s="23"/>
      <c r="G3" s="23"/>
      <c r="H3" s="23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84" t="s">
        <v>1</v>
      </c>
      <c r="J4" s="84"/>
      <c r="K4" s="84" t="s">
        <v>2</v>
      </c>
      <c r="L4" s="84"/>
      <c r="M4" s="84" t="s">
        <v>3</v>
      </c>
      <c r="N4" s="84"/>
      <c r="O4" s="84" t="s">
        <v>4</v>
      </c>
      <c r="P4" s="84"/>
      <c r="Q4" s="44"/>
      <c r="R4" s="44"/>
      <c r="S4" s="87" t="s">
        <v>22</v>
      </c>
      <c r="T4" s="88"/>
      <c r="U4" s="84" t="s">
        <v>32</v>
      </c>
      <c r="V4" s="84"/>
      <c r="W4" s="84" t="s">
        <v>5</v>
      </c>
      <c r="X4" s="84"/>
      <c r="Y4" s="41"/>
    </row>
    <row r="5" spans="1:25" s="27" customFormat="1" ht="56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34</v>
      </c>
      <c r="T5" s="52" t="s">
        <v>35</v>
      </c>
      <c r="U5" s="52" t="s">
        <v>33</v>
      </c>
      <c r="V5" s="52" t="s">
        <v>13</v>
      </c>
      <c r="W5" s="50" t="s">
        <v>10</v>
      </c>
      <c r="X5" s="51" t="s">
        <v>11</v>
      </c>
      <c r="Y5" s="52" t="s">
        <v>27</v>
      </c>
    </row>
    <row r="6" spans="9:22" ht="11.25">
      <c r="I6" s="39"/>
      <c r="J6" s="55">
        <v>53318</v>
      </c>
      <c r="K6" s="56"/>
      <c r="L6" s="55">
        <v>67156</v>
      </c>
      <c r="M6" s="56"/>
      <c r="N6" s="55">
        <v>61839</v>
      </c>
      <c r="O6" s="56"/>
      <c r="P6" s="55">
        <v>182313</v>
      </c>
      <c r="T6" s="13"/>
      <c r="U6" s="13"/>
      <c r="V6" s="13"/>
    </row>
    <row r="7" spans="1:25" s="29" customFormat="1" ht="11.25">
      <c r="A7" s="28">
        <v>1</v>
      </c>
      <c r="B7" s="59" t="s">
        <v>30</v>
      </c>
      <c r="C7" s="60" t="s">
        <v>79</v>
      </c>
      <c r="D7" s="61">
        <v>44708</v>
      </c>
      <c r="E7" s="62" t="s">
        <v>14</v>
      </c>
      <c r="F7" s="63">
        <v>352</v>
      </c>
      <c r="G7" s="64">
        <v>788</v>
      </c>
      <c r="H7" s="65">
        <v>1</v>
      </c>
      <c r="I7" s="31">
        <v>1064452</v>
      </c>
      <c r="J7" s="32">
        <v>23343</v>
      </c>
      <c r="K7" s="31">
        <v>1148635</v>
      </c>
      <c r="L7" s="32">
        <v>25548</v>
      </c>
      <c r="M7" s="31">
        <v>1076050</v>
      </c>
      <c r="N7" s="32">
        <v>24053</v>
      </c>
      <c r="O7" s="66">
        <f>I7+K7+M7</f>
        <v>3289137</v>
      </c>
      <c r="P7" s="67">
        <f>J7+L7+N7</f>
        <v>72944</v>
      </c>
      <c r="Q7" s="37">
        <f>P7/G7</f>
        <v>92.56852791878173</v>
      </c>
      <c r="R7" s="38">
        <f>O7/P7</f>
        <v>45.0912617898662</v>
      </c>
      <c r="S7" s="68"/>
      <c r="T7" s="69"/>
      <c r="U7" s="70">
        <f>IF(S7&lt;&gt;0,-(S7-O7)/S7,"")</f>
      </c>
      <c r="V7" s="70">
        <f>IF(T7&lt;&gt;0,-(T7-P7)/T7,"")</f>
      </c>
      <c r="W7" s="53">
        <v>3289137</v>
      </c>
      <c r="X7" s="54">
        <v>72944</v>
      </c>
      <c r="Y7" s="71">
        <f>W7/X7</f>
        <v>45.0912617898662</v>
      </c>
    </row>
    <row r="8" spans="1:25" s="29" customFormat="1" ht="11.25">
      <c r="A8" s="28">
        <v>2</v>
      </c>
      <c r="B8" s="59"/>
      <c r="C8" s="60" t="s">
        <v>48</v>
      </c>
      <c r="D8" s="61">
        <v>44687</v>
      </c>
      <c r="E8" s="62" t="s">
        <v>14</v>
      </c>
      <c r="F8" s="63">
        <v>365</v>
      </c>
      <c r="G8" s="64">
        <v>365</v>
      </c>
      <c r="H8" s="65">
        <v>4</v>
      </c>
      <c r="I8" s="31">
        <v>356746</v>
      </c>
      <c r="J8" s="32">
        <v>8947</v>
      </c>
      <c r="K8" s="31">
        <v>644612</v>
      </c>
      <c r="L8" s="32">
        <v>16724</v>
      </c>
      <c r="M8" s="31">
        <v>595530</v>
      </c>
      <c r="N8" s="32">
        <v>15345</v>
      </c>
      <c r="O8" s="66">
        <f>I8+K8+M8</f>
        <v>1596888</v>
      </c>
      <c r="P8" s="67">
        <f>J8+L8+N8</f>
        <v>41016</v>
      </c>
      <c r="Q8" s="37">
        <f>P8/G8</f>
        <v>112.37260273972603</v>
      </c>
      <c r="R8" s="38">
        <f>O8/P8</f>
        <v>38.93329432416618</v>
      </c>
      <c r="S8" s="68">
        <v>3332046</v>
      </c>
      <c r="T8" s="69">
        <v>82151</v>
      </c>
      <c r="U8" s="70">
        <f>IF(S8&lt;&gt;0,-(S8-O8)/S8,"")</f>
        <v>-0.5207485130757499</v>
      </c>
      <c r="V8" s="70">
        <f>IF(T8&lt;&gt;0,-(T8-P8)/T8,"")</f>
        <v>-0.5007242760282894</v>
      </c>
      <c r="W8" s="53">
        <v>50233323</v>
      </c>
      <c r="X8" s="54">
        <v>1309313</v>
      </c>
      <c r="Y8" s="71">
        <f>W8/X8</f>
        <v>38.366168364630916</v>
      </c>
    </row>
    <row r="9" spans="1:25" s="29" customFormat="1" ht="11.25">
      <c r="A9" s="28">
        <v>3</v>
      </c>
      <c r="B9" s="59" t="s">
        <v>30</v>
      </c>
      <c r="C9" s="60" t="s">
        <v>80</v>
      </c>
      <c r="D9" s="61">
        <v>44708</v>
      </c>
      <c r="E9" s="62" t="s">
        <v>15</v>
      </c>
      <c r="F9" s="63">
        <v>263</v>
      </c>
      <c r="G9" s="64">
        <v>263</v>
      </c>
      <c r="H9" s="65">
        <v>1</v>
      </c>
      <c r="I9" s="31">
        <v>85895</v>
      </c>
      <c r="J9" s="32">
        <v>2401</v>
      </c>
      <c r="K9" s="31">
        <v>263381</v>
      </c>
      <c r="L9" s="32">
        <v>7105</v>
      </c>
      <c r="M9" s="31">
        <v>213860.6</v>
      </c>
      <c r="N9" s="32">
        <v>5804</v>
      </c>
      <c r="O9" s="66">
        <f>I9+K9+M9</f>
        <v>563136.6</v>
      </c>
      <c r="P9" s="67">
        <f>J9+L9+N9</f>
        <v>15310</v>
      </c>
      <c r="Q9" s="37">
        <f>P9/G9</f>
        <v>58.21292775665399</v>
      </c>
      <c r="R9" s="38">
        <f>O9/P9</f>
        <v>36.78227302416721</v>
      </c>
      <c r="S9" s="68"/>
      <c r="T9" s="69"/>
      <c r="U9" s="70">
        <f>IF(S9&lt;&gt;0,-(S9-O9)/S9,"")</f>
      </c>
      <c r="V9" s="70">
        <f>IF(T9&lt;&gt;0,-(T9-P9)/T9,"")</f>
      </c>
      <c r="W9" s="53">
        <v>563136.6</v>
      </c>
      <c r="X9" s="54">
        <v>15310</v>
      </c>
      <c r="Y9" s="71">
        <f>W9/X9</f>
        <v>36.78227302416721</v>
      </c>
    </row>
    <row r="10" spans="1:25" s="29" customFormat="1" ht="11.25">
      <c r="A10" s="28">
        <v>4</v>
      </c>
      <c r="B10" s="59" t="s">
        <v>30</v>
      </c>
      <c r="C10" s="60" t="s">
        <v>81</v>
      </c>
      <c r="D10" s="61">
        <v>44708</v>
      </c>
      <c r="E10" s="62" t="s">
        <v>21</v>
      </c>
      <c r="F10" s="63">
        <v>237</v>
      </c>
      <c r="G10" s="64">
        <v>237</v>
      </c>
      <c r="H10" s="65">
        <v>1</v>
      </c>
      <c r="I10" s="31">
        <v>59698</v>
      </c>
      <c r="J10" s="32">
        <v>1663</v>
      </c>
      <c r="K10" s="31">
        <v>97825</v>
      </c>
      <c r="L10" s="32">
        <v>2718</v>
      </c>
      <c r="M10" s="31">
        <v>108974</v>
      </c>
      <c r="N10" s="32">
        <v>2974</v>
      </c>
      <c r="O10" s="66">
        <f>I10+K10+M10</f>
        <v>266497</v>
      </c>
      <c r="P10" s="67">
        <f>J10+L10+N10</f>
        <v>7355</v>
      </c>
      <c r="Q10" s="37">
        <f>P10/G10</f>
        <v>31.033755274261605</v>
      </c>
      <c r="R10" s="38">
        <f>O10/P10</f>
        <v>36.23344663494222</v>
      </c>
      <c r="S10" s="68"/>
      <c r="T10" s="69"/>
      <c r="U10" s="70">
        <f>IF(S10&lt;&gt;0,-(S10-O10)/S10,"")</f>
      </c>
      <c r="V10" s="70">
        <f>IF(T10&lt;&gt;0,-(T10-P10)/T10,"")</f>
      </c>
      <c r="W10" s="53">
        <v>266497</v>
      </c>
      <c r="X10" s="54">
        <v>7355</v>
      </c>
      <c r="Y10" s="71">
        <f>W10/X10</f>
        <v>36.23344663494222</v>
      </c>
    </row>
    <row r="11" spans="1:25" s="29" customFormat="1" ht="11.25">
      <c r="A11" s="28">
        <v>5</v>
      </c>
      <c r="B11" s="59"/>
      <c r="C11" s="60" t="s">
        <v>70</v>
      </c>
      <c r="D11" s="61">
        <v>44533</v>
      </c>
      <c r="E11" s="62" t="s">
        <v>21</v>
      </c>
      <c r="F11" s="63">
        <v>5</v>
      </c>
      <c r="G11" s="64">
        <v>5</v>
      </c>
      <c r="H11" s="65">
        <v>16</v>
      </c>
      <c r="I11" s="31">
        <v>21867.000000112796</v>
      </c>
      <c r="J11" s="32">
        <v>7289</v>
      </c>
      <c r="K11" s="31">
        <v>0</v>
      </c>
      <c r="L11" s="32">
        <v>0</v>
      </c>
      <c r="M11" s="31">
        <v>0</v>
      </c>
      <c r="N11" s="32">
        <v>0</v>
      </c>
      <c r="O11" s="66">
        <f>I11+K11+M11</f>
        <v>21867.000000112796</v>
      </c>
      <c r="P11" s="67">
        <f>J11+L11+N11</f>
        <v>7289</v>
      </c>
      <c r="Q11" s="37">
        <f>P11/G11</f>
        <v>1457.8</v>
      </c>
      <c r="R11" s="38">
        <f>O11/P11</f>
        <v>3.0000000000154747</v>
      </c>
      <c r="S11" s="68">
        <v>14399.999999767795</v>
      </c>
      <c r="T11" s="69">
        <v>4800</v>
      </c>
      <c r="U11" s="70">
        <f>IF(S11&lt;&gt;0,-(S11-O11)/S11,"")</f>
        <v>0.5185416666989867</v>
      </c>
      <c r="V11" s="70">
        <f>IF(T11&lt;&gt;0,-(T11-P11)/T11,"")</f>
        <v>0.5185416666666667</v>
      </c>
      <c r="W11" s="53">
        <v>998735.9999996483</v>
      </c>
      <c r="X11" s="54">
        <v>65310</v>
      </c>
      <c r="Y11" s="71">
        <f>W11/X11</f>
        <v>15.292237023421348</v>
      </c>
    </row>
    <row r="12" spans="1:25" s="29" customFormat="1" ht="11.25">
      <c r="A12" s="28">
        <v>6</v>
      </c>
      <c r="B12" s="59"/>
      <c r="C12" s="60" t="s">
        <v>40</v>
      </c>
      <c r="D12" s="61">
        <v>44659</v>
      </c>
      <c r="E12" s="62" t="s">
        <v>14</v>
      </c>
      <c r="F12" s="63">
        <v>78</v>
      </c>
      <c r="G12" s="64">
        <v>78</v>
      </c>
      <c r="H12" s="65">
        <v>8</v>
      </c>
      <c r="I12" s="31">
        <v>19375</v>
      </c>
      <c r="J12" s="32">
        <v>540</v>
      </c>
      <c r="K12" s="31">
        <v>98795</v>
      </c>
      <c r="L12" s="32">
        <v>2644</v>
      </c>
      <c r="M12" s="31">
        <v>98953</v>
      </c>
      <c r="N12" s="32">
        <v>2643</v>
      </c>
      <c r="O12" s="66">
        <f>I12+K12+M12</f>
        <v>217123</v>
      </c>
      <c r="P12" s="67">
        <f>J12+L12+N12</f>
        <v>5827</v>
      </c>
      <c r="Q12" s="37">
        <f>P12/G12</f>
        <v>74.7051282051282</v>
      </c>
      <c r="R12" s="38">
        <f>O12/P12</f>
        <v>37.261541101767634</v>
      </c>
      <c r="S12" s="68">
        <v>329553</v>
      </c>
      <c r="T12" s="69">
        <v>9049</v>
      </c>
      <c r="U12" s="70">
        <f>IF(S12&lt;&gt;0,-(S12-O12)/S12,"")</f>
        <v>-0.34115908518508403</v>
      </c>
      <c r="V12" s="70">
        <f>IF(T12&lt;&gt;0,-(T12-P12)/T12,"")</f>
        <v>-0.35606144325339817</v>
      </c>
      <c r="W12" s="53">
        <v>21132032</v>
      </c>
      <c r="X12" s="54">
        <v>645578</v>
      </c>
      <c r="Y12" s="71">
        <f>W12/X12</f>
        <v>32.73350702781074</v>
      </c>
    </row>
    <row r="13" spans="1:25" s="29" customFormat="1" ht="11.25">
      <c r="A13" s="28">
        <v>7</v>
      </c>
      <c r="B13" s="59"/>
      <c r="C13" s="60" t="s">
        <v>55</v>
      </c>
      <c r="D13" s="61">
        <v>44694</v>
      </c>
      <c r="E13" s="62" t="s">
        <v>21</v>
      </c>
      <c r="F13" s="63">
        <v>87</v>
      </c>
      <c r="G13" s="64">
        <v>87</v>
      </c>
      <c r="H13" s="65">
        <v>3</v>
      </c>
      <c r="I13" s="31">
        <v>19192</v>
      </c>
      <c r="J13" s="32">
        <v>708</v>
      </c>
      <c r="K13" s="31">
        <v>50711</v>
      </c>
      <c r="L13" s="32">
        <v>1378</v>
      </c>
      <c r="M13" s="31">
        <v>39032</v>
      </c>
      <c r="N13" s="32">
        <v>1064</v>
      </c>
      <c r="O13" s="66">
        <f>I13+K13+M13</f>
        <v>108935</v>
      </c>
      <c r="P13" s="67">
        <f>J13+L13+N13</f>
        <v>3150</v>
      </c>
      <c r="Q13" s="37">
        <f>P13/G13</f>
        <v>36.206896551724135</v>
      </c>
      <c r="R13" s="38">
        <f>O13/P13</f>
        <v>34.58253968253968</v>
      </c>
      <c r="S13" s="68">
        <v>332233</v>
      </c>
      <c r="T13" s="69">
        <v>9346</v>
      </c>
      <c r="U13" s="70">
        <f>IF(S13&lt;&gt;0,-(S13-O13)/S13,"")</f>
        <v>-0.672112643837307</v>
      </c>
      <c r="V13" s="70">
        <f>IF(T13&lt;&gt;0,-(T13-P13)/T13,"")</f>
        <v>-0.6629574149368714</v>
      </c>
      <c r="W13" s="53">
        <v>2058592</v>
      </c>
      <c r="X13" s="54">
        <v>60272</v>
      </c>
      <c r="Y13" s="71">
        <f>W13/X13</f>
        <v>34.15503052827184</v>
      </c>
    </row>
    <row r="14" spans="1:25" s="29" customFormat="1" ht="11.25">
      <c r="A14" s="28">
        <v>8</v>
      </c>
      <c r="B14" s="59"/>
      <c r="C14" s="60" t="s">
        <v>68</v>
      </c>
      <c r="D14" s="61">
        <v>44701</v>
      </c>
      <c r="E14" s="62" t="s">
        <v>64</v>
      </c>
      <c r="F14" s="63">
        <v>106</v>
      </c>
      <c r="G14" s="64">
        <v>106</v>
      </c>
      <c r="H14" s="65">
        <v>2</v>
      </c>
      <c r="I14" s="31">
        <v>17683</v>
      </c>
      <c r="J14" s="32">
        <v>565</v>
      </c>
      <c r="K14" s="31">
        <v>44026</v>
      </c>
      <c r="L14" s="32">
        <v>1261</v>
      </c>
      <c r="M14" s="31">
        <v>38061</v>
      </c>
      <c r="N14" s="32">
        <v>1052</v>
      </c>
      <c r="O14" s="66">
        <f>I14+K14+M14</f>
        <v>99770</v>
      </c>
      <c r="P14" s="67">
        <f>J14+L14+N14</f>
        <v>2878</v>
      </c>
      <c r="Q14" s="37">
        <f>P14/G14</f>
        <v>27.150943396226417</v>
      </c>
      <c r="R14" s="38">
        <f>O14/P14</f>
        <v>34.666435024322446</v>
      </c>
      <c r="S14" s="68">
        <v>291810.6</v>
      </c>
      <c r="T14" s="69">
        <v>8170</v>
      </c>
      <c r="U14" s="70">
        <f>IF(S14&lt;&gt;0,-(S14-O14)/S14,"")</f>
        <v>-0.658100151262497</v>
      </c>
      <c r="V14" s="70">
        <f>IF(T14&lt;&gt;0,-(T14-P14)/T14,"")</f>
        <v>-0.6477356181150551</v>
      </c>
      <c r="W14" s="57">
        <v>572061.1</v>
      </c>
      <c r="X14" s="58">
        <v>16757</v>
      </c>
      <c r="Y14" s="71">
        <f>W14/X14</f>
        <v>34.13863460046547</v>
      </c>
    </row>
    <row r="15" spans="1:25" s="29" customFormat="1" ht="11.25">
      <c r="A15" s="28">
        <v>9</v>
      </c>
      <c r="B15" s="59"/>
      <c r="C15" s="60" t="s">
        <v>46</v>
      </c>
      <c r="D15" s="61">
        <v>44680</v>
      </c>
      <c r="E15" s="62" t="s">
        <v>14</v>
      </c>
      <c r="F15" s="63">
        <v>52</v>
      </c>
      <c r="G15" s="64">
        <v>52</v>
      </c>
      <c r="H15" s="65">
        <v>5</v>
      </c>
      <c r="I15" s="31">
        <v>9884</v>
      </c>
      <c r="J15" s="32">
        <v>314</v>
      </c>
      <c r="K15" s="31">
        <v>48149</v>
      </c>
      <c r="L15" s="32">
        <v>1324</v>
      </c>
      <c r="M15" s="31">
        <v>44223</v>
      </c>
      <c r="N15" s="32">
        <v>1238</v>
      </c>
      <c r="O15" s="66">
        <f>I15+K15+M15</f>
        <v>102256</v>
      </c>
      <c r="P15" s="67">
        <f>J15+L15+N15</f>
        <v>2876</v>
      </c>
      <c r="Q15" s="37">
        <f>P15/G15</f>
        <v>55.30769230769231</v>
      </c>
      <c r="R15" s="38">
        <f>O15/P15</f>
        <v>35.554937413073716</v>
      </c>
      <c r="S15" s="68">
        <v>264225</v>
      </c>
      <c r="T15" s="69">
        <v>7734</v>
      </c>
      <c r="U15" s="70">
        <f>IF(S15&lt;&gt;0,-(S15-O15)/S15,"")</f>
        <v>-0.6129964991957612</v>
      </c>
      <c r="V15" s="70">
        <f>IF(T15&lt;&gt;0,-(T15-P15)/T15,"")</f>
        <v>-0.6281355055598655</v>
      </c>
      <c r="W15" s="53">
        <v>5971621</v>
      </c>
      <c r="X15" s="54">
        <v>174350</v>
      </c>
      <c r="Y15" s="71">
        <f>W15/X15</f>
        <v>34.250765701175794</v>
      </c>
    </row>
    <row r="16" spans="1:25" s="29" customFormat="1" ht="11.25">
      <c r="A16" s="28">
        <v>10</v>
      </c>
      <c r="B16" s="59" t="s">
        <v>30</v>
      </c>
      <c r="C16" s="60" t="s">
        <v>82</v>
      </c>
      <c r="D16" s="61">
        <v>44708</v>
      </c>
      <c r="E16" s="62" t="s">
        <v>18</v>
      </c>
      <c r="F16" s="63">
        <v>161</v>
      </c>
      <c r="G16" s="64">
        <v>161</v>
      </c>
      <c r="H16" s="65">
        <v>1</v>
      </c>
      <c r="I16" s="31">
        <v>18778</v>
      </c>
      <c r="J16" s="32">
        <v>527</v>
      </c>
      <c r="K16" s="31">
        <v>41193.5</v>
      </c>
      <c r="L16" s="32">
        <v>1160</v>
      </c>
      <c r="M16" s="31">
        <v>38119</v>
      </c>
      <c r="N16" s="32">
        <v>1047</v>
      </c>
      <c r="O16" s="66">
        <f>I16+K16+M16</f>
        <v>98090.5</v>
      </c>
      <c r="P16" s="67">
        <f>J16+L16+N16</f>
        <v>2734</v>
      </c>
      <c r="Q16" s="37">
        <f>P16/G16</f>
        <v>16.981366459627328</v>
      </c>
      <c r="R16" s="38">
        <f>O16/P16</f>
        <v>35.87801755669349</v>
      </c>
      <c r="S16" s="68"/>
      <c r="T16" s="69"/>
      <c r="U16" s="70">
        <f>IF(S16&lt;&gt;0,-(S16-O16)/S16,"")</f>
      </c>
      <c r="V16" s="70">
        <f>IF(T16&lt;&gt;0,-(T16-P16)/T16,"")</f>
      </c>
      <c r="W16" s="53">
        <v>98090.5</v>
      </c>
      <c r="X16" s="54">
        <v>2734</v>
      </c>
      <c r="Y16" s="71">
        <f>W16/X16</f>
        <v>35.87801755669349</v>
      </c>
    </row>
    <row r="17" spans="1:25" s="29" customFormat="1" ht="11.25">
      <c r="A17" s="28">
        <v>11</v>
      </c>
      <c r="B17" s="59"/>
      <c r="C17" s="60" t="s">
        <v>54</v>
      </c>
      <c r="D17" s="61">
        <v>44694</v>
      </c>
      <c r="E17" s="62" t="s">
        <v>15</v>
      </c>
      <c r="F17" s="63">
        <v>82</v>
      </c>
      <c r="G17" s="64">
        <v>82</v>
      </c>
      <c r="H17" s="65">
        <v>3</v>
      </c>
      <c r="I17" s="31">
        <v>20927</v>
      </c>
      <c r="J17" s="32">
        <v>528</v>
      </c>
      <c r="K17" s="31">
        <v>46744</v>
      </c>
      <c r="L17" s="32">
        <v>1184</v>
      </c>
      <c r="M17" s="31">
        <v>38653</v>
      </c>
      <c r="N17" s="32">
        <v>1004</v>
      </c>
      <c r="O17" s="66">
        <f>I17+K17+M17</f>
        <v>106324</v>
      </c>
      <c r="P17" s="67">
        <f>J17+L17+N17</f>
        <v>2716</v>
      </c>
      <c r="Q17" s="37">
        <f>P17/G17</f>
        <v>33.1219512195122</v>
      </c>
      <c r="R17" s="38">
        <f>O17/P17</f>
        <v>39.14727540500736</v>
      </c>
      <c r="S17" s="68">
        <v>367072.3</v>
      </c>
      <c r="T17" s="69">
        <v>9531</v>
      </c>
      <c r="U17" s="70">
        <f>IF(S17&lt;&gt;0,-(S17-O17)/S17,"")</f>
        <v>-0.7103458909865985</v>
      </c>
      <c r="V17" s="70">
        <f>IF(T17&lt;&gt;0,-(T17-P17)/T17,"")</f>
        <v>-0.7150351484629105</v>
      </c>
      <c r="W17" s="53">
        <v>2331926.3</v>
      </c>
      <c r="X17" s="54">
        <v>61538</v>
      </c>
      <c r="Y17" s="71">
        <f>W17/X17</f>
        <v>37.89408658064935</v>
      </c>
    </row>
    <row r="18" spans="1:25" s="29" customFormat="1" ht="11.25">
      <c r="A18" s="28">
        <v>12</v>
      </c>
      <c r="B18" s="59"/>
      <c r="C18" s="72" t="s">
        <v>67</v>
      </c>
      <c r="D18" s="61">
        <v>44701</v>
      </c>
      <c r="E18" s="62" t="s">
        <v>18</v>
      </c>
      <c r="F18" s="74">
        <v>270</v>
      </c>
      <c r="G18" s="64">
        <v>134</v>
      </c>
      <c r="H18" s="65">
        <v>2</v>
      </c>
      <c r="I18" s="31">
        <v>10727</v>
      </c>
      <c r="J18" s="32">
        <v>354</v>
      </c>
      <c r="K18" s="31">
        <v>40448.5</v>
      </c>
      <c r="L18" s="32">
        <v>1118</v>
      </c>
      <c r="M18" s="31">
        <v>30659</v>
      </c>
      <c r="N18" s="32">
        <v>827</v>
      </c>
      <c r="O18" s="66">
        <f>I18+K18+M18</f>
        <v>81834.5</v>
      </c>
      <c r="P18" s="67">
        <f>J18+L18+N18</f>
        <v>2299</v>
      </c>
      <c r="Q18" s="37">
        <f>P18/G18</f>
        <v>17.15671641791045</v>
      </c>
      <c r="R18" s="38">
        <f>O18/P18</f>
        <v>35.59569377990431</v>
      </c>
      <c r="S18" s="68">
        <v>308167</v>
      </c>
      <c r="T18" s="69">
        <v>8400</v>
      </c>
      <c r="U18" s="70">
        <f>IF(S18&lt;&gt;0,-(S18-O18)/S18,"")</f>
        <v>-0.7344475560329302</v>
      </c>
      <c r="V18" s="70">
        <f>IF(T18&lt;&gt;0,-(T18-P18)/T18,"")</f>
        <v>-0.7263095238095238</v>
      </c>
      <c r="W18" s="57">
        <v>614924.5</v>
      </c>
      <c r="X18" s="58">
        <v>17438</v>
      </c>
      <c r="Y18" s="71">
        <f>W18/X18</f>
        <v>35.26347631609129</v>
      </c>
    </row>
    <row r="19" spans="1:25" s="29" customFormat="1" ht="11.25">
      <c r="A19" s="28">
        <v>13</v>
      </c>
      <c r="B19" s="59"/>
      <c r="C19" s="60" t="s">
        <v>66</v>
      </c>
      <c r="D19" s="61">
        <v>44701</v>
      </c>
      <c r="E19" s="62" t="s">
        <v>16</v>
      </c>
      <c r="F19" s="63">
        <v>86</v>
      </c>
      <c r="G19" s="64">
        <v>86</v>
      </c>
      <c r="H19" s="65">
        <v>2</v>
      </c>
      <c r="I19" s="31">
        <v>19872</v>
      </c>
      <c r="J19" s="32">
        <v>502</v>
      </c>
      <c r="K19" s="31">
        <v>32833</v>
      </c>
      <c r="L19" s="32">
        <v>864</v>
      </c>
      <c r="M19" s="31">
        <v>35416</v>
      </c>
      <c r="N19" s="32">
        <v>898</v>
      </c>
      <c r="O19" s="66">
        <f>I19+K19+M19</f>
        <v>88121</v>
      </c>
      <c r="P19" s="67">
        <f>J19+L19+N19</f>
        <v>2264</v>
      </c>
      <c r="Q19" s="37">
        <f>P19/G19</f>
        <v>26.325581395348838</v>
      </c>
      <c r="R19" s="38">
        <f>O19/P19</f>
        <v>38.92270318021201</v>
      </c>
      <c r="S19" s="68">
        <v>333971</v>
      </c>
      <c r="T19" s="69">
        <v>8599</v>
      </c>
      <c r="U19" s="70">
        <f>IF(S19&lt;&gt;0,-(S19-O19)/S19,"")</f>
        <v>-0.7361417608115675</v>
      </c>
      <c r="V19" s="70">
        <f>IF(T19&lt;&gt;0,-(T19-P19)/T19,"")</f>
        <v>-0.7367135713455053</v>
      </c>
      <c r="W19" s="75">
        <v>742206</v>
      </c>
      <c r="X19" s="76">
        <v>20056</v>
      </c>
      <c r="Y19" s="71">
        <f>W19/X19</f>
        <v>37.00668129238133</v>
      </c>
    </row>
    <row r="20" spans="1:25" s="29" customFormat="1" ht="11.25">
      <c r="A20" s="28">
        <v>14</v>
      </c>
      <c r="B20" s="59"/>
      <c r="C20" s="60" t="s">
        <v>57</v>
      </c>
      <c r="D20" s="61">
        <v>44694</v>
      </c>
      <c r="E20" s="62" t="s">
        <v>15</v>
      </c>
      <c r="F20" s="63">
        <v>47</v>
      </c>
      <c r="G20" s="64">
        <v>47</v>
      </c>
      <c r="H20" s="65">
        <v>3</v>
      </c>
      <c r="I20" s="31">
        <v>20584</v>
      </c>
      <c r="J20" s="32">
        <v>1012</v>
      </c>
      <c r="K20" s="31">
        <v>12863</v>
      </c>
      <c r="L20" s="32">
        <v>645</v>
      </c>
      <c r="M20" s="31">
        <v>9488</v>
      </c>
      <c r="N20" s="32">
        <v>441</v>
      </c>
      <c r="O20" s="66">
        <f>I20+K20+M20</f>
        <v>42935</v>
      </c>
      <c r="P20" s="67">
        <f>J20+L20+N20</f>
        <v>2098</v>
      </c>
      <c r="Q20" s="37">
        <f>P20/G20</f>
        <v>44.638297872340424</v>
      </c>
      <c r="R20" s="38">
        <f>O20/P20</f>
        <v>20.46472831267874</v>
      </c>
      <c r="S20" s="68">
        <v>89041.6</v>
      </c>
      <c r="T20" s="69">
        <v>4587</v>
      </c>
      <c r="U20" s="70">
        <f>IF(S20&lt;&gt;0,-(S20-O20)/S20,"")</f>
        <v>-0.5178096530161184</v>
      </c>
      <c r="V20" s="70">
        <f>IF(T20&lt;&gt;0,-(T20-P20)/T20,"")</f>
        <v>-0.5426204490952692</v>
      </c>
      <c r="W20" s="53">
        <v>774573.7</v>
      </c>
      <c r="X20" s="54">
        <v>38414</v>
      </c>
      <c r="Y20" s="71">
        <f>W20/X20</f>
        <v>20.163838704638934</v>
      </c>
    </row>
    <row r="21" spans="1:25" s="29" customFormat="1" ht="11.25">
      <c r="A21" s="28">
        <v>15</v>
      </c>
      <c r="B21" s="59"/>
      <c r="C21" s="60" t="s">
        <v>74</v>
      </c>
      <c r="D21" s="61">
        <v>44603</v>
      </c>
      <c r="E21" s="62" t="s">
        <v>15</v>
      </c>
      <c r="F21" s="63">
        <v>3</v>
      </c>
      <c r="G21" s="64">
        <v>3</v>
      </c>
      <c r="H21" s="65">
        <v>15</v>
      </c>
      <c r="I21" s="31">
        <v>26876</v>
      </c>
      <c r="J21" s="32">
        <v>1864</v>
      </c>
      <c r="K21" s="31">
        <v>0</v>
      </c>
      <c r="L21" s="32">
        <v>0</v>
      </c>
      <c r="M21" s="31">
        <v>0</v>
      </c>
      <c r="N21" s="32">
        <v>0</v>
      </c>
      <c r="O21" s="66">
        <f>I21+K21+M21</f>
        <v>26876</v>
      </c>
      <c r="P21" s="67">
        <f>J21+L21+N21</f>
        <v>1864</v>
      </c>
      <c r="Q21" s="37">
        <f>P21/G21</f>
        <v>621.3333333333334</v>
      </c>
      <c r="R21" s="38">
        <f>O21/P21</f>
        <v>14.418454935622318</v>
      </c>
      <c r="S21" s="68">
        <v>6000</v>
      </c>
      <c r="T21" s="69">
        <v>400</v>
      </c>
      <c r="U21" s="70">
        <f>IF(S21&lt;&gt;0,-(S21-O21)/S21,"")</f>
        <v>3.4793333333333334</v>
      </c>
      <c r="V21" s="70">
        <f>IF(T21&lt;&gt;0,-(T21-P21)/T21,"")</f>
        <v>3.66</v>
      </c>
      <c r="W21" s="57">
        <v>3208857</v>
      </c>
      <c r="X21" s="58">
        <v>179114</v>
      </c>
      <c r="Y21" s="71">
        <f>W21/X21</f>
        <v>17.91516576035374</v>
      </c>
    </row>
    <row r="22" spans="1:25" s="29" customFormat="1" ht="11.25">
      <c r="A22" s="28">
        <v>16</v>
      </c>
      <c r="B22" s="59" t="s">
        <v>30</v>
      </c>
      <c r="C22" s="60" t="s">
        <v>83</v>
      </c>
      <c r="D22" s="61">
        <v>44708</v>
      </c>
      <c r="E22" s="62" t="s">
        <v>61</v>
      </c>
      <c r="F22" s="63">
        <v>72</v>
      </c>
      <c r="G22" s="64">
        <v>72</v>
      </c>
      <c r="H22" s="65">
        <v>1</v>
      </c>
      <c r="I22" s="31">
        <v>2977</v>
      </c>
      <c r="J22" s="32">
        <v>86</v>
      </c>
      <c r="K22" s="31">
        <v>20494</v>
      </c>
      <c r="L22" s="32">
        <v>554</v>
      </c>
      <c r="M22" s="31">
        <v>18123</v>
      </c>
      <c r="N22" s="32">
        <v>489</v>
      </c>
      <c r="O22" s="66">
        <f>I22+K22+M22</f>
        <v>41594</v>
      </c>
      <c r="P22" s="67">
        <f>J22+L22+N22</f>
        <v>1129</v>
      </c>
      <c r="Q22" s="37">
        <f>P22/G22</f>
        <v>15.680555555555555</v>
      </c>
      <c r="R22" s="38">
        <f>O22/P22</f>
        <v>36.841452612931796</v>
      </c>
      <c r="S22" s="68"/>
      <c r="T22" s="69"/>
      <c r="U22" s="70">
        <f>IF(S22&lt;&gt;0,-(S22-O22)/S22,"")</f>
      </c>
      <c r="V22" s="70">
        <f>IF(T22&lt;&gt;0,-(T22-P22)/T22,"")</f>
      </c>
      <c r="W22" s="53">
        <v>41594</v>
      </c>
      <c r="X22" s="54">
        <v>1129</v>
      </c>
      <c r="Y22" s="71">
        <f>W22/X22</f>
        <v>36.841452612931796</v>
      </c>
    </row>
    <row r="23" spans="1:25" s="29" customFormat="1" ht="11.25">
      <c r="A23" s="28">
        <v>17</v>
      </c>
      <c r="B23" s="59"/>
      <c r="C23" s="60" t="s">
        <v>69</v>
      </c>
      <c r="D23" s="61">
        <v>44701</v>
      </c>
      <c r="E23" s="62" t="s">
        <v>21</v>
      </c>
      <c r="F23" s="63">
        <v>42</v>
      </c>
      <c r="G23" s="64">
        <v>42</v>
      </c>
      <c r="H23" s="65">
        <v>2</v>
      </c>
      <c r="I23" s="31">
        <v>10889</v>
      </c>
      <c r="J23" s="32">
        <v>272</v>
      </c>
      <c r="K23" s="31">
        <v>9805</v>
      </c>
      <c r="L23" s="32">
        <v>271</v>
      </c>
      <c r="M23" s="31">
        <v>9989</v>
      </c>
      <c r="N23" s="32">
        <v>264</v>
      </c>
      <c r="O23" s="66">
        <f>I23+K23+M23</f>
        <v>30683</v>
      </c>
      <c r="P23" s="67">
        <f>J23+L23+N23</f>
        <v>807</v>
      </c>
      <c r="Q23" s="37">
        <f>P23/G23</f>
        <v>19.214285714285715</v>
      </c>
      <c r="R23" s="38">
        <f>O23/P23</f>
        <v>38.021065675340765</v>
      </c>
      <c r="S23" s="68">
        <v>246534</v>
      </c>
      <c r="T23" s="69">
        <v>6365</v>
      </c>
      <c r="U23" s="70">
        <f>IF(S23&lt;&gt;0,-(S23-O23)/S23,"")</f>
        <v>-0.8755425215183301</v>
      </c>
      <c r="V23" s="70">
        <f>IF(T23&lt;&gt;0,-(T23-P23)/T23,"")</f>
        <v>-0.8732128829536527</v>
      </c>
      <c r="W23" s="53">
        <v>416484</v>
      </c>
      <c r="X23" s="54">
        <v>11339</v>
      </c>
      <c r="Y23" s="71">
        <f>W23/X23</f>
        <v>36.73022312373225</v>
      </c>
    </row>
    <row r="24" spans="1:25" s="29" customFormat="1" ht="11.25">
      <c r="A24" s="28">
        <v>18</v>
      </c>
      <c r="B24" s="59" t="s">
        <v>30</v>
      </c>
      <c r="C24" s="60" t="s">
        <v>84</v>
      </c>
      <c r="D24" s="61">
        <v>44708</v>
      </c>
      <c r="E24" s="62" t="s">
        <v>61</v>
      </c>
      <c r="F24" s="63">
        <v>40</v>
      </c>
      <c r="G24" s="64">
        <v>40</v>
      </c>
      <c r="H24" s="65">
        <v>1</v>
      </c>
      <c r="I24" s="31">
        <v>4396</v>
      </c>
      <c r="J24" s="32">
        <v>119</v>
      </c>
      <c r="K24" s="31">
        <v>10991</v>
      </c>
      <c r="L24" s="32">
        <v>294</v>
      </c>
      <c r="M24" s="31">
        <v>15105</v>
      </c>
      <c r="N24" s="32">
        <v>394</v>
      </c>
      <c r="O24" s="66">
        <f>I24+K24+M24</f>
        <v>30492</v>
      </c>
      <c r="P24" s="67">
        <f>J24+L24+N24</f>
        <v>807</v>
      </c>
      <c r="Q24" s="37">
        <f>P24/G24</f>
        <v>20.175</v>
      </c>
      <c r="R24" s="38">
        <f>O24/P24</f>
        <v>37.784386617100374</v>
      </c>
      <c r="S24" s="68"/>
      <c r="T24" s="69"/>
      <c r="U24" s="70">
        <f>IF(S24&lt;&gt;0,-(S24-O24)/S24,"")</f>
      </c>
      <c r="V24" s="70">
        <f>IF(T24&lt;&gt;0,-(T24-P24)/T24,"")</f>
      </c>
      <c r="W24" s="53">
        <v>30492</v>
      </c>
      <c r="X24" s="54">
        <v>807</v>
      </c>
      <c r="Y24" s="71">
        <f>W24/X24</f>
        <v>37.784386617100374</v>
      </c>
    </row>
    <row r="25" spans="1:25" s="29" customFormat="1" ht="11.25">
      <c r="A25" s="28">
        <v>19</v>
      </c>
      <c r="B25" s="59"/>
      <c r="C25" s="60" t="s">
        <v>42</v>
      </c>
      <c r="D25" s="61">
        <v>44659</v>
      </c>
      <c r="E25" s="62" t="s">
        <v>16</v>
      </c>
      <c r="F25" s="63">
        <v>10</v>
      </c>
      <c r="G25" s="64">
        <v>10</v>
      </c>
      <c r="H25" s="65">
        <v>7</v>
      </c>
      <c r="I25" s="31">
        <v>6967</v>
      </c>
      <c r="J25" s="32">
        <v>234</v>
      </c>
      <c r="K25" s="31">
        <v>7879</v>
      </c>
      <c r="L25" s="32">
        <v>233</v>
      </c>
      <c r="M25" s="31">
        <v>8698</v>
      </c>
      <c r="N25" s="32">
        <v>245</v>
      </c>
      <c r="O25" s="66">
        <f>I25+K25+M25</f>
        <v>23544</v>
      </c>
      <c r="P25" s="67">
        <f>J25+L25+N25</f>
        <v>712</v>
      </c>
      <c r="Q25" s="37">
        <f>P25/G25</f>
        <v>71.2</v>
      </c>
      <c r="R25" s="38">
        <f>O25/P25</f>
        <v>33.06741573033708</v>
      </c>
      <c r="S25" s="68">
        <v>34593</v>
      </c>
      <c r="T25" s="69">
        <v>837</v>
      </c>
      <c r="U25" s="70">
        <f>IF(S25&lt;&gt;0,-(S25-O25)/S25,"")</f>
        <v>-0.31939987858815366</v>
      </c>
      <c r="V25" s="70">
        <f>IF(T25&lt;&gt;0,-(T25-P25)/T25,"")</f>
        <v>-0.14934289127837516</v>
      </c>
      <c r="W25" s="75">
        <v>1245270</v>
      </c>
      <c r="X25" s="76">
        <v>32973</v>
      </c>
      <c r="Y25" s="71">
        <f>W25/X25</f>
        <v>37.76635428987353</v>
      </c>
    </row>
    <row r="26" spans="1:25" s="29" customFormat="1" ht="11.25">
      <c r="A26" s="28">
        <v>20</v>
      </c>
      <c r="B26" s="59"/>
      <c r="C26" s="72" t="s">
        <v>43</v>
      </c>
      <c r="D26" s="73">
        <v>44666</v>
      </c>
      <c r="E26" s="62" t="s">
        <v>20</v>
      </c>
      <c r="F26" s="74">
        <v>14</v>
      </c>
      <c r="G26" s="64">
        <v>14</v>
      </c>
      <c r="H26" s="65">
        <v>7</v>
      </c>
      <c r="I26" s="31">
        <v>8937</v>
      </c>
      <c r="J26" s="32">
        <v>172</v>
      </c>
      <c r="K26" s="31">
        <v>14778</v>
      </c>
      <c r="L26" s="32">
        <v>293</v>
      </c>
      <c r="M26" s="31">
        <v>8930</v>
      </c>
      <c r="N26" s="32">
        <v>171</v>
      </c>
      <c r="O26" s="66">
        <f>I26+K26+M26</f>
        <v>32645</v>
      </c>
      <c r="P26" s="67">
        <f>J26+L26+N26</f>
        <v>636</v>
      </c>
      <c r="Q26" s="37">
        <f>P26/G26</f>
        <v>45.42857142857143</v>
      </c>
      <c r="R26" s="38">
        <f>O26/P26</f>
        <v>51.32861635220126</v>
      </c>
      <c r="S26" s="68">
        <v>86662</v>
      </c>
      <c r="T26" s="69">
        <v>2198</v>
      </c>
      <c r="U26" s="70">
        <f>IF(S26&lt;&gt;0,-(S26-O26)/S26,"")</f>
        <v>-0.6233066395882855</v>
      </c>
      <c r="V26" s="70">
        <f>IF(T26&lt;&gt;0,-(T26-P26)/T26,"")</f>
        <v>-0.7106460418562329</v>
      </c>
      <c r="W26" s="57">
        <v>16828660</v>
      </c>
      <c r="X26" s="58">
        <v>433331</v>
      </c>
      <c r="Y26" s="71">
        <f>W26/X26</f>
        <v>38.83557834542186</v>
      </c>
    </row>
    <row r="27" spans="1:25" s="29" customFormat="1" ht="11.25">
      <c r="A27" s="28">
        <v>21</v>
      </c>
      <c r="B27" s="59"/>
      <c r="C27" s="72" t="s">
        <v>71</v>
      </c>
      <c r="D27" s="61">
        <v>44701</v>
      </c>
      <c r="E27" s="62" t="s">
        <v>18</v>
      </c>
      <c r="F27" s="74">
        <v>154</v>
      </c>
      <c r="G27" s="64">
        <v>39</v>
      </c>
      <c r="H27" s="65">
        <v>2</v>
      </c>
      <c r="I27" s="31">
        <v>4181</v>
      </c>
      <c r="J27" s="32">
        <v>133</v>
      </c>
      <c r="K27" s="31">
        <v>7116</v>
      </c>
      <c r="L27" s="32">
        <v>244</v>
      </c>
      <c r="M27" s="31">
        <v>7659</v>
      </c>
      <c r="N27" s="32">
        <v>229</v>
      </c>
      <c r="O27" s="66">
        <f>I27+K27+M27</f>
        <v>18956</v>
      </c>
      <c r="P27" s="67">
        <f>J27+L27+N27</f>
        <v>606</v>
      </c>
      <c r="Q27" s="37">
        <f>P27/G27</f>
        <v>15.538461538461538</v>
      </c>
      <c r="R27" s="38">
        <f>O27/P27</f>
        <v>31.28052805280528</v>
      </c>
      <c r="S27" s="68">
        <v>155111.5</v>
      </c>
      <c r="T27" s="69">
        <v>4688</v>
      </c>
      <c r="U27" s="70">
        <f>IF(S27&lt;&gt;0,-(S27-O27)/S27,"")</f>
        <v>-0.8777911373431371</v>
      </c>
      <c r="V27" s="70">
        <f>IF(T27&lt;&gt;0,-(T27-P27)/T27,"")</f>
        <v>-0.8707337883959044</v>
      </c>
      <c r="W27" s="57">
        <v>269351</v>
      </c>
      <c r="X27" s="58">
        <v>8562</v>
      </c>
      <c r="Y27" s="71">
        <f>W27/X27</f>
        <v>31.458888110254613</v>
      </c>
    </row>
    <row r="28" spans="1:25" s="29" customFormat="1" ht="11.25">
      <c r="A28" s="28">
        <v>22</v>
      </c>
      <c r="B28" s="59"/>
      <c r="C28" s="60" t="s">
        <v>49</v>
      </c>
      <c r="D28" s="61">
        <v>44687</v>
      </c>
      <c r="E28" s="62" t="s">
        <v>21</v>
      </c>
      <c r="F28" s="63">
        <v>6</v>
      </c>
      <c r="G28" s="64">
        <v>6</v>
      </c>
      <c r="H28" s="65">
        <v>4</v>
      </c>
      <c r="I28" s="31">
        <v>2361</v>
      </c>
      <c r="J28" s="32">
        <v>113</v>
      </c>
      <c r="K28" s="31">
        <v>3621</v>
      </c>
      <c r="L28" s="32">
        <v>169</v>
      </c>
      <c r="M28" s="31">
        <v>5807</v>
      </c>
      <c r="N28" s="32">
        <v>267</v>
      </c>
      <c r="O28" s="66">
        <f>I28+K28+M28</f>
        <v>11789</v>
      </c>
      <c r="P28" s="67">
        <f>J28+L28+N28</f>
        <v>549</v>
      </c>
      <c r="Q28" s="37">
        <f>P28/G28</f>
        <v>91.5</v>
      </c>
      <c r="R28" s="38">
        <f>O28/P28</f>
        <v>21.473588342440802</v>
      </c>
      <c r="S28" s="68">
        <v>26470</v>
      </c>
      <c r="T28" s="69">
        <v>1135</v>
      </c>
      <c r="U28" s="70">
        <f>IF(S28&lt;&gt;0,-(S28-O28)/S28,"")</f>
        <v>-0.5546278806195694</v>
      </c>
      <c r="V28" s="70">
        <f>IF(T28&lt;&gt;0,-(T28-P28)/T28,"")</f>
        <v>-0.5162995594713656</v>
      </c>
      <c r="W28" s="53">
        <v>779487</v>
      </c>
      <c r="X28" s="54">
        <v>29587</v>
      </c>
      <c r="Y28" s="71">
        <f>W28/X28</f>
        <v>26.345590969006658</v>
      </c>
    </row>
    <row r="29" spans="1:25" s="29" customFormat="1" ht="11.25">
      <c r="A29" s="28">
        <v>23</v>
      </c>
      <c r="B29" s="59"/>
      <c r="C29" s="60" t="s">
        <v>56</v>
      </c>
      <c r="D29" s="61">
        <v>44694</v>
      </c>
      <c r="E29" s="62" t="s">
        <v>16</v>
      </c>
      <c r="F29" s="63">
        <v>15</v>
      </c>
      <c r="G29" s="64">
        <v>15</v>
      </c>
      <c r="H29" s="65">
        <v>3</v>
      </c>
      <c r="I29" s="31">
        <v>3081</v>
      </c>
      <c r="J29" s="32">
        <v>99</v>
      </c>
      <c r="K29" s="31">
        <v>5001</v>
      </c>
      <c r="L29" s="32">
        <v>153</v>
      </c>
      <c r="M29" s="31">
        <v>6175</v>
      </c>
      <c r="N29" s="32">
        <v>180</v>
      </c>
      <c r="O29" s="66">
        <f>I29+K29+M29</f>
        <v>14257</v>
      </c>
      <c r="P29" s="67">
        <f>J29+L29+N29</f>
        <v>432</v>
      </c>
      <c r="Q29" s="37">
        <f>P29/G29</f>
        <v>28.8</v>
      </c>
      <c r="R29" s="38">
        <f>O29/P29</f>
        <v>33.00231481481482</v>
      </c>
      <c r="S29" s="68">
        <v>71313</v>
      </c>
      <c r="T29" s="69">
        <v>2110</v>
      </c>
      <c r="U29" s="70">
        <f>IF(S29&lt;&gt;0,-(S29-O29)/S29,"")</f>
        <v>-0.8000785270567778</v>
      </c>
      <c r="V29" s="70">
        <f>IF(T29&lt;&gt;0,-(T29-P29)/T29,"")</f>
        <v>-0.795260663507109</v>
      </c>
      <c r="W29" s="75">
        <v>656475.7</v>
      </c>
      <c r="X29" s="76">
        <v>20136</v>
      </c>
      <c r="Y29" s="71">
        <f>W29/X29</f>
        <v>32.60209078267779</v>
      </c>
    </row>
    <row r="30" spans="1:25" s="29" customFormat="1" ht="11.25">
      <c r="A30" s="28">
        <v>24</v>
      </c>
      <c r="B30" s="59"/>
      <c r="C30" s="60" t="s">
        <v>63</v>
      </c>
      <c r="D30" s="61">
        <v>44568</v>
      </c>
      <c r="E30" s="62" t="s">
        <v>15</v>
      </c>
      <c r="F30" s="63">
        <v>4</v>
      </c>
      <c r="G30" s="64">
        <v>4</v>
      </c>
      <c r="H30" s="65">
        <v>21</v>
      </c>
      <c r="I30" s="31">
        <v>4841</v>
      </c>
      <c r="J30" s="32">
        <v>327</v>
      </c>
      <c r="K30" s="31">
        <v>885</v>
      </c>
      <c r="L30" s="32">
        <v>59</v>
      </c>
      <c r="M30" s="31">
        <v>525</v>
      </c>
      <c r="N30" s="32">
        <v>35</v>
      </c>
      <c r="O30" s="66">
        <f>I30+K30+M30</f>
        <v>6251</v>
      </c>
      <c r="P30" s="67">
        <f>J30+L30+N30</f>
        <v>421</v>
      </c>
      <c r="Q30" s="37">
        <f>P30/G30</f>
        <v>105.25</v>
      </c>
      <c r="R30" s="38">
        <f>O30/P30</f>
        <v>14.847980997624703</v>
      </c>
      <c r="S30" s="68">
        <v>3495</v>
      </c>
      <c r="T30" s="69">
        <v>233</v>
      </c>
      <c r="U30" s="70">
        <f>IF(S30&lt;&gt;0,-(S30-O30)/S30,"")</f>
        <v>0.788555078683834</v>
      </c>
      <c r="V30" s="70">
        <f>IF(T30&lt;&gt;0,-(T30-P30)/T30,"")</f>
        <v>0.8068669527896996</v>
      </c>
      <c r="W30" s="53">
        <v>27238550.88</v>
      </c>
      <c r="X30" s="54">
        <v>1153350</v>
      </c>
      <c r="Y30" s="71">
        <f>W30/X30</f>
        <v>23.61689936272597</v>
      </c>
    </row>
    <row r="31" spans="1:25" s="29" customFormat="1" ht="11.25">
      <c r="A31" s="28">
        <v>25</v>
      </c>
      <c r="B31" s="59"/>
      <c r="C31" s="60" t="s">
        <v>72</v>
      </c>
      <c r="D31" s="61">
        <v>44701</v>
      </c>
      <c r="E31" s="62" t="s">
        <v>15</v>
      </c>
      <c r="F31" s="63">
        <v>31</v>
      </c>
      <c r="G31" s="64">
        <v>31</v>
      </c>
      <c r="H31" s="65">
        <v>2</v>
      </c>
      <c r="I31" s="31">
        <v>3602</v>
      </c>
      <c r="J31" s="32">
        <v>93</v>
      </c>
      <c r="K31" s="31">
        <v>6233</v>
      </c>
      <c r="L31" s="32">
        <v>161</v>
      </c>
      <c r="M31" s="31">
        <v>6384</v>
      </c>
      <c r="N31" s="32">
        <v>162</v>
      </c>
      <c r="O31" s="66">
        <f>I31+K31+M31</f>
        <v>16219</v>
      </c>
      <c r="P31" s="67">
        <f>J31+L31+N31</f>
        <v>416</v>
      </c>
      <c r="Q31" s="37">
        <f>P31/G31</f>
        <v>13.419354838709678</v>
      </c>
      <c r="R31" s="38">
        <f>O31/P31</f>
        <v>38.98798076923077</v>
      </c>
      <c r="S31" s="68">
        <v>152192</v>
      </c>
      <c r="T31" s="69">
        <v>4185</v>
      </c>
      <c r="U31" s="70">
        <f>IF(S31&lt;&gt;0,-(S31-O31)/S31,"")</f>
        <v>-0.8934306665264928</v>
      </c>
      <c r="V31" s="70">
        <f>IF(T31&lt;&gt;0,-(T31-P31)/T31,"")</f>
        <v>-0.9005973715651135</v>
      </c>
      <c r="W31" s="53">
        <v>249057.6</v>
      </c>
      <c r="X31" s="54">
        <v>7183</v>
      </c>
      <c r="Y31" s="71">
        <f>W31/X31</f>
        <v>34.67320061255743</v>
      </c>
    </row>
    <row r="32" spans="1:25" s="29" customFormat="1" ht="11.25">
      <c r="A32" s="28">
        <v>26</v>
      </c>
      <c r="B32" s="59"/>
      <c r="C32" s="60" t="s">
        <v>60</v>
      </c>
      <c r="D32" s="61">
        <v>44694</v>
      </c>
      <c r="E32" s="62" t="s">
        <v>17</v>
      </c>
      <c r="F32" s="63">
        <v>9</v>
      </c>
      <c r="G32" s="64">
        <v>9</v>
      </c>
      <c r="H32" s="65">
        <v>3</v>
      </c>
      <c r="I32" s="31">
        <v>3533</v>
      </c>
      <c r="J32" s="32">
        <v>100</v>
      </c>
      <c r="K32" s="31">
        <v>4306</v>
      </c>
      <c r="L32" s="32">
        <v>118</v>
      </c>
      <c r="M32" s="31">
        <v>4313</v>
      </c>
      <c r="N32" s="32">
        <v>118</v>
      </c>
      <c r="O32" s="66">
        <f>I32+K32+M32</f>
        <v>12152</v>
      </c>
      <c r="P32" s="67">
        <f>J32+L32+N32</f>
        <v>336</v>
      </c>
      <c r="Q32" s="37">
        <f>P32/G32</f>
        <v>37.333333333333336</v>
      </c>
      <c r="R32" s="38">
        <f>O32/P32</f>
        <v>36.166666666666664</v>
      </c>
      <c r="S32" s="68">
        <v>33429</v>
      </c>
      <c r="T32" s="69">
        <v>990</v>
      </c>
      <c r="U32" s="70">
        <f>IF(S32&lt;&gt;0,-(S32-O32)/S32,"")</f>
        <v>-0.6364832929492357</v>
      </c>
      <c r="V32" s="70">
        <f>IF(T32&lt;&gt;0,-(T32-P32)/T32,"")</f>
        <v>-0.6606060606060606</v>
      </c>
      <c r="W32" s="53">
        <v>243000.5</v>
      </c>
      <c r="X32" s="54">
        <v>7802</v>
      </c>
      <c r="Y32" s="71">
        <f>W32/X32</f>
        <v>31.145924122019995</v>
      </c>
    </row>
    <row r="33" spans="1:25" s="29" customFormat="1" ht="11.25">
      <c r="A33" s="28">
        <v>27</v>
      </c>
      <c r="B33" s="59" t="s">
        <v>30</v>
      </c>
      <c r="C33" s="60" t="s">
        <v>85</v>
      </c>
      <c r="D33" s="61">
        <v>44708</v>
      </c>
      <c r="E33" s="62" t="s">
        <v>17</v>
      </c>
      <c r="F33" s="63">
        <v>18</v>
      </c>
      <c r="G33" s="64">
        <v>18</v>
      </c>
      <c r="H33" s="65">
        <v>1</v>
      </c>
      <c r="I33" s="31">
        <v>2771</v>
      </c>
      <c r="J33" s="32">
        <v>84</v>
      </c>
      <c r="K33" s="31">
        <v>3870</v>
      </c>
      <c r="L33" s="32">
        <v>117</v>
      </c>
      <c r="M33" s="31">
        <v>3928</v>
      </c>
      <c r="N33" s="32">
        <v>115</v>
      </c>
      <c r="O33" s="66">
        <f>I33+K33+M33</f>
        <v>10569</v>
      </c>
      <c r="P33" s="67">
        <f>J33+L33+N33</f>
        <v>316</v>
      </c>
      <c r="Q33" s="37">
        <f>P33/G33</f>
        <v>17.555555555555557</v>
      </c>
      <c r="R33" s="38">
        <f>O33/P33</f>
        <v>33.44620253164557</v>
      </c>
      <c r="S33" s="68"/>
      <c r="T33" s="69"/>
      <c r="U33" s="70">
        <f>IF(S33&lt;&gt;0,-(S33-O33)/S33,"")</f>
      </c>
      <c r="V33" s="70">
        <f>IF(T33&lt;&gt;0,-(T33-P33)/T33,"")</f>
      </c>
      <c r="W33" s="53">
        <v>16113</v>
      </c>
      <c r="X33" s="54">
        <v>524</v>
      </c>
      <c r="Y33" s="71">
        <f>W33/X33</f>
        <v>30.75</v>
      </c>
    </row>
    <row r="34" spans="1:25" s="29" customFormat="1" ht="11.25">
      <c r="A34" s="28">
        <v>28</v>
      </c>
      <c r="B34" s="59"/>
      <c r="C34" s="60" t="s">
        <v>36</v>
      </c>
      <c r="D34" s="61">
        <v>44624</v>
      </c>
      <c r="E34" s="62" t="s">
        <v>21</v>
      </c>
      <c r="F34" s="63">
        <v>11</v>
      </c>
      <c r="G34" s="64">
        <v>11</v>
      </c>
      <c r="H34" s="65">
        <v>13</v>
      </c>
      <c r="I34" s="31">
        <v>2162</v>
      </c>
      <c r="J34" s="32">
        <v>79</v>
      </c>
      <c r="K34" s="31">
        <v>2492</v>
      </c>
      <c r="L34" s="32">
        <v>93</v>
      </c>
      <c r="M34" s="31">
        <v>2645</v>
      </c>
      <c r="N34" s="32">
        <v>94</v>
      </c>
      <c r="O34" s="66">
        <f>I34+K34+M34</f>
        <v>7299</v>
      </c>
      <c r="P34" s="67">
        <f>J34+L34+N34</f>
        <v>266</v>
      </c>
      <c r="Q34" s="37">
        <f>P34/G34</f>
        <v>24.181818181818183</v>
      </c>
      <c r="R34" s="38">
        <f>O34/P34</f>
        <v>27.43984962406015</v>
      </c>
      <c r="S34" s="68">
        <v>12968</v>
      </c>
      <c r="T34" s="69">
        <v>451</v>
      </c>
      <c r="U34" s="70">
        <f>IF(S34&lt;&gt;0,-(S34-O34)/S34,"")</f>
        <v>-0.4371529919802591</v>
      </c>
      <c r="V34" s="70">
        <f>IF(T34&lt;&gt;0,-(T34-P34)/T34,"")</f>
        <v>-0.41019955654101997</v>
      </c>
      <c r="W34" s="53">
        <v>159677288</v>
      </c>
      <c r="X34" s="54">
        <v>5461393</v>
      </c>
      <c r="Y34" s="71">
        <f>W34/X34</f>
        <v>29.23746524009534</v>
      </c>
    </row>
    <row r="35" spans="1:25" s="29" customFormat="1" ht="11.25">
      <c r="A35" s="28">
        <v>29</v>
      </c>
      <c r="B35" s="59" t="s">
        <v>30</v>
      </c>
      <c r="C35" s="60" t="s">
        <v>86</v>
      </c>
      <c r="D35" s="61">
        <v>44708</v>
      </c>
      <c r="E35" s="62" t="s">
        <v>76</v>
      </c>
      <c r="F35" s="63">
        <v>32</v>
      </c>
      <c r="G35" s="64">
        <v>32</v>
      </c>
      <c r="H35" s="65">
        <v>1</v>
      </c>
      <c r="I35" s="31">
        <v>762</v>
      </c>
      <c r="J35" s="32">
        <v>20</v>
      </c>
      <c r="K35" s="31">
        <v>6468</v>
      </c>
      <c r="L35" s="32">
        <v>148</v>
      </c>
      <c r="M35" s="31">
        <v>3621</v>
      </c>
      <c r="N35" s="32">
        <v>89</v>
      </c>
      <c r="O35" s="66">
        <f>I35+K35+M35</f>
        <v>10851</v>
      </c>
      <c r="P35" s="67">
        <f>J35+L35+N35</f>
        <v>257</v>
      </c>
      <c r="Q35" s="37">
        <f>P35/G35</f>
        <v>8.03125</v>
      </c>
      <c r="R35" s="38">
        <f>O35/P35</f>
        <v>42.221789883268485</v>
      </c>
      <c r="S35" s="68"/>
      <c r="T35" s="69"/>
      <c r="U35" s="70">
        <f>IF(S35&lt;&gt;0,-(S35-O35)/S35,"")</f>
      </c>
      <c r="V35" s="70">
        <f>IF(T35&lt;&gt;0,-(T35-P35)/T35,"")</f>
      </c>
      <c r="W35" s="53">
        <v>10851</v>
      </c>
      <c r="X35" s="54">
        <v>257</v>
      </c>
      <c r="Y35" s="71">
        <f>W35/X35</f>
        <v>42.221789883268485</v>
      </c>
    </row>
    <row r="36" spans="1:25" s="29" customFormat="1" ht="11.25">
      <c r="A36" s="28">
        <v>30</v>
      </c>
      <c r="B36" s="59"/>
      <c r="C36" s="60" t="s">
        <v>51</v>
      </c>
      <c r="D36" s="61">
        <v>44687</v>
      </c>
      <c r="E36" s="62" t="s">
        <v>16</v>
      </c>
      <c r="F36" s="63">
        <v>4</v>
      </c>
      <c r="G36" s="64">
        <v>4</v>
      </c>
      <c r="H36" s="65">
        <v>4</v>
      </c>
      <c r="I36" s="31">
        <v>4732</v>
      </c>
      <c r="J36" s="32">
        <v>202</v>
      </c>
      <c r="K36" s="31">
        <v>71</v>
      </c>
      <c r="L36" s="32">
        <v>6</v>
      </c>
      <c r="M36" s="31">
        <v>80</v>
      </c>
      <c r="N36" s="32">
        <v>4</v>
      </c>
      <c r="O36" s="66">
        <f>I36+K36+M36</f>
        <v>4883</v>
      </c>
      <c r="P36" s="67">
        <f>J36+L36+N36</f>
        <v>212</v>
      </c>
      <c r="Q36" s="37">
        <f>P36/G36</f>
        <v>53</v>
      </c>
      <c r="R36" s="38">
        <f>O36/P36</f>
        <v>23.03301886792453</v>
      </c>
      <c r="S36" s="68">
        <v>3282</v>
      </c>
      <c r="T36" s="69">
        <v>231</v>
      </c>
      <c r="U36" s="70">
        <f>IF(S36&lt;&gt;0,-(S36-O36)/S36,"")</f>
        <v>0.487812309567337</v>
      </c>
      <c r="V36" s="70">
        <f>IF(T36&lt;&gt;0,-(T36-P36)/T36,"")</f>
        <v>-0.08225108225108226</v>
      </c>
      <c r="W36" s="75">
        <v>172554</v>
      </c>
      <c r="X36" s="76">
        <v>8284</v>
      </c>
      <c r="Y36" s="71">
        <f>W36/X36</f>
        <v>20.829792370835346</v>
      </c>
    </row>
    <row r="37" spans="1:25" s="29" customFormat="1" ht="11.25">
      <c r="A37" s="28">
        <v>31</v>
      </c>
      <c r="B37" s="59"/>
      <c r="C37" s="60" t="s">
        <v>87</v>
      </c>
      <c r="D37" s="61">
        <v>44666</v>
      </c>
      <c r="E37" s="62" t="s">
        <v>88</v>
      </c>
      <c r="F37" s="63">
        <v>2</v>
      </c>
      <c r="G37" s="64">
        <v>2</v>
      </c>
      <c r="H37" s="65">
        <v>7</v>
      </c>
      <c r="I37" s="31">
        <v>975</v>
      </c>
      <c r="J37" s="32">
        <v>58</v>
      </c>
      <c r="K37" s="31">
        <v>1160</v>
      </c>
      <c r="L37" s="32">
        <v>69</v>
      </c>
      <c r="M37" s="31">
        <v>525</v>
      </c>
      <c r="N37" s="32">
        <v>35</v>
      </c>
      <c r="O37" s="66">
        <f>I37+K37+M37</f>
        <v>2660</v>
      </c>
      <c r="P37" s="67">
        <f>J37+L37+N37</f>
        <v>162</v>
      </c>
      <c r="Q37" s="37">
        <f>P37/G37</f>
        <v>81</v>
      </c>
      <c r="R37" s="38">
        <f>O37/P37</f>
        <v>16.419753086419753</v>
      </c>
      <c r="S37" s="68"/>
      <c r="T37" s="69"/>
      <c r="U37" s="70">
        <f>IF(S37&lt;&gt;0,-(S37-O37)/S37,"")</f>
      </c>
      <c r="V37" s="70">
        <f>IF(T37&lt;&gt;0,-(T37-P37)/T37,"")</f>
      </c>
      <c r="W37" s="53">
        <v>144933</v>
      </c>
      <c r="X37" s="54">
        <v>5521</v>
      </c>
      <c r="Y37" s="71">
        <f>W37/X37</f>
        <v>26.251222604600617</v>
      </c>
    </row>
    <row r="38" spans="1:25" s="29" customFormat="1" ht="11.25">
      <c r="A38" s="28">
        <v>32</v>
      </c>
      <c r="B38" s="59"/>
      <c r="C38" s="60" t="s">
        <v>77</v>
      </c>
      <c r="D38" s="61">
        <v>44463</v>
      </c>
      <c r="E38" s="62" t="s">
        <v>15</v>
      </c>
      <c r="F38" s="63">
        <v>1</v>
      </c>
      <c r="G38" s="64">
        <v>1</v>
      </c>
      <c r="H38" s="65">
        <v>32</v>
      </c>
      <c r="I38" s="31">
        <v>500</v>
      </c>
      <c r="J38" s="32">
        <v>50</v>
      </c>
      <c r="K38" s="31">
        <v>500</v>
      </c>
      <c r="L38" s="32">
        <v>50</v>
      </c>
      <c r="M38" s="31">
        <v>500</v>
      </c>
      <c r="N38" s="32">
        <v>50</v>
      </c>
      <c r="O38" s="66">
        <f>I38+K38+M38</f>
        <v>1500</v>
      </c>
      <c r="P38" s="67">
        <f>J38+L38+N38</f>
        <v>150</v>
      </c>
      <c r="Q38" s="37">
        <f>P38/G38</f>
        <v>150</v>
      </c>
      <c r="R38" s="38">
        <f>O38/P38</f>
        <v>10</v>
      </c>
      <c r="S38" s="68">
        <v>1740</v>
      </c>
      <c r="T38" s="69">
        <v>174</v>
      </c>
      <c r="U38" s="70">
        <f>IF(S38&lt;&gt;0,-(S38-O38)/S38,"")</f>
        <v>-0.13793103448275862</v>
      </c>
      <c r="V38" s="70">
        <f>IF(T38&lt;&gt;0,-(T38-P38)/T38,"")</f>
        <v>-0.13793103448275862</v>
      </c>
      <c r="W38" s="53">
        <v>6864291.78</v>
      </c>
      <c r="X38" s="54">
        <v>685709</v>
      </c>
      <c r="Y38" s="71">
        <f>W38/X38</f>
        <v>10.010502676791468</v>
      </c>
    </row>
    <row r="39" spans="1:25" s="29" customFormat="1" ht="11.25">
      <c r="A39" s="28">
        <v>33</v>
      </c>
      <c r="B39" s="59" t="s">
        <v>30</v>
      </c>
      <c r="C39" s="60" t="s">
        <v>89</v>
      </c>
      <c r="D39" s="61">
        <v>44708</v>
      </c>
      <c r="E39" s="62" t="s">
        <v>16</v>
      </c>
      <c r="F39" s="63">
        <v>24</v>
      </c>
      <c r="G39" s="64">
        <v>24</v>
      </c>
      <c r="H39" s="65">
        <v>1</v>
      </c>
      <c r="I39" s="31">
        <v>713</v>
      </c>
      <c r="J39" s="32">
        <v>24</v>
      </c>
      <c r="K39" s="31">
        <v>1788</v>
      </c>
      <c r="L39" s="32">
        <v>60</v>
      </c>
      <c r="M39" s="31">
        <v>1791</v>
      </c>
      <c r="N39" s="32">
        <v>59</v>
      </c>
      <c r="O39" s="66">
        <f>I39+K39+M39</f>
        <v>4292</v>
      </c>
      <c r="P39" s="67">
        <f>J39+L39+N39</f>
        <v>143</v>
      </c>
      <c r="Q39" s="37">
        <f>P39/G39</f>
        <v>5.958333333333333</v>
      </c>
      <c r="R39" s="38">
        <f>O39/P39</f>
        <v>30.013986013986013</v>
      </c>
      <c r="S39" s="68"/>
      <c r="T39" s="69"/>
      <c r="U39" s="70">
        <f>IF(S39&lt;&gt;0,-(S39-O39)/S39,"")</f>
      </c>
      <c r="V39" s="70">
        <f>IF(T39&lt;&gt;0,-(T39-P39)/T39,"")</f>
      </c>
      <c r="W39" s="53">
        <v>4292</v>
      </c>
      <c r="X39" s="54">
        <v>143</v>
      </c>
      <c r="Y39" s="71">
        <f>W39/X39</f>
        <v>30.013986013986013</v>
      </c>
    </row>
    <row r="40" spans="1:25" s="29" customFormat="1" ht="11.25">
      <c r="A40" s="28">
        <v>34</v>
      </c>
      <c r="B40" s="59" t="s">
        <v>30</v>
      </c>
      <c r="C40" s="60" t="s">
        <v>90</v>
      </c>
      <c r="D40" s="61">
        <v>44708</v>
      </c>
      <c r="E40" s="62" t="s">
        <v>21</v>
      </c>
      <c r="F40" s="63">
        <v>55</v>
      </c>
      <c r="G40" s="64">
        <v>55</v>
      </c>
      <c r="H40" s="65">
        <v>1</v>
      </c>
      <c r="I40" s="31">
        <v>1390</v>
      </c>
      <c r="J40" s="32">
        <v>37</v>
      </c>
      <c r="K40" s="31">
        <v>1983</v>
      </c>
      <c r="L40" s="32">
        <v>51</v>
      </c>
      <c r="M40" s="31">
        <v>1915</v>
      </c>
      <c r="N40" s="32">
        <v>52</v>
      </c>
      <c r="O40" s="66">
        <f>I40+K40+M40</f>
        <v>5288</v>
      </c>
      <c r="P40" s="67">
        <f>J40+L40+N40</f>
        <v>140</v>
      </c>
      <c r="Q40" s="37">
        <f>P40/G40</f>
        <v>2.5454545454545454</v>
      </c>
      <c r="R40" s="38">
        <f>O40/P40</f>
        <v>37.77142857142857</v>
      </c>
      <c r="S40" s="68"/>
      <c r="T40" s="69"/>
      <c r="U40" s="70">
        <f>IF(S40&lt;&gt;0,-(S40-O40)/S40,"")</f>
      </c>
      <c r="V40" s="70">
        <f>IF(T40&lt;&gt;0,-(T40-P40)/T40,"")</f>
      </c>
      <c r="W40" s="53">
        <v>5288</v>
      </c>
      <c r="X40" s="54">
        <v>140</v>
      </c>
      <c r="Y40" s="71">
        <f>W40/X40</f>
        <v>37.77142857142857</v>
      </c>
    </row>
    <row r="41" spans="1:25" s="29" customFormat="1" ht="11.25">
      <c r="A41" s="28">
        <v>35</v>
      </c>
      <c r="B41" s="59"/>
      <c r="C41" s="60" t="s">
        <v>58</v>
      </c>
      <c r="D41" s="61">
        <v>44694</v>
      </c>
      <c r="E41" s="62" t="s">
        <v>14</v>
      </c>
      <c r="F41" s="63">
        <v>13</v>
      </c>
      <c r="G41" s="64">
        <v>13</v>
      </c>
      <c r="H41" s="65">
        <v>3</v>
      </c>
      <c r="I41" s="31">
        <v>1415</v>
      </c>
      <c r="J41" s="32">
        <v>27</v>
      </c>
      <c r="K41" s="31">
        <v>2228</v>
      </c>
      <c r="L41" s="32">
        <v>69</v>
      </c>
      <c r="M41" s="31">
        <v>1314</v>
      </c>
      <c r="N41" s="32">
        <v>39</v>
      </c>
      <c r="O41" s="66">
        <f>I41+K41+M41</f>
        <v>4957</v>
      </c>
      <c r="P41" s="67">
        <f>J41+L41+N41</f>
        <v>135</v>
      </c>
      <c r="Q41" s="37">
        <f>P41/G41</f>
        <v>10.384615384615385</v>
      </c>
      <c r="R41" s="38">
        <f>O41/P41</f>
        <v>36.71851851851852</v>
      </c>
      <c r="S41" s="68">
        <v>49766</v>
      </c>
      <c r="T41" s="69">
        <v>1396</v>
      </c>
      <c r="U41" s="70">
        <f>IF(S41&lt;&gt;0,-(S41-O41)/S41,"")</f>
        <v>-0.900393843186111</v>
      </c>
      <c r="V41" s="70">
        <f>IF(T41&lt;&gt;0,-(T41-P41)/T41,"")</f>
        <v>-0.9032951289398281</v>
      </c>
      <c r="W41" s="53">
        <v>644919</v>
      </c>
      <c r="X41" s="54">
        <v>17581</v>
      </c>
      <c r="Y41" s="71">
        <f>W41/X41</f>
        <v>36.682725669757126</v>
      </c>
    </row>
    <row r="42" spans="1:25" s="29" customFormat="1" ht="11.25">
      <c r="A42" s="28">
        <v>36</v>
      </c>
      <c r="B42" s="59"/>
      <c r="C42" s="60" t="s">
        <v>91</v>
      </c>
      <c r="D42" s="61">
        <v>44470</v>
      </c>
      <c r="E42" s="93" t="s">
        <v>21</v>
      </c>
      <c r="F42" s="63">
        <v>2</v>
      </c>
      <c r="G42" s="64">
        <v>2</v>
      </c>
      <c r="H42" s="65">
        <v>35</v>
      </c>
      <c r="I42" s="31">
        <v>1792</v>
      </c>
      <c r="J42" s="32">
        <v>128</v>
      </c>
      <c r="K42" s="31">
        <v>0</v>
      </c>
      <c r="L42" s="32">
        <v>0</v>
      </c>
      <c r="M42" s="31">
        <v>0</v>
      </c>
      <c r="N42" s="32">
        <v>0</v>
      </c>
      <c r="O42" s="66">
        <f>I42+K42+M42</f>
        <v>1792</v>
      </c>
      <c r="P42" s="67">
        <f>J42+L42+N42</f>
        <v>128</v>
      </c>
      <c r="Q42" s="37">
        <f>P42/G42</f>
        <v>64</v>
      </c>
      <c r="R42" s="38">
        <f>O42/P42</f>
        <v>14</v>
      </c>
      <c r="S42" s="68"/>
      <c r="T42" s="69"/>
      <c r="U42" s="70">
        <f>IF(S42&lt;&gt;0,-(S42-O42)/S42,"")</f>
      </c>
      <c r="V42" s="70">
        <f>IF(T42&lt;&gt;0,-(T42-P42)/T42,"")</f>
      </c>
      <c r="W42" s="53">
        <v>353624</v>
      </c>
      <c r="X42" s="54">
        <v>16579</v>
      </c>
      <c r="Y42" s="71">
        <f>W42/X42</f>
        <v>21.329633874178178</v>
      </c>
    </row>
    <row r="43" spans="1:25" s="29" customFormat="1" ht="11.25">
      <c r="A43" s="28">
        <v>37</v>
      </c>
      <c r="B43" s="59" t="s">
        <v>30</v>
      </c>
      <c r="C43" s="60" t="s">
        <v>92</v>
      </c>
      <c r="D43" s="61">
        <v>44708</v>
      </c>
      <c r="E43" s="62" t="s">
        <v>17</v>
      </c>
      <c r="F43" s="63">
        <v>15</v>
      </c>
      <c r="G43" s="64">
        <v>15</v>
      </c>
      <c r="H43" s="65">
        <v>1</v>
      </c>
      <c r="I43" s="31">
        <v>1540</v>
      </c>
      <c r="J43" s="32">
        <v>50</v>
      </c>
      <c r="K43" s="31">
        <v>900</v>
      </c>
      <c r="L43" s="32">
        <v>28</v>
      </c>
      <c r="M43" s="31">
        <v>1450</v>
      </c>
      <c r="N43" s="32">
        <v>45</v>
      </c>
      <c r="O43" s="66">
        <f>I43+K43+M43</f>
        <v>3890</v>
      </c>
      <c r="P43" s="67">
        <f>J43+L43+N43</f>
        <v>123</v>
      </c>
      <c r="Q43" s="37">
        <f>P43/G43</f>
        <v>8.2</v>
      </c>
      <c r="R43" s="38">
        <f>O43/P43</f>
        <v>31.6260162601626</v>
      </c>
      <c r="S43" s="68"/>
      <c r="T43" s="69"/>
      <c r="U43" s="70">
        <f>IF(S43&lt;&gt;0,-(S43-O43)/S43,"")</f>
      </c>
      <c r="V43" s="70">
        <f>IF(T43&lt;&gt;0,-(T43-P43)/T43,"")</f>
      </c>
      <c r="W43" s="53">
        <v>3890</v>
      </c>
      <c r="X43" s="54">
        <v>123</v>
      </c>
      <c r="Y43" s="71">
        <f>W43/X43</f>
        <v>31.6260162601626</v>
      </c>
    </row>
    <row r="44" spans="1:25" s="29" customFormat="1" ht="11.25">
      <c r="A44" s="28">
        <v>38</v>
      </c>
      <c r="B44" s="59"/>
      <c r="C44" s="60" t="s">
        <v>31</v>
      </c>
      <c r="D44" s="61">
        <v>44562</v>
      </c>
      <c r="E44" s="62" t="s">
        <v>15</v>
      </c>
      <c r="F44" s="63">
        <v>5</v>
      </c>
      <c r="G44" s="64">
        <v>5</v>
      </c>
      <c r="H44" s="65">
        <v>22</v>
      </c>
      <c r="I44" s="31">
        <v>630</v>
      </c>
      <c r="J44" s="32">
        <v>25</v>
      </c>
      <c r="K44" s="31">
        <v>150</v>
      </c>
      <c r="L44" s="32">
        <v>4</v>
      </c>
      <c r="M44" s="31">
        <v>1440</v>
      </c>
      <c r="N44" s="32">
        <v>90</v>
      </c>
      <c r="O44" s="66">
        <f>I44+K44+M44</f>
        <v>2220</v>
      </c>
      <c r="P44" s="67">
        <f>J44+L44+N44</f>
        <v>119</v>
      </c>
      <c r="Q44" s="37">
        <f>P44/G44</f>
        <v>23.8</v>
      </c>
      <c r="R44" s="38">
        <f>O44/P44</f>
        <v>18.65546218487395</v>
      </c>
      <c r="S44" s="68">
        <v>4380</v>
      </c>
      <c r="T44" s="69">
        <v>340</v>
      </c>
      <c r="U44" s="70">
        <f>IF(S44&lt;&gt;0,-(S44-O44)/S44,"")</f>
        <v>-0.4931506849315068</v>
      </c>
      <c r="V44" s="70">
        <f>IF(T44&lt;&gt;0,-(T44-P44)/T44,"")</f>
        <v>-0.65</v>
      </c>
      <c r="W44" s="53">
        <v>53196833.37</v>
      </c>
      <c r="X44" s="54">
        <v>2319487</v>
      </c>
      <c r="Y44" s="71">
        <f>W44/X44</f>
        <v>22.934740901759742</v>
      </c>
    </row>
    <row r="45" spans="1:25" s="29" customFormat="1" ht="11.25">
      <c r="A45" s="28">
        <v>39</v>
      </c>
      <c r="B45" s="59"/>
      <c r="C45" s="60" t="s">
        <v>44</v>
      </c>
      <c r="D45" s="61">
        <v>44673</v>
      </c>
      <c r="E45" s="62" t="s">
        <v>21</v>
      </c>
      <c r="F45" s="63">
        <v>7</v>
      </c>
      <c r="G45" s="64">
        <v>7</v>
      </c>
      <c r="H45" s="65">
        <v>6</v>
      </c>
      <c r="I45" s="31">
        <v>900</v>
      </c>
      <c r="J45" s="32">
        <v>60</v>
      </c>
      <c r="K45" s="31">
        <v>1850</v>
      </c>
      <c r="L45" s="32">
        <v>41</v>
      </c>
      <c r="M45" s="31">
        <v>337</v>
      </c>
      <c r="N45" s="32">
        <v>15</v>
      </c>
      <c r="O45" s="66">
        <f>I45+K45+M45</f>
        <v>3087</v>
      </c>
      <c r="P45" s="67">
        <f>J45+L45+N45</f>
        <v>116</v>
      </c>
      <c r="Q45" s="37">
        <f>P45/G45</f>
        <v>16.571428571428573</v>
      </c>
      <c r="R45" s="38">
        <f>O45/P45</f>
        <v>26.612068965517242</v>
      </c>
      <c r="S45" s="68">
        <v>7886</v>
      </c>
      <c r="T45" s="69">
        <v>526</v>
      </c>
      <c r="U45" s="70">
        <f>IF(S45&lt;&gt;0,-(S45-O45)/S45,"")</f>
        <v>-0.6085467917829064</v>
      </c>
      <c r="V45" s="70">
        <f>IF(T45&lt;&gt;0,-(T45-P45)/T45,"")</f>
        <v>-0.779467680608365</v>
      </c>
      <c r="W45" s="53">
        <v>2148885</v>
      </c>
      <c r="X45" s="54">
        <v>65486</v>
      </c>
      <c r="Y45" s="71">
        <f>W45/X45</f>
        <v>32.81441834896008</v>
      </c>
    </row>
    <row r="46" spans="1:25" s="29" customFormat="1" ht="11.25">
      <c r="A46" s="28">
        <v>40</v>
      </c>
      <c r="B46" s="59"/>
      <c r="C46" s="60" t="s">
        <v>37</v>
      </c>
      <c r="D46" s="61">
        <v>44631</v>
      </c>
      <c r="E46" s="62" t="s">
        <v>14</v>
      </c>
      <c r="F46" s="63">
        <v>4</v>
      </c>
      <c r="G46" s="64">
        <v>4</v>
      </c>
      <c r="H46" s="65">
        <v>12</v>
      </c>
      <c r="I46" s="31">
        <v>825</v>
      </c>
      <c r="J46" s="32">
        <v>20</v>
      </c>
      <c r="K46" s="31">
        <v>1543</v>
      </c>
      <c r="L46" s="32">
        <v>38</v>
      </c>
      <c r="M46" s="31">
        <v>1875</v>
      </c>
      <c r="N46" s="32">
        <v>46</v>
      </c>
      <c r="O46" s="66">
        <f>I46+K46+M46</f>
        <v>4243</v>
      </c>
      <c r="P46" s="67">
        <f>J46+L46+N46</f>
        <v>104</v>
      </c>
      <c r="Q46" s="37">
        <f>P46/G46</f>
        <v>26</v>
      </c>
      <c r="R46" s="38">
        <f>O46/P46</f>
        <v>40.79807692307692</v>
      </c>
      <c r="S46" s="68">
        <v>6957</v>
      </c>
      <c r="T46" s="69">
        <v>193</v>
      </c>
      <c r="U46" s="70">
        <f>IF(S46&lt;&gt;0,-(S46-O46)/S46,"")</f>
        <v>-0.3901106798907575</v>
      </c>
      <c r="V46" s="70">
        <f>IF(T46&lt;&gt;0,-(T46-P46)/T46,"")</f>
        <v>-0.46113989637305697</v>
      </c>
      <c r="W46" s="53">
        <v>15330524</v>
      </c>
      <c r="X46" s="54">
        <v>502565</v>
      </c>
      <c r="Y46" s="71">
        <f>W46/X46</f>
        <v>30.50455960920478</v>
      </c>
    </row>
    <row r="47" spans="1:25" ht="11.25">
      <c r="A47" s="28">
        <v>41</v>
      </c>
      <c r="B47" s="59"/>
      <c r="C47" s="60" t="s">
        <v>47</v>
      </c>
      <c r="D47" s="61">
        <v>44680</v>
      </c>
      <c r="E47" s="62" t="s">
        <v>21</v>
      </c>
      <c r="F47" s="63">
        <v>4</v>
      </c>
      <c r="G47" s="64">
        <v>4</v>
      </c>
      <c r="H47" s="65">
        <v>5</v>
      </c>
      <c r="I47" s="31">
        <v>670</v>
      </c>
      <c r="J47" s="32">
        <v>20</v>
      </c>
      <c r="K47" s="31">
        <v>1502</v>
      </c>
      <c r="L47" s="32">
        <v>44</v>
      </c>
      <c r="M47" s="31">
        <v>1410</v>
      </c>
      <c r="N47" s="32">
        <v>39</v>
      </c>
      <c r="O47" s="66">
        <f>I47+K47+M47</f>
        <v>3582</v>
      </c>
      <c r="P47" s="67">
        <f>J47+L47+N47</f>
        <v>103</v>
      </c>
      <c r="Q47" s="37">
        <f>P47/G47</f>
        <v>25.75</v>
      </c>
      <c r="R47" s="38">
        <f>O47/P47</f>
        <v>34.77669902912621</v>
      </c>
      <c r="S47" s="68">
        <v>22680</v>
      </c>
      <c r="T47" s="69">
        <v>642</v>
      </c>
      <c r="U47" s="70">
        <f>IF(S47&lt;&gt;0,-(S47-O47)/S47,"")</f>
        <v>-0.8420634920634921</v>
      </c>
      <c r="V47" s="70">
        <f>IF(T47&lt;&gt;0,-(T47-P47)/T47,"")</f>
        <v>-0.839563862928349</v>
      </c>
      <c r="W47" s="53">
        <v>2899295</v>
      </c>
      <c r="X47" s="54">
        <v>89138</v>
      </c>
      <c r="Y47" s="71">
        <f>W47/X47</f>
        <v>32.525914873566826</v>
      </c>
    </row>
    <row r="48" spans="1:25" ht="11.25">
      <c r="A48" s="28">
        <v>42</v>
      </c>
      <c r="B48" s="59"/>
      <c r="C48" s="60" t="s">
        <v>73</v>
      </c>
      <c r="D48" s="61">
        <v>44701</v>
      </c>
      <c r="E48" s="62" t="s">
        <v>17</v>
      </c>
      <c r="F48" s="63">
        <v>7</v>
      </c>
      <c r="G48" s="64">
        <v>7</v>
      </c>
      <c r="H48" s="65">
        <v>2</v>
      </c>
      <c r="I48" s="31">
        <v>858</v>
      </c>
      <c r="J48" s="32">
        <v>23</v>
      </c>
      <c r="K48" s="31">
        <v>1412</v>
      </c>
      <c r="L48" s="32">
        <v>31</v>
      </c>
      <c r="M48" s="31">
        <v>1142</v>
      </c>
      <c r="N48" s="32">
        <v>26</v>
      </c>
      <c r="O48" s="66">
        <f>I48+K48+M48</f>
        <v>3412</v>
      </c>
      <c r="P48" s="67">
        <f>J48+L48+N48</f>
        <v>80</v>
      </c>
      <c r="Q48" s="37">
        <f>P48/G48</f>
        <v>11.428571428571429</v>
      </c>
      <c r="R48" s="38">
        <f>O48/P48</f>
        <v>42.65</v>
      </c>
      <c r="S48" s="68">
        <v>49477.9</v>
      </c>
      <c r="T48" s="69">
        <v>1206</v>
      </c>
      <c r="U48" s="70">
        <f>IF(S48&lt;&gt;0,-(S48-O48)/S48,"")</f>
        <v>-0.9310399188324484</v>
      </c>
      <c r="V48" s="70">
        <f>IF(T48&lt;&gt;0,-(T48-P48)/T48,"")</f>
        <v>-0.9336650082918739</v>
      </c>
      <c r="W48" s="53">
        <v>86282.5</v>
      </c>
      <c r="X48" s="54">
        <v>2237</v>
      </c>
      <c r="Y48" s="71">
        <f>W48/X48</f>
        <v>38.57063030844881</v>
      </c>
    </row>
    <row r="49" spans="1:25" ht="11.25">
      <c r="A49" s="28">
        <v>43</v>
      </c>
      <c r="B49" s="59"/>
      <c r="C49" s="60" t="s">
        <v>41</v>
      </c>
      <c r="D49" s="61">
        <v>44659</v>
      </c>
      <c r="E49" s="62" t="s">
        <v>16</v>
      </c>
      <c r="F49" s="63">
        <v>1</v>
      </c>
      <c r="G49" s="64">
        <v>1</v>
      </c>
      <c r="H49" s="65">
        <v>7</v>
      </c>
      <c r="I49" s="31">
        <v>556</v>
      </c>
      <c r="J49" s="32">
        <v>16</v>
      </c>
      <c r="K49" s="31">
        <v>680</v>
      </c>
      <c r="L49" s="32">
        <v>20</v>
      </c>
      <c r="M49" s="31">
        <v>996</v>
      </c>
      <c r="N49" s="32">
        <v>29</v>
      </c>
      <c r="O49" s="66">
        <f>I49+K49+M49</f>
        <v>2232</v>
      </c>
      <c r="P49" s="67">
        <f>J49+L49+N49</f>
        <v>65</v>
      </c>
      <c r="Q49" s="37">
        <f>P49/G49</f>
        <v>65</v>
      </c>
      <c r="R49" s="38">
        <f>O49/P49</f>
        <v>34.33846153846154</v>
      </c>
      <c r="S49" s="68">
        <v>2846</v>
      </c>
      <c r="T49" s="69">
        <v>85</v>
      </c>
      <c r="U49" s="70">
        <f>IF(S49&lt;&gt;0,-(S49-O49)/S49,"")</f>
        <v>-0.2157413914265636</v>
      </c>
      <c r="V49" s="70">
        <f>IF(T49&lt;&gt;0,-(T49-P49)/T49,"")</f>
        <v>-0.23529411764705882</v>
      </c>
      <c r="W49" s="75">
        <v>545630.9</v>
      </c>
      <c r="X49" s="76">
        <v>18711</v>
      </c>
      <c r="Y49" s="71">
        <f>W49/X49</f>
        <v>29.160969483191707</v>
      </c>
    </row>
    <row r="50" spans="1:25" ht="11.25">
      <c r="A50" s="28">
        <v>44</v>
      </c>
      <c r="B50" s="59"/>
      <c r="C50" s="60" t="s">
        <v>45</v>
      </c>
      <c r="D50" s="61">
        <v>44673</v>
      </c>
      <c r="E50" s="62" t="s">
        <v>14</v>
      </c>
      <c r="F50" s="63">
        <v>2</v>
      </c>
      <c r="G50" s="64">
        <v>2</v>
      </c>
      <c r="H50" s="65">
        <v>6</v>
      </c>
      <c r="I50" s="31">
        <v>859</v>
      </c>
      <c r="J50" s="32">
        <v>16</v>
      </c>
      <c r="K50" s="31">
        <v>989</v>
      </c>
      <c r="L50" s="32">
        <v>16</v>
      </c>
      <c r="M50" s="31">
        <v>350</v>
      </c>
      <c r="N50" s="32">
        <v>6</v>
      </c>
      <c r="O50" s="66">
        <f>I50+K50+M50</f>
        <v>2198</v>
      </c>
      <c r="P50" s="67">
        <f>J50+L50+N50</f>
        <v>38</v>
      </c>
      <c r="Q50" s="37">
        <f>P50/G50</f>
        <v>19</v>
      </c>
      <c r="R50" s="38">
        <f>O50/P50</f>
        <v>57.8421052631579</v>
      </c>
      <c r="S50" s="68">
        <v>4337</v>
      </c>
      <c r="T50" s="69">
        <v>96</v>
      </c>
      <c r="U50" s="70">
        <f>IF(S50&lt;&gt;0,-(S50-O50)/S50,"")</f>
        <v>-0.4931980631773115</v>
      </c>
      <c r="V50" s="70">
        <f>IF(T50&lt;&gt;0,-(T50-P50)/T50,"")</f>
        <v>-0.6041666666666666</v>
      </c>
      <c r="W50" s="53">
        <v>2052799</v>
      </c>
      <c r="X50" s="54">
        <v>51863</v>
      </c>
      <c r="Y50" s="71">
        <f>W50/X50</f>
        <v>39.58118504521528</v>
      </c>
    </row>
    <row r="51" spans="1:25" ht="11.25">
      <c r="A51" s="28">
        <v>45</v>
      </c>
      <c r="B51" s="59"/>
      <c r="C51" s="60" t="s">
        <v>65</v>
      </c>
      <c r="D51" s="61">
        <v>44589</v>
      </c>
      <c r="E51" s="62" t="s">
        <v>21</v>
      </c>
      <c r="F51" s="63">
        <v>2</v>
      </c>
      <c r="G51" s="64">
        <v>2</v>
      </c>
      <c r="H51" s="65">
        <v>18</v>
      </c>
      <c r="I51" s="31">
        <v>721</v>
      </c>
      <c r="J51" s="32">
        <v>34</v>
      </c>
      <c r="K51" s="31">
        <v>0</v>
      </c>
      <c r="L51" s="32">
        <v>0</v>
      </c>
      <c r="M51" s="31">
        <v>94</v>
      </c>
      <c r="N51" s="32">
        <v>4</v>
      </c>
      <c r="O51" s="66">
        <f>I51+K51+M51</f>
        <v>815</v>
      </c>
      <c r="P51" s="67">
        <f>J51+L51+N51</f>
        <v>38</v>
      </c>
      <c r="Q51" s="37">
        <f>P51/G51</f>
        <v>19</v>
      </c>
      <c r="R51" s="38">
        <f>O51/P51</f>
        <v>21.44736842105263</v>
      </c>
      <c r="S51" s="68">
        <v>325</v>
      </c>
      <c r="T51" s="69">
        <v>10</v>
      </c>
      <c r="U51" s="70">
        <f>IF(S51&lt;&gt;0,-(S51-O51)/S51,"")</f>
        <v>1.5076923076923077</v>
      </c>
      <c r="V51" s="70">
        <f>IF(T51&lt;&gt;0,-(T51-P51)/T51,"")</f>
        <v>2.8</v>
      </c>
      <c r="W51" s="53">
        <v>9505952</v>
      </c>
      <c r="X51" s="54">
        <v>384442</v>
      </c>
      <c r="Y51" s="71">
        <f>W51/X51</f>
        <v>24.7266219611801</v>
      </c>
    </row>
    <row r="52" spans="1:25" ht="11.25">
      <c r="A52" s="28">
        <v>46</v>
      </c>
      <c r="B52" s="59"/>
      <c r="C52" s="60" t="s">
        <v>39</v>
      </c>
      <c r="D52" s="61">
        <v>44652</v>
      </c>
      <c r="E52" s="62" t="s">
        <v>15</v>
      </c>
      <c r="F52" s="63">
        <v>3</v>
      </c>
      <c r="G52" s="64">
        <v>3</v>
      </c>
      <c r="H52" s="65">
        <v>9</v>
      </c>
      <c r="I52" s="31">
        <v>115</v>
      </c>
      <c r="J52" s="32">
        <v>3</v>
      </c>
      <c r="K52" s="31">
        <v>311</v>
      </c>
      <c r="L52" s="32">
        <v>13</v>
      </c>
      <c r="M52" s="31">
        <v>363</v>
      </c>
      <c r="N52" s="32">
        <v>16</v>
      </c>
      <c r="O52" s="66">
        <f>I52+K52+M52</f>
        <v>789</v>
      </c>
      <c r="P52" s="67">
        <f>J52+L52+N52</f>
        <v>32</v>
      </c>
      <c r="Q52" s="37">
        <f>P52/G52</f>
        <v>10.666666666666666</v>
      </c>
      <c r="R52" s="38">
        <f>O52/P52</f>
        <v>24.65625</v>
      </c>
      <c r="S52" s="68">
        <v>5978</v>
      </c>
      <c r="T52" s="69">
        <v>293</v>
      </c>
      <c r="U52" s="70">
        <f>IF(S52&lt;&gt;0,-(S52-O52)/S52,"")</f>
        <v>-0.8680160588825694</v>
      </c>
      <c r="V52" s="70">
        <f>IF(T52&lt;&gt;0,-(T52-P52)/T52,"")</f>
        <v>-0.8907849829351536</v>
      </c>
      <c r="W52" s="53">
        <v>8343653.01</v>
      </c>
      <c r="X52" s="54">
        <v>315773</v>
      </c>
      <c r="Y52" s="71">
        <f>W52/X52</f>
        <v>26.422946262030003</v>
      </c>
    </row>
    <row r="53" spans="1:25" ht="11.25">
      <c r="A53" s="28">
        <v>47</v>
      </c>
      <c r="B53" s="59"/>
      <c r="C53" s="60" t="s">
        <v>50</v>
      </c>
      <c r="D53" s="61">
        <v>44687</v>
      </c>
      <c r="E53" s="62" t="s">
        <v>15</v>
      </c>
      <c r="F53" s="63">
        <v>3</v>
      </c>
      <c r="G53" s="64">
        <v>3</v>
      </c>
      <c r="H53" s="65">
        <v>4</v>
      </c>
      <c r="I53" s="31">
        <v>197</v>
      </c>
      <c r="J53" s="32">
        <v>11</v>
      </c>
      <c r="K53" s="31">
        <v>172</v>
      </c>
      <c r="L53" s="32">
        <v>11</v>
      </c>
      <c r="M53" s="31">
        <v>110</v>
      </c>
      <c r="N53" s="32">
        <v>3</v>
      </c>
      <c r="O53" s="66">
        <f>I53+K53+M53</f>
        <v>479</v>
      </c>
      <c r="P53" s="67">
        <f>J53+L53+N53</f>
        <v>25</v>
      </c>
      <c r="Q53" s="37">
        <f>P53/G53</f>
        <v>8.333333333333334</v>
      </c>
      <c r="R53" s="38">
        <f>O53/P53</f>
        <v>19.16</v>
      </c>
      <c r="S53" s="68">
        <v>12323</v>
      </c>
      <c r="T53" s="69">
        <v>407</v>
      </c>
      <c r="U53" s="70">
        <f>IF(S53&lt;&gt;0,-(S53-O53)/S53,"")</f>
        <v>-0.9611295950661365</v>
      </c>
      <c r="V53" s="70">
        <f>IF(T53&lt;&gt;0,-(T53-P53)/T53,"")</f>
        <v>-0.9385749385749386</v>
      </c>
      <c r="W53" s="53">
        <v>473162.5</v>
      </c>
      <c r="X53" s="54">
        <v>15183</v>
      </c>
      <c r="Y53" s="71">
        <f>W53/X53</f>
        <v>31.163966278074163</v>
      </c>
    </row>
    <row r="54" spans="1:25" ht="11.25">
      <c r="A54" s="28">
        <v>48</v>
      </c>
      <c r="B54" s="59"/>
      <c r="C54" s="81" t="s">
        <v>52</v>
      </c>
      <c r="D54" s="61">
        <v>44687</v>
      </c>
      <c r="E54" s="62" t="s">
        <v>53</v>
      </c>
      <c r="F54" s="63">
        <v>1</v>
      </c>
      <c r="G54" s="64">
        <v>1</v>
      </c>
      <c r="H54" s="65">
        <v>4</v>
      </c>
      <c r="I54" s="31">
        <v>150</v>
      </c>
      <c r="J54" s="32">
        <v>4</v>
      </c>
      <c r="K54" s="31">
        <v>115</v>
      </c>
      <c r="L54" s="32">
        <v>3</v>
      </c>
      <c r="M54" s="31">
        <v>560</v>
      </c>
      <c r="N54" s="32">
        <v>14</v>
      </c>
      <c r="O54" s="66">
        <f>I54+K54+M54</f>
        <v>825</v>
      </c>
      <c r="P54" s="67">
        <f>J54+L54+N54</f>
        <v>21</v>
      </c>
      <c r="Q54" s="37">
        <f>P54/G54</f>
        <v>21</v>
      </c>
      <c r="R54" s="38">
        <f>O54/P54</f>
        <v>39.285714285714285</v>
      </c>
      <c r="S54" s="68">
        <v>2355</v>
      </c>
      <c r="T54" s="69">
        <v>61</v>
      </c>
      <c r="U54" s="70">
        <f>IF(S54&lt;&gt;0,-(S54-O54)/S54,"")</f>
        <v>-0.6496815286624203</v>
      </c>
      <c r="V54" s="70">
        <f>IF(T54&lt;&gt;0,-(T54-P54)/T54,"")</f>
        <v>-0.6557377049180327</v>
      </c>
      <c r="W54" s="82">
        <v>67935</v>
      </c>
      <c r="X54" s="83">
        <v>1944</v>
      </c>
      <c r="Y54" s="71">
        <f>W54/X54</f>
        <v>34.94598765432099</v>
      </c>
    </row>
    <row r="55" spans="1:25" ht="11.25">
      <c r="A55" s="28">
        <v>49</v>
      </c>
      <c r="B55" s="59"/>
      <c r="C55" s="60" t="s">
        <v>75</v>
      </c>
      <c r="D55" s="61">
        <v>44701</v>
      </c>
      <c r="E55" s="62" t="s">
        <v>76</v>
      </c>
      <c r="F55" s="63">
        <v>2</v>
      </c>
      <c r="G55" s="64">
        <v>2</v>
      </c>
      <c r="H55" s="65">
        <v>2</v>
      </c>
      <c r="I55" s="31">
        <v>23</v>
      </c>
      <c r="J55" s="32">
        <v>1</v>
      </c>
      <c r="K55" s="31">
        <v>100</v>
      </c>
      <c r="L55" s="32">
        <v>4</v>
      </c>
      <c r="M55" s="31">
        <v>200</v>
      </c>
      <c r="N55" s="32">
        <v>8</v>
      </c>
      <c r="O55" s="66">
        <f>I55+K55+M55</f>
        <v>323</v>
      </c>
      <c r="P55" s="67">
        <f>J55+L55+N55</f>
        <v>13</v>
      </c>
      <c r="Q55" s="37">
        <f>P55/G55</f>
        <v>6.5</v>
      </c>
      <c r="R55" s="38">
        <f>O55/P55</f>
        <v>24.846153846153847</v>
      </c>
      <c r="S55" s="68">
        <v>8576</v>
      </c>
      <c r="T55" s="69">
        <v>249</v>
      </c>
      <c r="U55" s="70">
        <f>IF(S55&lt;&gt;0,-(S55-O55)/S55,"")</f>
        <v>-0.9623367537313433</v>
      </c>
      <c r="V55" s="70">
        <f>IF(T55&lt;&gt;0,-(T55-P55)/T55,"")</f>
        <v>-0.9477911646586346</v>
      </c>
      <c r="W55" s="53">
        <v>12940.5</v>
      </c>
      <c r="X55" s="54">
        <v>399</v>
      </c>
      <c r="Y55" s="71">
        <f>W55/X55</f>
        <v>32.432330827067666</v>
      </c>
    </row>
    <row r="56" spans="1:25" ht="11.25">
      <c r="A56" s="28">
        <v>50</v>
      </c>
      <c r="B56" s="59"/>
      <c r="C56" s="60" t="s">
        <v>93</v>
      </c>
      <c r="D56" s="61">
        <v>44540</v>
      </c>
      <c r="E56" s="62" t="s">
        <v>15</v>
      </c>
      <c r="F56" s="63">
        <v>1</v>
      </c>
      <c r="G56" s="64">
        <v>1</v>
      </c>
      <c r="H56" s="65">
        <v>13</v>
      </c>
      <c r="I56" s="31">
        <v>275</v>
      </c>
      <c r="J56" s="32">
        <v>11</v>
      </c>
      <c r="K56" s="31">
        <v>0</v>
      </c>
      <c r="L56" s="32">
        <v>0</v>
      </c>
      <c r="M56" s="31">
        <v>0</v>
      </c>
      <c r="N56" s="32">
        <v>0</v>
      </c>
      <c r="O56" s="66">
        <f>I56+K56+M56</f>
        <v>275</v>
      </c>
      <c r="P56" s="67">
        <f>J56+L56+N56</f>
        <v>11</v>
      </c>
      <c r="Q56" s="37">
        <f>P56/G56</f>
        <v>11</v>
      </c>
      <c r="R56" s="38">
        <f>O56/P56</f>
        <v>25</v>
      </c>
      <c r="S56" s="68"/>
      <c r="T56" s="69"/>
      <c r="U56" s="70">
        <f>IF(S56&lt;&gt;0,-(S56-O56)/S56,"")</f>
      </c>
      <c r="V56" s="70">
        <f>IF(T56&lt;&gt;0,-(T56-P56)/T56,"")</f>
      </c>
      <c r="W56" s="53">
        <v>10756864</v>
      </c>
      <c r="X56" s="54">
        <v>465378</v>
      </c>
      <c r="Y56" s="71">
        <f>W56/X56</f>
        <v>23.11425121084366</v>
      </c>
    </row>
    <row r="57" spans="1:25" ht="11.25">
      <c r="A57" s="28">
        <v>51</v>
      </c>
      <c r="B57" s="59"/>
      <c r="C57" s="60" t="s">
        <v>94</v>
      </c>
      <c r="D57" s="61">
        <v>44449</v>
      </c>
      <c r="E57" s="62" t="s">
        <v>95</v>
      </c>
      <c r="F57" s="63">
        <v>1</v>
      </c>
      <c r="G57" s="64">
        <v>1</v>
      </c>
      <c r="H57" s="65">
        <v>20</v>
      </c>
      <c r="I57" s="31">
        <v>0</v>
      </c>
      <c r="J57" s="32">
        <v>0</v>
      </c>
      <c r="K57" s="31">
        <v>75.9999999784482</v>
      </c>
      <c r="L57" s="32">
        <v>2</v>
      </c>
      <c r="M57" s="31">
        <v>250.000000032469</v>
      </c>
      <c r="N57" s="32">
        <v>7</v>
      </c>
      <c r="O57" s="66">
        <f>I57+K57+M57</f>
        <v>326.0000000109172</v>
      </c>
      <c r="P57" s="67">
        <f>J57+L57+N57</f>
        <v>9</v>
      </c>
      <c r="Q57" s="37">
        <f>P57/G57</f>
        <v>9</v>
      </c>
      <c r="R57" s="38">
        <f>O57/P57</f>
        <v>36.22222222343524</v>
      </c>
      <c r="S57" s="68"/>
      <c r="T57" s="69"/>
      <c r="U57" s="70">
        <f>IF(S57&lt;&gt;0,-(S57-O57)/S57,"")</f>
      </c>
      <c r="V57" s="70">
        <f>IF(T57&lt;&gt;0,-(T57-P57)/T57,"")</f>
      </c>
      <c r="W57" s="53">
        <v>447109.5000000691</v>
      </c>
      <c r="X57" s="54">
        <v>30122</v>
      </c>
      <c r="Y57" s="71">
        <f>W57/X57</f>
        <v>14.843287298322458</v>
      </c>
    </row>
    <row r="58" spans="1:25" ht="11.25">
      <c r="A58" s="28">
        <v>52</v>
      </c>
      <c r="B58" s="59"/>
      <c r="C58" s="60" t="s">
        <v>96</v>
      </c>
      <c r="D58" s="61">
        <v>44596</v>
      </c>
      <c r="E58" s="62" t="s">
        <v>21</v>
      </c>
      <c r="F58" s="63">
        <v>1</v>
      </c>
      <c r="G58" s="64">
        <v>1</v>
      </c>
      <c r="H58" s="65">
        <v>17</v>
      </c>
      <c r="I58" s="31">
        <v>50</v>
      </c>
      <c r="J58" s="32">
        <v>2</v>
      </c>
      <c r="K58" s="31">
        <v>50</v>
      </c>
      <c r="L58" s="32">
        <v>2</v>
      </c>
      <c r="M58" s="31">
        <v>125</v>
      </c>
      <c r="N58" s="32">
        <v>5</v>
      </c>
      <c r="O58" s="66">
        <f>I58+K58+M58</f>
        <v>225</v>
      </c>
      <c r="P58" s="67">
        <f>J58+L58+N58</f>
        <v>9</v>
      </c>
      <c r="Q58" s="37">
        <f>P58/G58</f>
        <v>9</v>
      </c>
      <c r="R58" s="38">
        <f>O58/P58</f>
        <v>25</v>
      </c>
      <c r="S58" s="68"/>
      <c r="T58" s="69"/>
      <c r="U58" s="70">
        <f>IF(S58&lt;&gt;0,-(S58-O58)/S58,"")</f>
      </c>
      <c r="V58" s="70">
        <f>IF(T58&lt;&gt;0,-(T58-P58)/T58,"")</f>
      </c>
      <c r="W58" s="53">
        <v>18466735</v>
      </c>
      <c r="X58" s="54">
        <v>680619</v>
      </c>
      <c r="Y58" s="71">
        <f>W58/X58</f>
        <v>27.13226489416252</v>
      </c>
    </row>
    <row r="59" spans="1:25" ht="11.25">
      <c r="A59" s="28">
        <v>53</v>
      </c>
      <c r="B59" s="59"/>
      <c r="C59" s="60" t="s">
        <v>97</v>
      </c>
      <c r="D59" s="61">
        <v>43868</v>
      </c>
      <c r="E59" s="62" t="s">
        <v>15</v>
      </c>
      <c r="F59" s="63">
        <v>1</v>
      </c>
      <c r="G59" s="64">
        <v>1</v>
      </c>
      <c r="H59" s="65">
        <v>26</v>
      </c>
      <c r="I59" s="31">
        <v>31</v>
      </c>
      <c r="J59" s="32">
        <v>1</v>
      </c>
      <c r="K59" s="31">
        <v>191</v>
      </c>
      <c r="L59" s="32">
        <v>6</v>
      </c>
      <c r="M59" s="31">
        <v>0</v>
      </c>
      <c r="N59" s="32">
        <v>0</v>
      </c>
      <c r="O59" s="66">
        <f>I59+K59+M59</f>
        <v>222</v>
      </c>
      <c r="P59" s="67">
        <f>J59+L59+N59</f>
        <v>7</v>
      </c>
      <c r="Q59" s="37">
        <f>P59/G59</f>
        <v>7</v>
      </c>
      <c r="R59" s="38">
        <f>O59/P59</f>
        <v>31.714285714285715</v>
      </c>
      <c r="S59" s="68"/>
      <c r="T59" s="69"/>
      <c r="U59" s="70">
        <f>IF(S59&lt;&gt;0,-(S59-O59)/S59,"")</f>
      </c>
      <c r="V59" s="70">
        <f>IF(T59&lt;&gt;0,-(T59-P59)/T59,"")</f>
      </c>
      <c r="W59" s="53">
        <v>529101</v>
      </c>
      <c r="X59" s="54">
        <v>30314</v>
      </c>
      <c r="Y59" s="71">
        <f>W59/X59</f>
        <v>17.454014646697896</v>
      </c>
    </row>
    <row r="60" spans="1:25" ht="11.25">
      <c r="A60" s="28">
        <v>54</v>
      </c>
      <c r="B60" s="59"/>
      <c r="C60" s="60" t="s">
        <v>38</v>
      </c>
      <c r="D60" s="61">
        <v>44631</v>
      </c>
      <c r="E60" s="62" t="s">
        <v>15</v>
      </c>
      <c r="F60" s="63">
        <v>5</v>
      </c>
      <c r="G60" s="64">
        <v>5</v>
      </c>
      <c r="H60" s="65">
        <v>12</v>
      </c>
      <c r="I60" s="31">
        <v>0</v>
      </c>
      <c r="J60" s="32">
        <v>0</v>
      </c>
      <c r="K60" s="31">
        <v>50</v>
      </c>
      <c r="L60" s="32">
        <v>2</v>
      </c>
      <c r="M60" s="31">
        <v>100</v>
      </c>
      <c r="N60" s="32">
        <v>4</v>
      </c>
      <c r="O60" s="66">
        <f>I60+K60+M60</f>
        <v>150</v>
      </c>
      <c r="P60" s="67">
        <f>J60+L60+N60</f>
        <v>6</v>
      </c>
      <c r="Q60" s="37">
        <f>P60/G60</f>
        <v>1.2</v>
      </c>
      <c r="R60" s="38">
        <f>O60/P60</f>
        <v>25</v>
      </c>
      <c r="S60" s="68">
        <v>1529</v>
      </c>
      <c r="T60" s="69">
        <v>69</v>
      </c>
      <c r="U60" s="70">
        <f>IF(S60&lt;&gt;0,-(S60-O60)/S60,"")</f>
        <v>-0.9018966644865926</v>
      </c>
      <c r="V60" s="70">
        <f>IF(T60&lt;&gt;0,-(T60-P60)/T60,"")</f>
        <v>-0.9130434782608695</v>
      </c>
      <c r="W60" s="53">
        <v>8486165.3</v>
      </c>
      <c r="X60" s="54">
        <v>409710</v>
      </c>
      <c r="Y60" s="71">
        <f>W60/X60</f>
        <v>20.712614532230116</v>
      </c>
    </row>
    <row r="61" spans="1:25" ht="11.25">
      <c r="A61" s="28">
        <v>55</v>
      </c>
      <c r="B61" s="59"/>
      <c r="C61" s="60" t="s">
        <v>59</v>
      </c>
      <c r="D61" s="61">
        <v>44694</v>
      </c>
      <c r="E61" s="62" t="s">
        <v>21</v>
      </c>
      <c r="F61" s="63">
        <v>3</v>
      </c>
      <c r="G61" s="64">
        <v>3</v>
      </c>
      <c r="H61" s="65">
        <v>3</v>
      </c>
      <c r="I61" s="31">
        <v>125</v>
      </c>
      <c r="J61" s="32">
        <v>5</v>
      </c>
      <c r="K61" s="31">
        <v>0</v>
      </c>
      <c r="L61" s="32">
        <v>0</v>
      </c>
      <c r="M61" s="31">
        <v>0</v>
      </c>
      <c r="N61" s="32">
        <v>0</v>
      </c>
      <c r="O61" s="66">
        <f>I61+K61+M61</f>
        <v>125</v>
      </c>
      <c r="P61" s="67">
        <f>J61+L61+N61</f>
        <v>5</v>
      </c>
      <c r="Q61" s="37">
        <f>P61/G61</f>
        <v>1.6666666666666667</v>
      </c>
      <c r="R61" s="38">
        <f>O61/P61</f>
        <v>25</v>
      </c>
      <c r="S61" s="68">
        <v>20096</v>
      </c>
      <c r="T61" s="69">
        <v>646</v>
      </c>
      <c r="U61" s="70">
        <f>IF(S61&lt;&gt;0,-(S61-O61)/S61,"")</f>
        <v>-0.9937798566878981</v>
      </c>
      <c r="V61" s="70">
        <f>IF(T61&lt;&gt;0,-(T61-P61)/T61,"")</f>
        <v>-0.9922600619195047</v>
      </c>
      <c r="W61" s="53">
        <v>434202</v>
      </c>
      <c r="X61" s="54">
        <v>13359</v>
      </c>
      <c r="Y61" s="71">
        <f>W61/X61</f>
        <v>32.50258252863238</v>
      </c>
    </row>
    <row r="62" spans="1:25" ht="11.25">
      <c r="A62" s="28">
        <v>56</v>
      </c>
      <c r="B62" s="59"/>
      <c r="C62" s="60" t="s">
        <v>98</v>
      </c>
      <c r="D62" s="61">
        <v>44659</v>
      </c>
      <c r="E62" s="62" t="s">
        <v>21</v>
      </c>
      <c r="F62" s="63">
        <v>1</v>
      </c>
      <c r="G62" s="64">
        <v>1</v>
      </c>
      <c r="H62" s="65">
        <v>8</v>
      </c>
      <c r="I62" s="31">
        <v>40</v>
      </c>
      <c r="J62" s="32">
        <v>2</v>
      </c>
      <c r="K62" s="31">
        <v>40</v>
      </c>
      <c r="L62" s="32">
        <v>2</v>
      </c>
      <c r="M62" s="31">
        <v>20</v>
      </c>
      <c r="N62" s="32">
        <v>1</v>
      </c>
      <c r="O62" s="66">
        <f>I62+K62+M62</f>
        <v>100</v>
      </c>
      <c r="P62" s="67">
        <f>J62+L62+N62</f>
        <v>5</v>
      </c>
      <c r="Q62" s="37">
        <f>P62/G62</f>
        <v>5</v>
      </c>
      <c r="R62" s="38">
        <f>O62/P62</f>
        <v>20</v>
      </c>
      <c r="S62" s="68"/>
      <c r="T62" s="69"/>
      <c r="U62" s="70">
        <f>IF(S62&lt;&gt;0,-(S62-O62)/S62,"")</f>
      </c>
      <c r="V62" s="70">
        <f>IF(T62&lt;&gt;0,-(T62-P62)/T62,"")</f>
      </c>
      <c r="W62" s="53">
        <v>1443181</v>
      </c>
      <c r="X62" s="54">
        <v>46782</v>
      </c>
      <c r="Y62" s="71">
        <f>W62/X62</f>
        <v>30.84906588003933</v>
      </c>
    </row>
    <row r="63" spans="1:25" ht="11.25">
      <c r="A63" s="28">
        <v>57</v>
      </c>
      <c r="B63" s="59"/>
      <c r="C63" s="72" t="s">
        <v>62</v>
      </c>
      <c r="D63" s="73">
        <v>44694</v>
      </c>
      <c r="E63" s="62" t="s">
        <v>61</v>
      </c>
      <c r="F63" s="77">
        <v>2</v>
      </c>
      <c r="G63" s="78">
        <v>2</v>
      </c>
      <c r="H63" s="65">
        <v>3</v>
      </c>
      <c r="I63" s="31">
        <v>0</v>
      </c>
      <c r="J63" s="32">
        <v>0</v>
      </c>
      <c r="K63" s="31">
        <v>150</v>
      </c>
      <c r="L63" s="32">
        <v>4</v>
      </c>
      <c r="M63" s="31">
        <v>0</v>
      </c>
      <c r="N63" s="32">
        <v>0</v>
      </c>
      <c r="O63" s="66">
        <f>I63+K63+M63</f>
        <v>150</v>
      </c>
      <c r="P63" s="67">
        <f>J63+L63+N63</f>
        <v>4</v>
      </c>
      <c r="Q63" s="37">
        <f>P63/G63</f>
        <v>2</v>
      </c>
      <c r="R63" s="38">
        <f>O63/P63</f>
        <v>37.5</v>
      </c>
      <c r="S63" s="68">
        <v>514</v>
      </c>
      <c r="T63" s="69">
        <v>16</v>
      </c>
      <c r="U63" s="70">
        <f>IF(S63&lt;&gt;0,-(S63-O63)/S63,"")</f>
        <v>-0.708171206225681</v>
      </c>
      <c r="V63" s="70">
        <f>IF(T63&lt;&gt;0,-(T63-P63)/T63,"")</f>
        <v>-0.75</v>
      </c>
      <c r="W63" s="79">
        <v>28380</v>
      </c>
      <c r="X63" s="80">
        <v>851</v>
      </c>
      <c r="Y63" s="71">
        <f>W63/X63</f>
        <v>33.349001175088134</v>
      </c>
    </row>
  </sheetData>
  <sheetProtection selectLockedCells="1" selectUnlockedCells="1"/>
  <mergeCells count="11">
    <mergeCell ref="B3:C3"/>
    <mergeCell ref="B2:C2"/>
    <mergeCell ref="B1:C1"/>
    <mergeCell ref="K4:L4"/>
    <mergeCell ref="M4:N4"/>
    <mergeCell ref="O4:P4"/>
    <mergeCell ref="U4:V4"/>
    <mergeCell ref="W4:X4"/>
    <mergeCell ref="I1:X3"/>
    <mergeCell ref="I4:J4"/>
    <mergeCell ref="S4:T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2022-05-31T10:33:46Z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