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125" windowWidth="15600" windowHeight="7575" tabRatio="854" activeTab="0"/>
  </bookViews>
  <sheets>
    <sheet name="13-15.2022 (hafta sonu)" sheetId="1" r:id="rId1"/>
  </sheets>
  <definedNames>
    <definedName name="Excel_BuiltIn__FilterDatabase" localSheetId="0">'13-15.2022 (hafta sonu)'!$A$1:$X$39</definedName>
    <definedName name="_xlnm.Print_Area" localSheetId="0">'13-15.2022 (hafta sonu)'!#REF!</definedName>
  </definedNames>
  <calcPr fullCalcOnLoad="1"/>
</workbook>
</file>

<file path=xl/sharedStrings.xml><?xml version="1.0" encoding="utf-8"?>
<sst xmlns="http://schemas.openxmlformats.org/spreadsheetml/2006/main" count="150" uniqueCount="93">
  <si>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</si>
  <si>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</si>
  <si>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</si>
  <si>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</si>
  <si>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</si>
  <si>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</si>
  <si>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</si>
  <si>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</si>
  <si>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</si>
  <si>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</si>
  <si>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</si>
  <si>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</si>
  <si>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</si>
  <si>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</si>
  <si>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UIP TURKEY</t>
  </si>
  <si>
    <t>CGVMARS DAĞITIM</t>
  </si>
  <si>
    <t>BİR FİLM</t>
  </si>
  <si>
    <t>BS DAĞITIM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</si>
  <si>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</si>
  <si>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</si>
  <si>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</si>
  <si>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</si>
  <si>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ÖNCEKİ</t>
  </si>
  <si>
    <t>VİZYON TARİHİ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</si>
  <si>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</si>
  <si>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</si>
  <si>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</si>
  <si>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</si>
  <si>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</si>
  <si>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</si>
  <si>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</si>
  <si>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KESİŞME: İYİ Kİ VARSIN EREN</t>
  </si>
  <si>
    <t>DEĞİŞİM</t>
  </si>
  <si>
    <t>HASILAT %</t>
  </si>
  <si>
    <t>Hasılat</t>
  </si>
  <si>
    <t>Bilet</t>
  </si>
  <si>
    <t>DİLBER AY</t>
  </si>
  <si>
    <t>BERGEN</t>
  </si>
  <si>
    <t>TURNING RED</t>
  </si>
  <si>
    <t>ADANIŞ-KUTSAL KAVGA</t>
  </si>
  <si>
    <t>DORU: MACERA ORMANI</t>
  </si>
  <si>
    <t>SONIC THE HEDGEHOG 2</t>
  </si>
  <si>
    <t>ŞEYTANIN KİTABI</t>
  </si>
  <si>
    <t>EVERYTHING EVERY WHERE ALL AT ONCE</t>
  </si>
  <si>
    <t>FANTASTIC BEASTS: THE SECRETS OF DUMBLEDORE</t>
  </si>
  <si>
    <t>VAILLANTE</t>
  </si>
  <si>
    <t>THE NORTHMAN</t>
  </si>
  <si>
    <t>NUH'UN GEMİSİ CUDİ'DE 2</t>
  </si>
  <si>
    <t>THE BAD GUYS</t>
  </si>
  <si>
    <t>ZEBUN</t>
  </si>
  <si>
    <t>TAM KAFADAN KARAVANA</t>
  </si>
  <si>
    <t xml:space="preserve">THE UNBEARABLE WEIGHT OF MASSIVE TALENT </t>
  </si>
  <si>
    <t>AYNASIZ HALUK</t>
  </si>
  <si>
    <t>OLGA</t>
  </si>
  <si>
    <t>DOCTOR STRANGE IN THE MULTIVERSE OF MADNESS</t>
  </si>
  <si>
    <t>ERZURUMLU MÜMESSİL</t>
  </si>
  <si>
    <t>AŞK ÇAĞIRIRSAN GELİR</t>
  </si>
  <si>
    <t>BİR DÜŞ GÖRDÜM</t>
  </si>
  <si>
    <t>THE BAĞCILAR</t>
  </si>
  <si>
    <t>DERİN FİLM</t>
  </si>
  <si>
    <t>DİRLİK DÜZENLİK</t>
  </si>
  <si>
    <t>13 - 15 MAYIS 2022 / 20. VİZYON HAFTASI</t>
  </si>
  <si>
    <t>GEKIJOUBAN JUJUTSU KAISEN 0</t>
  </si>
  <si>
    <t>DRACHENREITER</t>
  </si>
  <si>
    <t>KORKU TAKVİMİ</t>
  </si>
  <si>
    <t>KURTULUŞ HATTI</t>
  </si>
  <si>
    <t>FIRESTARTER</t>
  </si>
  <si>
    <t>ALLAH YAZDIYSA BOZSUN</t>
  </si>
  <si>
    <t>VORTEX</t>
  </si>
  <si>
    <t>ZEHİRLİ TOHUMLAR: ÖLÜM YOLU</t>
  </si>
  <si>
    <t>MEFRUH: VAHŞETİ CİN</t>
  </si>
  <si>
    <t>CHANTIER FILMS</t>
  </si>
  <si>
    <t>100 YILIN MUHAFIZLARI: İSTANBUL MUHAFIZLARI</t>
  </si>
  <si>
    <t>JUMPER TREASURE HUNTER</t>
  </si>
  <si>
    <t>ASLAN HÜRKUŞ: KAYIP ELMAS</t>
  </si>
  <si>
    <t>MASHA I MEDVED 4</t>
  </si>
  <si>
    <t>MIDSOMMAR</t>
  </si>
  <si>
    <t>PORTRAIT DE LA JEUNE FILLE EN FEU</t>
  </si>
  <si>
    <t>HELL HATH NO FURY</t>
  </si>
  <si>
    <t>STARDUST</t>
  </si>
  <si>
    <t>XIONG CHU MO: KUANG YE DA LU</t>
  </si>
  <si>
    <t>MAHLUK</t>
  </si>
  <si>
    <t>BİRCAN</t>
  </si>
  <si>
    <t>CLIMAX</t>
  </si>
  <si>
    <t>CEVİZ AĞACI</t>
  </si>
  <si>
    <t>AZAİM: CİN MEZARLIĞI</t>
  </si>
  <si>
    <t>ÖZEN FİLM</t>
  </si>
  <si>
    <t>İNSANLAR İKİYE AYRILIR</t>
  </si>
  <si>
    <t>BIGFOOT FAMILY</t>
  </si>
  <si>
    <t>VERDENS VERSTE MENNESKE</t>
  </si>
  <si>
    <t>KAPTAN PENGU VE ARKADAŞLARI 2</t>
  </si>
  <si>
    <t>SPIDER-MAN: NO WAY HOME</t>
  </si>
  <si>
    <t>LUX AETERNA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</si>
</sst>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2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b/>
      <sz val="6"/>
      <color indexed="23"/>
      <name val="Arial"/>
      <family val="2"/>
    </font>
    <font>
      <sz val="7"/>
      <color indexed="10"/>
      <name val="Calibri"/>
      <family val="2"/>
    </font>
    <font>
      <b/>
      <i/>
      <sz val="8"/>
      <color indexed="10"/>
      <name val="Corbel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  <font>
      <b/>
      <sz val="6"/>
      <color theme="0" tint="-0.4999699890613556"/>
      <name val="Arial"/>
      <family val="2"/>
    </font>
    <font>
      <sz val="7"/>
      <color rgb="FFC00000"/>
      <name val="Calibri"/>
      <family val="2"/>
    </font>
    <font>
      <b/>
      <i/>
      <sz val="8"/>
      <color rgb="FFC00000"/>
      <name val="Corbel"/>
      <family val="2"/>
    </font>
    <font>
      <b/>
      <sz val="7"/>
      <color rgb="FF00B05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3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4" fillId="15" borderId="6" applyNumberFormat="0" applyAlignment="0" applyProtection="0"/>
    <xf numFmtId="0" fontId="55" fillId="2" borderId="6" applyNumberFormat="0" applyAlignment="0" applyProtection="0"/>
    <xf numFmtId="0" fontId="56" fillId="16" borderId="7" applyNumberFormat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0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0" fillId="1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3" fontId="64" fillId="27" borderId="0" xfId="0" applyNumberFormat="1" applyFont="1" applyFill="1" applyBorder="1" applyAlignment="1" applyProtection="1">
      <alignment horizontal="right" vertical="center"/>
      <protection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vertical="center"/>
      <protection/>
    </xf>
    <xf numFmtId="4" fontId="65" fillId="27" borderId="0" xfId="0" applyNumberFormat="1" applyFont="1" applyFill="1" applyBorder="1" applyAlignment="1" applyProtection="1">
      <alignment horizontal="right" vertical="center"/>
      <protection/>
    </xf>
    <xf numFmtId="0" fontId="15" fillId="28" borderId="12" xfId="0" applyNumberFormat="1" applyFont="1" applyFill="1" applyBorder="1" applyAlignment="1" applyProtection="1">
      <alignment horizontal="center" wrapText="1"/>
      <protection locked="0"/>
    </xf>
    <xf numFmtId="180" fontId="16" fillId="28" borderId="12" xfId="44" applyFont="1" applyFill="1" applyBorder="1" applyAlignment="1" applyProtection="1">
      <alignment horizontal="center"/>
      <protection locked="0"/>
    </xf>
    <xf numFmtId="0" fontId="16" fillId="28" borderId="12" xfId="0" applyFont="1" applyFill="1" applyBorder="1" applyAlignment="1" applyProtection="1">
      <alignment horizontal="center"/>
      <protection locked="0"/>
    </xf>
    <xf numFmtId="0" fontId="20" fillId="28" borderId="12" xfId="0" applyFont="1" applyFill="1" applyBorder="1" applyAlignment="1" applyProtection="1">
      <alignment horizontal="center"/>
      <protection locked="0"/>
    </xf>
    <xf numFmtId="0" fontId="16" fillId="28" borderId="13" xfId="0" applyFont="1" applyFill="1" applyBorder="1" applyAlignment="1">
      <alignment horizontal="center" vertical="center" wrapText="1"/>
    </xf>
    <xf numFmtId="2" fontId="15" fillId="28" borderId="14" xfId="0" applyNumberFormat="1" applyFont="1" applyFill="1" applyBorder="1" applyAlignment="1" applyProtection="1">
      <alignment horizontal="center" vertical="center"/>
      <protection/>
    </xf>
    <xf numFmtId="180" fontId="16" fillId="28" borderId="14" xfId="44" applyFont="1" applyFill="1" applyBorder="1" applyAlignment="1" applyProtection="1">
      <alignment horizontal="center" vertical="center"/>
      <protection/>
    </xf>
    <xf numFmtId="187" fontId="16" fillId="28" borderId="14" xfId="0" applyNumberFormat="1" applyFont="1" applyFill="1" applyBorder="1" applyAlignment="1" applyProtection="1">
      <alignment horizontal="center" vertical="center" textRotation="90"/>
      <protection/>
    </xf>
    <xf numFmtId="0" fontId="16" fillId="28" borderId="14" xfId="0" applyFont="1" applyFill="1" applyBorder="1" applyAlignment="1" applyProtection="1">
      <alignment horizontal="center" vertical="center"/>
      <protection/>
    </xf>
    <xf numFmtId="0" fontId="66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66" fillId="28" borderId="14" xfId="0" applyNumberFormat="1" applyFont="1" applyFill="1" applyBorder="1" applyAlignment="1" applyProtection="1">
      <alignment horizontal="center" vertical="center" wrapText="1"/>
      <protection/>
    </xf>
    <xf numFmtId="3" fontId="66" fillId="28" borderId="14" xfId="0" applyNumberFormat="1" applyFont="1" applyFill="1" applyBorder="1" applyAlignment="1" applyProtection="1">
      <alignment horizontal="center" vertical="center" wrapText="1"/>
      <protection/>
    </xf>
    <xf numFmtId="3" fontId="66" fillId="28" borderId="14" xfId="0" applyNumberFormat="1" applyFont="1" applyFill="1" applyBorder="1" applyAlignment="1" applyProtection="1">
      <alignment horizontal="center" vertical="center" textRotation="90" wrapText="1"/>
      <protection/>
    </xf>
    <xf numFmtId="4" fontId="67" fillId="0" borderId="11" xfId="44" applyNumberFormat="1" applyFont="1" applyFill="1" applyBorder="1" applyAlignment="1" applyProtection="1">
      <alignment horizontal="right" vertical="center"/>
      <protection locked="0"/>
    </xf>
    <xf numFmtId="3" fontId="67" fillId="0" borderId="11" xfId="44" applyNumberFormat="1" applyFont="1" applyFill="1" applyBorder="1" applyAlignment="1" applyProtection="1">
      <alignment horizontal="right" vertical="center"/>
      <protection locked="0"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4" fontId="67" fillId="0" borderId="11" xfId="46" applyNumberFormat="1" applyFont="1" applyFill="1" applyBorder="1" applyAlignment="1" applyProtection="1">
      <alignment horizontal="right" vertical="center"/>
      <protection locked="0"/>
    </xf>
    <xf numFmtId="3" fontId="67" fillId="0" borderId="11" xfId="46" applyNumberFormat="1" applyFont="1" applyFill="1" applyBorder="1" applyAlignment="1" applyProtection="1">
      <alignment horizontal="right" vertical="center"/>
      <protection locked="0"/>
    </xf>
    <xf numFmtId="2" fontId="17" fillId="27" borderId="11" xfId="0" applyNumberFormat="1" applyFont="1" applyFill="1" applyBorder="1" applyAlignment="1" applyProtection="1">
      <alignment horizontal="center" vertical="center"/>
      <protection/>
    </xf>
    <xf numFmtId="189" fontId="67" fillId="0" borderId="11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67" fillId="0" borderId="11" xfId="0" applyNumberFormat="1" applyFont="1" applyFill="1" applyBorder="1" applyAlignment="1">
      <alignment vertical="center"/>
    </xf>
    <xf numFmtId="3" fontId="67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>
      <alignment horizontal="center" vertical="center"/>
    </xf>
    <xf numFmtId="4" fontId="67" fillId="0" borderId="11" xfId="112" applyNumberFormat="1" applyFont="1" applyFill="1" applyBorder="1" applyAlignment="1" applyProtection="1">
      <alignment horizontal="right" vertical="center"/>
      <protection/>
    </xf>
    <xf numFmtId="3" fontId="67" fillId="0" borderId="11" xfId="112" applyNumberFormat="1" applyFont="1" applyFill="1" applyBorder="1" applyAlignment="1" applyProtection="1">
      <alignment horizontal="right" vertical="center"/>
      <protection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28" borderId="12" xfId="0" applyFont="1" applyFill="1" applyBorder="1" applyAlignment="1">
      <alignment horizontal="center" vertical="center" wrapText="1"/>
    </xf>
    <xf numFmtId="3" fontId="70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3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  <xf numFmtId="4" fontId="71" fillId="0" borderId="11" xfId="0" applyNumberFormat="1" applyFont="1" applyFill="1" applyBorder="1" applyAlignment="1">
      <alignment vertical="center"/>
    </xf>
    <xf numFmtId="3" fontId="71" fillId="0" borderId="11" xfId="0" applyNumberFormat="1" applyFont="1" applyFill="1" applyBorder="1" applyAlignment="1">
      <alignment vertical="center"/>
    </xf>
    <xf numFmtId="4" fontId="71" fillId="0" borderId="11" xfId="44" applyNumberFormat="1" applyFont="1" applyFill="1" applyBorder="1" applyAlignment="1" applyProtection="1">
      <alignment horizontal="right" vertical="center"/>
      <protection locked="0"/>
    </xf>
    <xf numFmtId="3" fontId="71" fillId="0" borderId="11" xfId="44" applyNumberFormat="1" applyFont="1" applyFill="1" applyBorder="1" applyAlignment="1" applyProtection="1">
      <alignment horizontal="right" vertical="center"/>
      <protection locked="0"/>
    </xf>
    <xf numFmtId="4" fontId="71" fillId="0" borderId="11" xfId="46" applyNumberFormat="1" applyFont="1" applyFill="1" applyBorder="1" applyAlignment="1" applyProtection="1">
      <alignment horizontal="right" vertical="center"/>
      <protection locked="0"/>
    </xf>
    <xf numFmtId="3" fontId="71" fillId="0" borderId="11" xfId="46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4" fontId="67" fillId="0" borderId="11" xfId="45" applyNumberFormat="1" applyFont="1" applyFill="1" applyBorder="1" applyAlignment="1" applyProtection="1">
      <alignment horizontal="right" vertical="center"/>
      <protection locked="0"/>
    </xf>
    <xf numFmtId="3" fontId="67" fillId="0" borderId="11" xfId="45" applyNumberFormat="1" applyFont="1" applyFill="1" applyBorder="1" applyAlignment="1" applyProtection="1">
      <alignment horizontal="right" vertical="center"/>
      <protection locked="0"/>
    </xf>
    <xf numFmtId="4" fontId="71" fillId="0" borderId="11" xfId="112" applyNumberFormat="1" applyFont="1" applyFill="1" applyBorder="1" applyAlignment="1" applyProtection="1">
      <alignment horizontal="right" vertical="center"/>
      <protection/>
    </xf>
    <xf numFmtId="3" fontId="71" fillId="0" borderId="11" xfId="112" applyNumberFormat="1" applyFont="1" applyFill="1" applyBorder="1" applyAlignment="1" applyProtection="1">
      <alignment horizontal="right" vertical="center"/>
      <protection/>
    </xf>
    <xf numFmtId="49" fontId="67" fillId="0" borderId="11" xfId="0" applyNumberFormat="1" applyFont="1" applyFill="1" applyBorder="1" applyAlignment="1">
      <alignment horizontal="left" vertical="center"/>
    </xf>
    <xf numFmtId="4" fontId="67" fillId="0" borderId="11" xfId="0" applyNumberFormat="1" applyFont="1" applyFill="1" applyBorder="1" applyAlignment="1">
      <alignment horizontal="right" vertical="center"/>
    </xf>
    <xf numFmtId="3" fontId="67" fillId="0" borderId="11" xfId="0" applyNumberFormat="1" applyFont="1" applyFill="1" applyBorder="1" applyAlignment="1">
      <alignment horizontal="right" vertical="center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323850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7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57421875" defaultRowHeight="12.75"/>
  <cols>
    <col min="1" max="1" width="2.7109375" style="1" bestFit="1" customWidth="1"/>
    <col min="2" max="2" width="1.8515625" style="2" bestFit="1" customWidth="1"/>
    <col min="3" max="3" width="29.140625" style="3" bestFit="1" customWidth="1"/>
    <col min="4" max="4" width="5.8515625" style="4" bestFit="1" customWidth="1"/>
    <col min="5" max="5" width="13.57421875" style="5" bestFit="1" customWidth="1"/>
    <col min="6" max="6" width="3.140625" style="6" bestFit="1" customWidth="1"/>
    <col min="7" max="7" width="3.8515625" style="6" bestFit="1" customWidth="1"/>
    <col min="8" max="8" width="2.57421875" style="7" customWidth="1"/>
    <col min="9" max="9" width="8.28125" style="8" bestFit="1" customWidth="1"/>
    <col min="10" max="10" width="6.7109375" style="9" bestFit="1" customWidth="1"/>
    <col min="11" max="11" width="8.28125" style="8" bestFit="1" customWidth="1"/>
    <col min="12" max="12" width="6.7109375" style="9" bestFit="1" customWidth="1"/>
    <col min="13" max="13" width="8.28125" style="10" bestFit="1" customWidth="1"/>
    <col min="14" max="14" width="6.7109375" style="11" bestFit="1" customWidth="1"/>
    <col min="15" max="15" width="8.28125" style="33" bestFit="1" customWidth="1"/>
    <col min="16" max="16" width="6.7109375" style="34" bestFit="1" customWidth="1"/>
    <col min="17" max="17" width="4.28125" style="34" bestFit="1" customWidth="1"/>
    <col min="18" max="18" width="4.8515625" style="34" bestFit="1" customWidth="1"/>
    <col min="19" max="19" width="9.00390625" style="12" bestFit="1" customWidth="1"/>
    <col min="20" max="20" width="5.57421875" style="14" bestFit="1" customWidth="1"/>
    <col min="21" max="22" width="4.28125" style="14" bestFit="1" customWidth="1"/>
    <col min="23" max="23" width="9.7109375" style="35" bestFit="1" customWidth="1"/>
    <col min="24" max="24" width="6.57421875" style="36" bestFit="1" customWidth="1"/>
    <col min="25" max="25" width="4.140625" style="3" bestFit="1" customWidth="1"/>
    <col min="26" max="16384" width="2.57421875" style="3" customWidth="1"/>
  </cols>
  <sheetData>
    <row r="1" spans="1:24" s="18" customFormat="1" ht="12.75" customHeight="1">
      <c r="A1" s="15"/>
      <c r="B1" s="80" t="s">
        <v>0</v>
      </c>
      <c r="C1" s="80"/>
      <c r="D1" s="16"/>
      <c r="E1" s="16"/>
      <c r="F1" s="30"/>
      <c r="G1" s="30"/>
      <c r="H1" s="17"/>
      <c r="I1" s="82" t="s">
        <v>28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s="18" customFormat="1" ht="12.75" customHeight="1">
      <c r="A2" s="15"/>
      <c r="B2" s="78" t="s">
        <v>29</v>
      </c>
      <c r="C2" s="79"/>
      <c r="D2" s="19"/>
      <c r="E2" s="19"/>
      <c r="F2" s="20"/>
      <c r="G2" s="20"/>
      <c r="H2" s="21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18" customFormat="1" ht="11.25" customHeight="1">
      <c r="A3" s="15"/>
      <c r="B3" s="77" t="s">
        <v>61</v>
      </c>
      <c r="C3" s="77"/>
      <c r="D3" s="22"/>
      <c r="E3" s="22"/>
      <c r="F3" s="23"/>
      <c r="G3" s="23"/>
      <c r="H3" s="2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5" s="25" customFormat="1" ht="12.75" customHeight="1">
      <c r="A4" s="24"/>
      <c r="B4" s="40"/>
      <c r="C4" s="40"/>
      <c r="D4" s="41"/>
      <c r="E4" s="42"/>
      <c r="F4" s="43"/>
      <c r="G4" s="43"/>
      <c r="H4" s="42"/>
      <c r="I4" s="81" t="s">
        <v>1</v>
      </c>
      <c r="J4" s="81"/>
      <c r="K4" s="81" t="s">
        <v>2</v>
      </c>
      <c r="L4" s="81"/>
      <c r="M4" s="81" t="s">
        <v>3</v>
      </c>
      <c r="N4" s="81"/>
      <c r="O4" s="81" t="s">
        <v>4</v>
      </c>
      <c r="P4" s="81"/>
      <c r="Q4" s="44"/>
      <c r="R4" s="44"/>
      <c r="S4" s="84" t="s">
        <v>22</v>
      </c>
      <c r="T4" s="85"/>
      <c r="U4" s="81" t="s">
        <v>32</v>
      </c>
      <c r="V4" s="81"/>
      <c r="W4" s="81" t="s">
        <v>5</v>
      </c>
      <c r="X4" s="81"/>
      <c r="Y4" s="41"/>
    </row>
    <row r="5" spans="1:25" s="27" customFormat="1" ht="56.25" customHeight="1">
      <c r="A5" s="26"/>
      <c r="B5" s="45"/>
      <c r="C5" s="46" t="s">
        <v>6</v>
      </c>
      <c r="D5" s="47" t="s">
        <v>23</v>
      </c>
      <c r="E5" s="48" t="s">
        <v>7</v>
      </c>
      <c r="F5" s="49" t="s">
        <v>8</v>
      </c>
      <c r="G5" s="49" t="s">
        <v>24</v>
      </c>
      <c r="H5" s="49" t="s">
        <v>9</v>
      </c>
      <c r="I5" s="50" t="s">
        <v>10</v>
      </c>
      <c r="J5" s="51" t="s">
        <v>11</v>
      </c>
      <c r="K5" s="50" t="s">
        <v>10</v>
      </c>
      <c r="L5" s="51" t="s">
        <v>11</v>
      </c>
      <c r="M5" s="50" t="s">
        <v>10</v>
      </c>
      <c r="N5" s="51" t="s">
        <v>11</v>
      </c>
      <c r="O5" s="50" t="s">
        <v>12</v>
      </c>
      <c r="P5" s="51" t="s">
        <v>19</v>
      </c>
      <c r="Q5" s="52" t="s">
        <v>25</v>
      </c>
      <c r="R5" s="52" t="s">
        <v>26</v>
      </c>
      <c r="S5" s="51" t="s">
        <v>34</v>
      </c>
      <c r="T5" s="52" t="s">
        <v>35</v>
      </c>
      <c r="U5" s="52" t="s">
        <v>33</v>
      </c>
      <c r="V5" s="52" t="s">
        <v>13</v>
      </c>
      <c r="W5" s="50" t="s">
        <v>10</v>
      </c>
      <c r="X5" s="51" t="s">
        <v>11</v>
      </c>
      <c r="Y5" s="52" t="s">
        <v>27</v>
      </c>
    </row>
    <row r="6" spans="9:22" ht="11.25">
      <c r="I6" s="39"/>
      <c r="J6" s="55">
        <v>72289</v>
      </c>
      <c r="K6" s="56"/>
      <c r="L6" s="55">
        <v>130561</v>
      </c>
      <c r="M6" s="56"/>
      <c r="N6" s="55">
        <v>114418</v>
      </c>
      <c r="O6" s="56"/>
      <c r="P6" s="55">
        <v>317268</v>
      </c>
      <c r="T6" s="13"/>
      <c r="U6" s="13"/>
      <c r="V6" s="13"/>
    </row>
    <row r="7" spans="1:25" s="29" customFormat="1" ht="11.25">
      <c r="A7" s="28">
        <v>1</v>
      </c>
      <c r="B7" s="59"/>
      <c r="C7" s="60" t="s">
        <v>54</v>
      </c>
      <c r="D7" s="61">
        <v>44687</v>
      </c>
      <c r="E7" s="62" t="s">
        <v>14</v>
      </c>
      <c r="F7" s="63">
        <v>371</v>
      </c>
      <c r="G7" s="64">
        <v>1004</v>
      </c>
      <c r="H7" s="65">
        <v>2</v>
      </c>
      <c r="I7" s="31">
        <v>1752841.4000007524</v>
      </c>
      <c r="J7" s="32">
        <v>42528</v>
      </c>
      <c r="K7" s="31">
        <v>3212211.5000001215</v>
      </c>
      <c r="L7" s="32">
        <v>80404</v>
      </c>
      <c r="M7" s="31">
        <v>2577711.1000009407</v>
      </c>
      <c r="N7" s="32">
        <v>64604</v>
      </c>
      <c r="O7" s="86">
        <f>I7+K7+M7</f>
        <v>7542764.000001814</v>
      </c>
      <c r="P7" s="87">
        <f>J7+L7+N7</f>
        <v>187536</v>
      </c>
      <c r="Q7" s="37">
        <f>P7/G7</f>
        <v>186.78884462151393</v>
      </c>
      <c r="R7" s="38">
        <f>O7/P7</f>
        <v>40.22035235902341</v>
      </c>
      <c r="S7" s="68">
        <v>24120874</v>
      </c>
      <c r="T7" s="69">
        <v>616854</v>
      </c>
      <c r="U7" s="70">
        <f>IF(S7&lt;&gt;0,-(S7-O7)/S7,"")</f>
        <v>-0.6872930889651091</v>
      </c>
      <c r="V7" s="70">
        <f>IF(T7&lt;&gt;0,-(T7-P7)/T7,"")</f>
        <v>-0.6959799239366203</v>
      </c>
      <c r="W7" s="88">
        <v>38932827.00000182</v>
      </c>
      <c r="X7" s="89">
        <v>1011345</v>
      </c>
      <c r="Y7" s="71">
        <f>W7/X7</f>
        <v>38.496088871751795</v>
      </c>
    </row>
    <row r="8" spans="1:25" s="29" customFormat="1" ht="11.25">
      <c r="A8" s="28">
        <v>2</v>
      </c>
      <c r="B8" s="59" t="s">
        <v>30</v>
      </c>
      <c r="C8" s="60" t="s">
        <v>62</v>
      </c>
      <c r="D8" s="61">
        <v>44694</v>
      </c>
      <c r="E8" s="62" t="s">
        <v>15</v>
      </c>
      <c r="F8" s="63">
        <v>118</v>
      </c>
      <c r="G8" s="64">
        <v>118</v>
      </c>
      <c r="H8" s="65">
        <v>1</v>
      </c>
      <c r="I8" s="31">
        <v>266710.6999991122</v>
      </c>
      <c r="J8" s="32">
        <v>6608</v>
      </c>
      <c r="K8" s="31">
        <v>437055.69999947515</v>
      </c>
      <c r="L8" s="32">
        <v>11168</v>
      </c>
      <c r="M8" s="31">
        <v>321751.2000008285</v>
      </c>
      <c r="N8" s="32">
        <v>8173</v>
      </c>
      <c r="O8" s="86">
        <f>I8+K8+M8</f>
        <v>1025517.5999994158</v>
      </c>
      <c r="P8" s="87">
        <f>J8+L8+N8</f>
        <v>25949</v>
      </c>
      <c r="Q8" s="37">
        <f>P8/G8</f>
        <v>219.90677966101694</v>
      </c>
      <c r="R8" s="38">
        <f>O8/P8</f>
        <v>39.52050560712998</v>
      </c>
      <c r="S8" s="68"/>
      <c r="T8" s="69"/>
      <c r="U8" s="70"/>
      <c r="V8" s="70"/>
      <c r="W8" s="88">
        <v>1025517.5999994158</v>
      </c>
      <c r="X8" s="89">
        <v>25949</v>
      </c>
      <c r="Y8" s="71">
        <f>W8/X8</f>
        <v>39.52050560712998</v>
      </c>
    </row>
    <row r="9" spans="1:25" s="29" customFormat="1" ht="11.25">
      <c r="A9" s="28">
        <v>3</v>
      </c>
      <c r="B9" s="59" t="s">
        <v>30</v>
      </c>
      <c r="C9" s="60" t="s">
        <v>63</v>
      </c>
      <c r="D9" s="61">
        <v>44694</v>
      </c>
      <c r="E9" s="62" t="s">
        <v>21</v>
      </c>
      <c r="F9" s="63">
        <v>261</v>
      </c>
      <c r="G9" s="64">
        <v>261</v>
      </c>
      <c r="H9" s="65">
        <v>1</v>
      </c>
      <c r="I9" s="31">
        <v>114029.50000003271</v>
      </c>
      <c r="J9" s="32">
        <v>3163</v>
      </c>
      <c r="K9" s="31">
        <v>315826.1000000942</v>
      </c>
      <c r="L9" s="32">
        <v>8527</v>
      </c>
      <c r="M9" s="31">
        <v>302556.9999992498</v>
      </c>
      <c r="N9" s="32">
        <v>8368</v>
      </c>
      <c r="O9" s="86">
        <f>I9+K9+M9</f>
        <v>732412.5999993768</v>
      </c>
      <c r="P9" s="87">
        <f>J9+L9+N9</f>
        <v>20058</v>
      </c>
      <c r="Q9" s="37">
        <f>P9/G9</f>
        <v>76.85057471264368</v>
      </c>
      <c r="R9" s="38">
        <f>O9/P9</f>
        <v>36.5147372619093</v>
      </c>
      <c r="S9" s="68"/>
      <c r="T9" s="69"/>
      <c r="U9" s="70"/>
      <c r="V9" s="70"/>
      <c r="W9" s="88">
        <v>732412.5999993768</v>
      </c>
      <c r="X9" s="89">
        <v>20058</v>
      </c>
      <c r="Y9" s="71">
        <f>W9/X9</f>
        <v>36.5147372619093</v>
      </c>
    </row>
    <row r="10" spans="1:25" s="29" customFormat="1" ht="11.25">
      <c r="A10" s="28">
        <v>4</v>
      </c>
      <c r="B10" s="59"/>
      <c r="C10" s="60" t="s">
        <v>48</v>
      </c>
      <c r="D10" s="61">
        <v>44680</v>
      </c>
      <c r="E10" s="62" t="s">
        <v>14</v>
      </c>
      <c r="F10" s="63">
        <v>244</v>
      </c>
      <c r="G10" s="64">
        <v>244</v>
      </c>
      <c r="H10" s="65">
        <v>3</v>
      </c>
      <c r="I10" s="31">
        <v>82118.90000001882</v>
      </c>
      <c r="J10" s="32">
        <v>2882</v>
      </c>
      <c r="K10" s="31">
        <v>251043.00000062148</v>
      </c>
      <c r="L10" s="32">
        <v>7243</v>
      </c>
      <c r="M10" s="31">
        <v>254489.50000005396</v>
      </c>
      <c r="N10" s="32">
        <v>7275</v>
      </c>
      <c r="O10" s="86">
        <f>I10+K10+M10</f>
        <v>587651.4000006942</v>
      </c>
      <c r="P10" s="87">
        <f>J10+L10+N10</f>
        <v>17400</v>
      </c>
      <c r="Q10" s="37">
        <f>P10/G10</f>
        <v>71.31147540983606</v>
      </c>
      <c r="R10" s="38">
        <f>O10/P10</f>
        <v>33.77306896555714</v>
      </c>
      <c r="S10" s="68">
        <v>1194556</v>
      </c>
      <c r="T10" s="69">
        <v>34366</v>
      </c>
      <c r="U10" s="70">
        <f>IF(S10&lt;&gt;0,-(S10-O10)/S10,"")</f>
        <v>-0.5080587264216209</v>
      </c>
      <c r="V10" s="70">
        <f>IF(T10&lt;&gt;0,-(T10-P10)/T10,"")</f>
        <v>-0.49368561950765294</v>
      </c>
      <c r="W10" s="88">
        <v>4935192.400000694</v>
      </c>
      <c r="X10" s="89">
        <v>142147</v>
      </c>
      <c r="Y10" s="71">
        <f>W10/X10</f>
        <v>34.71893462402087</v>
      </c>
    </row>
    <row r="11" spans="1:25" s="29" customFormat="1" ht="11.25">
      <c r="A11" s="28">
        <v>5</v>
      </c>
      <c r="B11" s="59"/>
      <c r="C11" s="60" t="s">
        <v>41</v>
      </c>
      <c r="D11" s="61">
        <v>44659</v>
      </c>
      <c r="E11" s="62" t="s">
        <v>14</v>
      </c>
      <c r="F11" s="63">
        <v>137</v>
      </c>
      <c r="G11" s="64">
        <v>137</v>
      </c>
      <c r="H11" s="65">
        <v>6</v>
      </c>
      <c r="I11" s="31">
        <v>45403.999999122</v>
      </c>
      <c r="J11" s="32">
        <v>1386</v>
      </c>
      <c r="K11" s="31">
        <v>221683.39999972424</v>
      </c>
      <c r="L11" s="32">
        <v>6104</v>
      </c>
      <c r="M11" s="31">
        <v>226407.50000018277</v>
      </c>
      <c r="N11" s="32">
        <v>6192</v>
      </c>
      <c r="O11" s="86">
        <f>I11+K11+M11</f>
        <v>493494.899999029</v>
      </c>
      <c r="P11" s="87">
        <f>J11+L11+N11</f>
        <v>13682</v>
      </c>
      <c r="Q11" s="37">
        <f>P11/G11</f>
        <v>99.86861313868613</v>
      </c>
      <c r="R11" s="38">
        <f>O11/P11</f>
        <v>36.06891536318002</v>
      </c>
      <c r="S11" s="68">
        <v>831603</v>
      </c>
      <c r="T11" s="69">
        <v>23792</v>
      </c>
      <c r="U11" s="70">
        <f>IF(S11&lt;&gt;0,-(S11-O11)/S11,"")</f>
        <v>-0.4065739301096449</v>
      </c>
      <c r="V11" s="70">
        <f>IF(T11&lt;&gt;0,-(T11-P11)/T11,"")</f>
        <v>-0.42493275050437124</v>
      </c>
      <c r="W11" s="88">
        <v>20025965.89999903</v>
      </c>
      <c r="X11" s="89">
        <v>613890</v>
      </c>
      <c r="Y11" s="71">
        <f>W11/X11</f>
        <v>32.62142387072445</v>
      </c>
    </row>
    <row r="12" spans="1:25" s="29" customFormat="1" ht="11.25">
      <c r="A12" s="28">
        <v>6</v>
      </c>
      <c r="B12" s="59" t="s">
        <v>30</v>
      </c>
      <c r="C12" s="60" t="s">
        <v>64</v>
      </c>
      <c r="D12" s="61">
        <v>44694</v>
      </c>
      <c r="E12" s="62" t="s">
        <v>16</v>
      </c>
      <c r="F12" s="63">
        <v>156</v>
      </c>
      <c r="G12" s="64">
        <v>156</v>
      </c>
      <c r="H12" s="65">
        <v>1</v>
      </c>
      <c r="I12" s="31">
        <v>50611.6</v>
      </c>
      <c r="J12" s="32">
        <v>1485</v>
      </c>
      <c r="K12" s="31">
        <v>101128</v>
      </c>
      <c r="L12" s="32">
        <v>2972</v>
      </c>
      <c r="M12" s="31">
        <v>124222.5</v>
      </c>
      <c r="N12" s="32">
        <v>3609</v>
      </c>
      <c r="O12" s="66">
        <f>I12+K12+M12</f>
        <v>275962.1</v>
      </c>
      <c r="P12" s="67">
        <f>J12+L12+N12</f>
        <v>8066</v>
      </c>
      <c r="Q12" s="37">
        <f>P12/G12</f>
        <v>51.705128205128204</v>
      </c>
      <c r="R12" s="38">
        <f>O12/P12</f>
        <v>34.2130052070419</v>
      </c>
      <c r="S12" s="68"/>
      <c r="T12" s="69"/>
      <c r="U12" s="70"/>
      <c r="V12" s="70"/>
      <c r="W12" s="75">
        <v>275962.1</v>
      </c>
      <c r="X12" s="76">
        <v>8066</v>
      </c>
      <c r="Y12" s="71">
        <f>W12/X12</f>
        <v>34.2130052070419</v>
      </c>
    </row>
    <row r="13" spans="1:25" s="29" customFormat="1" ht="11.25">
      <c r="A13" s="28">
        <v>7</v>
      </c>
      <c r="B13" s="59" t="s">
        <v>30</v>
      </c>
      <c r="C13" s="60" t="s">
        <v>65</v>
      </c>
      <c r="D13" s="61">
        <v>44694</v>
      </c>
      <c r="E13" s="62" t="s">
        <v>15</v>
      </c>
      <c r="F13" s="63">
        <v>237</v>
      </c>
      <c r="G13" s="64">
        <v>237</v>
      </c>
      <c r="H13" s="65">
        <v>1</v>
      </c>
      <c r="I13" s="31">
        <v>89575.49999993338</v>
      </c>
      <c r="J13" s="32">
        <v>4873</v>
      </c>
      <c r="K13" s="31">
        <v>35120.999999963315</v>
      </c>
      <c r="L13" s="32">
        <v>1027</v>
      </c>
      <c r="M13" s="31">
        <v>48711.500000369095</v>
      </c>
      <c r="N13" s="32">
        <v>1526</v>
      </c>
      <c r="O13" s="86">
        <f>I13+K13+M13</f>
        <v>173408.00000026578</v>
      </c>
      <c r="P13" s="87">
        <f>J13+L13+N13</f>
        <v>7426</v>
      </c>
      <c r="Q13" s="37">
        <f>P13/G13</f>
        <v>31.333333333333332</v>
      </c>
      <c r="R13" s="38">
        <f>O13/P13</f>
        <v>23.351467815818175</v>
      </c>
      <c r="S13" s="68"/>
      <c r="T13" s="69"/>
      <c r="U13" s="70"/>
      <c r="V13" s="70"/>
      <c r="W13" s="88">
        <v>173408.00000026578</v>
      </c>
      <c r="X13" s="89">
        <v>7426</v>
      </c>
      <c r="Y13" s="71">
        <f>W13/X13</f>
        <v>23.351467815818175</v>
      </c>
    </row>
    <row r="14" spans="1:25" s="29" customFormat="1" ht="11.25">
      <c r="A14" s="28">
        <v>8</v>
      </c>
      <c r="B14" s="59" t="s">
        <v>30</v>
      </c>
      <c r="C14" s="60" t="s">
        <v>66</v>
      </c>
      <c r="D14" s="61">
        <v>44694</v>
      </c>
      <c r="E14" s="62" t="s">
        <v>14</v>
      </c>
      <c r="F14" s="63">
        <v>132</v>
      </c>
      <c r="G14" s="64">
        <v>132</v>
      </c>
      <c r="H14" s="65">
        <v>1</v>
      </c>
      <c r="I14" s="31">
        <v>65764.99999936893</v>
      </c>
      <c r="J14" s="32">
        <v>1637</v>
      </c>
      <c r="K14" s="31">
        <v>110127.30000002471</v>
      </c>
      <c r="L14" s="32">
        <v>2793</v>
      </c>
      <c r="M14" s="31">
        <v>102938.00000000713</v>
      </c>
      <c r="N14" s="32">
        <v>2649</v>
      </c>
      <c r="O14" s="86">
        <f>I14+K14+M14</f>
        <v>278830.29999940074</v>
      </c>
      <c r="P14" s="87">
        <f>J14+L14+N14</f>
        <v>7079</v>
      </c>
      <c r="Q14" s="37">
        <f>P14/G14</f>
        <v>53.628787878787875</v>
      </c>
      <c r="R14" s="38">
        <f>O14/P14</f>
        <v>39.3883740640487</v>
      </c>
      <c r="S14" s="68"/>
      <c r="T14" s="69"/>
      <c r="U14" s="70"/>
      <c r="V14" s="70"/>
      <c r="W14" s="88">
        <v>278830.29999940074</v>
      </c>
      <c r="X14" s="89">
        <v>7079</v>
      </c>
      <c r="Y14" s="71">
        <f>W14/X14</f>
        <v>39.3883740640487</v>
      </c>
    </row>
    <row r="15" spans="1:25" s="29" customFormat="1" ht="11.25">
      <c r="A15" s="28">
        <v>9</v>
      </c>
      <c r="B15" s="59" t="s">
        <v>30</v>
      </c>
      <c r="C15" s="60" t="s">
        <v>67</v>
      </c>
      <c r="D15" s="61">
        <v>44694</v>
      </c>
      <c r="E15" s="62" t="s">
        <v>21</v>
      </c>
      <c r="F15" s="63">
        <v>211</v>
      </c>
      <c r="G15" s="64">
        <v>211</v>
      </c>
      <c r="H15" s="65">
        <v>1</v>
      </c>
      <c r="I15" s="31">
        <v>38328.000000092055</v>
      </c>
      <c r="J15" s="32">
        <v>1073</v>
      </c>
      <c r="K15" s="31">
        <v>69935.99999940797</v>
      </c>
      <c r="L15" s="32">
        <v>1994</v>
      </c>
      <c r="M15" s="31">
        <v>91960.49999999334</v>
      </c>
      <c r="N15" s="32">
        <v>2674</v>
      </c>
      <c r="O15" s="86">
        <f>I15+K15+M15</f>
        <v>200224.49999949336</v>
      </c>
      <c r="P15" s="87">
        <f>J15+L15+N15</f>
        <v>5741</v>
      </c>
      <c r="Q15" s="37">
        <f>P15/G15</f>
        <v>27.208530805687204</v>
      </c>
      <c r="R15" s="38">
        <f>O15/P15</f>
        <v>34.87624107289555</v>
      </c>
      <c r="S15" s="68"/>
      <c r="T15" s="69"/>
      <c r="U15" s="70"/>
      <c r="V15" s="70"/>
      <c r="W15" s="88">
        <v>200224.49999949336</v>
      </c>
      <c r="X15" s="89">
        <v>5741</v>
      </c>
      <c r="Y15" s="71">
        <f>W15/X15</f>
        <v>34.87624107289555</v>
      </c>
    </row>
    <row r="16" spans="1:25" s="29" customFormat="1" ht="11.25">
      <c r="A16" s="28">
        <v>10</v>
      </c>
      <c r="B16" s="59"/>
      <c r="C16" s="72" t="s">
        <v>44</v>
      </c>
      <c r="D16" s="73">
        <v>44666</v>
      </c>
      <c r="E16" s="62" t="s">
        <v>20</v>
      </c>
      <c r="F16" s="74">
        <v>112</v>
      </c>
      <c r="G16" s="64">
        <v>112</v>
      </c>
      <c r="H16" s="65">
        <v>5</v>
      </c>
      <c r="I16" s="31">
        <v>49905.5</v>
      </c>
      <c r="J16" s="32">
        <v>1239</v>
      </c>
      <c r="K16" s="31">
        <v>78469.6</v>
      </c>
      <c r="L16" s="32">
        <v>1971</v>
      </c>
      <c r="M16" s="31">
        <v>80592</v>
      </c>
      <c r="N16" s="32">
        <v>2056</v>
      </c>
      <c r="O16" s="66">
        <f>I16+K16+M16</f>
        <v>208967.1</v>
      </c>
      <c r="P16" s="67">
        <f>J16+L16+N16</f>
        <v>5266</v>
      </c>
      <c r="Q16" s="37">
        <f>P16/G16</f>
        <v>47.017857142857146</v>
      </c>
      <c r="R16" s="38">
        <f>O16/P16</f>
        <v>39.68232054690467</v>
      </c>
      <c r="S16" s="68">
        <v>597901.3</v>
      </c>
      <c r="T16" s="69">
        <v>15880</v>
      </c>
      <c r="U16" s="70">
        <f>IF(S16&lt;&gt;0,-(S16-O16)/S16,"")</f>
        <v>-0.6504990037653372</v>
      </c>
      <c r="V16" s="70">
        <f>IF(T16&lt;&gt;0,-(T16-P16)/T16,"")</f>
        <v>-0.6683879093198992</v>
      </c>
      <c r="W16" s="57">
        <v>16463512.1</v>
      </c>
      <c r="X16" s="58">
        <v>423540</v>
      </c>
      <c r="Y16" s="71">
        <f>W16/X16</f>
        <v>38.87120956698305</v>
      </c>
    </row>
    <row r="17" spans="1:25" s="29" customFormat="1" ht="11.25">
      <c r="A17" s="28">
        <v>11</v>
      </c>
      <c r="B17" s="59"/>
      <c r="C17" s="60" t="s">
        <v>55</v>
      </c>
      <c r="D17" s="61">
        <v>44687</v>
      </c>
      <c r="E17" s="62" t="s">
        <v>21</v>
      </c>
      <c r="F17" s="63">
        <v>46</v>
      </c>
      <c r="G17" s="64">
        <v>46</v>
      </c>
      <c r="H17" s="65">
        <v>2</v>
      </c>
      <c r="I17" s="31">
        <v>23436.99999971818</v>
      </c>
      <c r="J17" s="32">
        <v>921</v>
      </c>
      <c r="K17" s="31">
        <v>40856.99999976107</v>
      </c>
      <c r="L17" s="32">
        <v>1395</v>
      </c>
      <c r="M17" s="31">
        <v>76331.50000027366</v>
      </c>
      <c r="N17" s="32">
        <v>2469</v>
      </c>
      <c r="O17" s="86">
        <f>I17+K17+M17</f>
        <v>140625.4999997529</v>
      </c>
      <c r="P17" s="87">
        <f>J17+L17+N17</f>
        <v>4785</v>
      </c>
      <c r="Q17" s="37">
        <f>P17/G17</f>
        <v>104.02173913043478</v>
      </c>
      <c r="R17" s="38">
        <f>O17/P17</f>
        <v>29.388819226698622</v>
      </c>
      <c r="S17" s="68">
        <v>326202</v>
      </c>
      <c r="T17" s="69">
        <v>11989</v>
      </c>
      <c r="U17" s="70">
        <f>IF(S17&lt;&gt;0,-(S17-O17)/S17,"")</f>
        <v>-0.5689005585503678</v>
      </c>
      <c r="V17" s="70">
        <f>IF(T17&lt;&gt;0,-(T17-P17)/T17,"")</f>
        <v>-0.600884143798482</v>
      </c>
      <c r="W17" s="88">
        <v>637083.999999753</v>
      </c>
      <c r="X17" s="89">
        <v>23505</v>
      </c>
      <c r="Y17" s="71">
        <f>W17/X17</f>
        <v>27.10419059773465</v>
      </c>
    </row>
    <row r="18" spans="1:25" s="29" customFormat="1" ht="11.25">
      <c r="A18" s="28">
        <v>12</v>
      </c>
      <c r="B18" s="59"/>
      <c r="C18" s="60" t="s">
        <v>49</v>
      </c>
      <c r="D18" s="61">
        <v>44680</v>
      </c>
      <c r="E18" s="62" t="s">
        <v>21</v>
      </c>
      <c r="F18" s="63">
        <v>74</v>
      </c>
      <c r="G18" s="64">
        <v>74</v>
      </c>
      <c r="H18" s="65">
        <v>3</v>
      </c>
      <c r="I18" s="31">
        <v>21548.500000087002</v>
      </c>
      <c r="J18" s="32">
        <v>645</v>
      </c>
      <c r="K18" s="31">
        <v>42738.5000000517</v>
      </c>
      <c r="L18" s="32">
        <v>1256</v>
      </c>
      <c r="M18" s="31">
        <v>46670.00000032436</v>
      </c>
      <c r="N18" s="32">
        <v>1369</v>
      </c>
      <c r="O18" s="86">
        <f>I18+K18+M18</f>
        <v>110957.00000046307</v>
      </c>
      <c r="P18" s="87">
        <f>J18+L18+N18</f>
        <v>3270</v>
      </c>
      <c r="Q18" s="37">
        <f>P18/G18</f>
        <v>44.189189189189186</v>
      </c>
      <c r="R18" s="38">
        <f>O18/P18</f>
        <v>33.931804281487175</v>
      </c>
      <c r="S18" s="68">
        <v>438185</v>
      </c>
      <c r="T18" s="69">
        <v>13221</v>
      </c>
      <c r="U18" s="70">
        <f>IF(S18&lt;&gt;0,-(S18-O18)/S18,"")</f>
        <v>-0.7467804694353684</v>
      </c>
      <c r="V18" s="70">
        <f>IF(T18&lt;&gt;0,-(T18-P18)/T18,"")</f>
        <v>-0.752666212843204</v>
      </c>
      <c r="W18" s="88">
        <v>2759301.000000463</v>
      </c>
      <c r="X18" s="89">
        <v>84728</v>
      </c>
      <c r="Y18" s="71">
        <f>W18/X18</f>
        <v>32.56657775470285</v>
      </c>
    </row>
    <row r="19" spans="1:25" s="29" customFormat="1" ht="11.25">
      <c r="A19" s="28">
        <v>13</v>
      </c>
      <c r="B19" s="59" t="s">
        <v>30</v>
      </c>
      <c r="C19" s="60" t="s">
        <v>68</v>
      </c>
      <c r="D19" s="61">
        <v>44694</v>
      </c>
      <c r="E19" s="62" t="s">
        <v>17</v>
      </c>
      <c r="F19" s="63">
        <v>24</v>
      </c>
      <c r="G19" s="64">
        <v>24</v>
      </c>
      <c r="H19" s="65">
        <v>1</v>
      </c>
      <c r="I19" s="31">
        <v>23071.99999988877</v>
      </c>
      <c r="J19" s="32">
        <v>707</v>
      </c>
      <c r="K19" s="31">
        <v>26349.00000005451</v>
      </c>
      <c r="L19" s="32">
        <v>812</v>
      </c>
      <c r="M19" s="31">
        <v>21892.999999985997</v>
      </c>
      <c r="N19" s="32">
        <v>684</v>
      </c>
      <c r="O19" s="86">
        <f>I19+K19+M19</f>
        <v>71313.99999992928</v>
      </c>
      <c r="P19" s="87">
        <f>J19+L19+N19</f>
        <v>2203</v>
      </c>
      <c r="Q19" s="37">
        <f>P19/G19</f>
        <v>91.79166666666667</v>
      </c>
      <c r="R19" s="38">
        <f>O19/P19</f>
        <v>32.3713118474486</v>
      </c>
      <c r="S19" s="68"/>
      <c r="T19" s="69"/>
      <c r="U19" s="70"/>
      <c r="V19" s="70"/>
      <c r="W19" s="88">
        <v>71313.99999992928</v>
      </c>
      <c r="X19" s="89">
        <v>2203</v>
      </c>
      <c r="Y19" s="71">
        <f>W19/X19</f>
        <v>32.3713118474486</v>
      </c>
    </row>
    <row r="20" spans="1:25" s="29" customFormat="1" ht="11.25">
      <c r="A20" s="28">
        <v>14</v>
      </c>
      <c r="B20" s="59" t="s">
        <v>30</v>
      </c>
      <c r="C20" s="72" t="s">
        <v>69</v>
      </c>
      <c r="D20" s="61">
        <v>44694</v>
      </c>
      <c r="E20" s="62" t="s">
        <v>18</v>
      </c>
      <c r="F20" s="74">
        <v>56</v>
      </c>
      <c r="G20" s="64">
        <v>56</v>
      </c>
      <c r="H20" s="65">
        <v>1</v>
      </c>
      <c r="I20" s="31">
        <v>7924.000000086261</v>
      </c>
      <c r="J20" s="32">
        <v>237</v>
      </c>
      <c r="K20" s="31">
        <v>18082.499999682557</v>
      </c>
      <c r="L20" s="32">
        <v>528</v>
      </c>
      <c r="M20" s="31">
        <v>19326.000000107426</v>
      </c>
      <c r="N20" s="32">
        <v>554</v>
      </c>
      <c r="O20" s="86">
        <f>I20+K20+M20</f>
        <v>45332.49999987624</v>
      </c>
      <c r="P20" s="87">
        <f>J20+L20+N20</f>
        <v>1319</v>
      </c>
      <c r="Q20" s="37">
        <f>P20/G20</f>
        <v>23.553571428571427</v>
      </c>
      <c r="R20" s="38">
        <f>O20/P20</f>
        <v>34.36884003023218</v>
      </c>
      <c r="S20" s="68"/>
      <c r="T20" s="69"/>
      <c r="U20" s="70"/>
      <c r="V20" s="70"/>
      <c r="W20" s="90">
        <v>45332.49999987624</v>
      </c>
      <c r="X20" s="91">
        <v>1319</v>
      </c>
      <c r="Y20" s="71">
        <f>W20/X20</f>
        <v>34.36884003023218</v>
      </c>
    </row>
    <row r="21" spans="1:25" s="29" customFormat="1" ht="11.25">
      <c r="A21" s="28">
        <v>15</v>
      </c>
      <c r="B21" s="59"/>
      <c r="C21" s="60" t="s">
        <v>56</v>
      </c>
      <c r="D21" s="61">
        <v>44687</v>
      </c>
      <c r="E21" s="62" t="s">
        <v>15</v>
      </c>
      <c r="F21" s="63">
        <v>30</v>
      </c>
      <c r="G21" s="64">
        <v>30</v>
      </c>
      <c r="H21" s="65">
        <v>2</v>
      </c>
      <c r="I21" s="31">
        <v>8591.999999857724</v>
      </c>
      <c r="J21" s="32">
        <v>259</v>
      </c>
      <c r="K21" s="31">
        <v>12989.49999978626</v>
      </c>
      <c r="L21" s="32">
        <v>436</v>
      </c>
      <c r="M21" s="31">
        <v>7734.500000368342</v>
      </c>
      <c r="N21" s="32">
        <v>233</v>
      </c>
      <c r="O21" s="86">
        <f>I21+K21+M21</f>
        <v>29316.000000012325</v>
      </c>
      <c r="P21" s="87">
        <f>J21+L21+N21</f>
        <v>928</v>
      </c>
      <c r="Q21" s="37">
        <f>P21/G21</f>
        <v>30.933333333333334</v>
      </c>
      <c r="R21" s="38">
        <f>O21/P21</f>
        <v>31.590517241392593</v>
      </c>
      <c r="S21" s="68">
        <v>250620</v>
      </c>
      <c r="T21" s="69">
        <v>7721</v>
      </c>
      <c r="U21" s="70">
        <f>IF(S21&lt;&gt;0,-(S21-O21)/S21,"")</f>
        <v>-0.8830260952836472</v>
      </c>
      <c r="V21" s="70">
        <f>IF(T21&lt;&gt;0,-(T21-P21)/T21,"")</f>
        <v>-0.8798083149851056</v>
      </c>
      <c r="W21" s="88">
        <v>440165.50000001234</v>
      </c>
      <c r="X21" s="89">
        <v>14085</v>
      </c>
      <c r="Y21" s="71">
        <f>W21/X21</f>
        <v>31.250656727015432</v>
      </c>
    </row>
    <row r="22" spans="1:25" s="29" customFormat="1" ht="11.25">
      <c r="A22" s="28">
        <v>16</v>
      </c>
      <c r="B22" s="59"/>
      <c r="C22" s="60" t="s">
        <v>45</v>
      </c>
      <c r="D22" s="61">
        <v>44673</v>
      </c>
      <c r="E22" s="62" t="s">
        <v>21</v>
      </c>
      <c r="F22" s="63">
        <v>17</v>
      </c>
      <c r="G22" s="64">
        <v>17</v>
      </c>
      <c r="H22" s="65">
        <v>4</v>
      </c>
      <c r="I22" s="31">
        <v>8537.000000236238</v>
      </c>
      <c r="J22" s="32">
        <v>551</v>
      </c>
      <c r="K22" s="31">
        <v>3121.000000100907</v>
      </c>
      <c r="L22" s="32">
        <v>99</v>
      </c>
      <c r="M22" s="31">
        <v>5618.999999980458</v>
      </c>
      <c r="N22" s="32">
        <v>183</v>
      </c>
      <c r="O22" s="86">
        <f>I22+K22+M22</f>
        <v>17277.000000317603</v>
      </c>
      <c r="P22" s="87">
        <f>J22+L22+N22</f>
        <v>833</v>
      </c>
      <c r="Q22" s="37">
        <f>P22/G22</f>
        <v>49</v>
      </c>
      <c r="R22" s="38">
        <f>O22/P22</f>
        <v>20.74069627889268</v>
      </c>
      <c r="S22" s="68">
        <v>165027</v>
      </c>
      <c r="T22" s="69">
        <v>4848</v>
      </c>
      <c r="U22" s="70">
        <f>IF(S22&lt;&gt;0,-(S22-O22)/S22,"")</f>
        <v>-0.8953080405005387</v>
      </c>
      <c r="V22" s="70">
        <f>IF(T22&lt;&gt;0,-(T22-P22)/T22,"")</f>
        <v>-0.8281765676567657</v>
      </c>
      <c r="W22" s="88">
        <v>2083010.0000003176</v>
      </c>
      <c r="X22" s="89">
        <v>61767</v>
      </c>
      <c r="Y22" s="71">
        <f>W22/X22</f>
        <v>33.723671216026645</v>
      </c>
    </row>
    <row r="23" spans="1:25" s="29" customFormat="1" ht="11.25">
      <c r="A23" s="28">
        <v>17</v>
      </c>
      <c r="B23" s="59"/>
      <c r="C23" s="60" t="s">
        <v>40</v>
      </c>
      <c r="D23" s="61">
        <v>44652</v>
      </c>
      <c r="E23" s="62" t="s">
        <v>15</v>
      </c>
      <c r="F23" s="63">
        <v>57</v>
      </c>
      <c r="G23" s="64">
        <v>17</v>
      </c>
      <c r="H23" s="65">
        <v>7</v>
      </c>
      <c r="I23" s="31">
        <v>3010.4999999907236</v>
      </c>
      <c r="J23" s="32">
        <v>201</v>
      </c>
      <c r="K23" s="31">
        <v>5935.500000203937</v>
      </c>
      <c r="L23" s="32">
        <v>270</v>
      </c>
      <c r="M23" s="31">
        <v>5692.9999998609455</v>
      </c>
      <c r="N23" s="32">
        <v>240</v>
      </c>
      <c r="O23" s="86">
        <f>I23+K23+M23</f>
        <v>14639.000000055607</v>
      </c>
      <c r="P23" s="87">
        <f>J23+L23+N23</f>
        <v>711</v>
      </c>
      <c r="Q23" s="37">
        <f>P23/G23</f>
        <v>41.8235294117647</v>
      </c>
      <c r="R23" s="38">
        <f>O23/P23</f>
        <v>20.589310829895368</v>
      </c>
      <c r="S23" s="68">
        <v>111501.9</v>
      </c>
      <c r="T23" s="69">
        <v>3086</v>
      </c>
      <c r="U23" s="70">
        <f>IF(S23&lt;&gt;0,-(S23-O23)/S23,"")</f>
        <v>-0.8687107573946667</v>
      </c>
      <c r="V23" s="70">
        <f>IF(T23&lt;&gt;0,-(T23-P23)/T23,"")</f>
        <v>-0.7696046662346079</v>
      </c>
      <c r="W23" s="88">
        <v>8311018.510000056</v>
      </c>
      <c r="X23" s="89">
        <v>313769</v>
      </c>
      <c r="Y23" s="71">
        <f>W23/X23</f>
        <v>26.487697988010463</v>
      </c>
    </row>
    <row r="24" spans="1:25" s="29" customFormat="1" ht="11.25">
      <c r="A24" s="28">
        <v>18</v>
      </c>
      <c r="B24" s="59"/>
      <c r="C24" s="60" t="s">
        <v>37</v>
      </c>
      <c r="D24" s="61">
        <v>44624</v>
      </c>
      <c r="E24" s="62" t="s">
        <v>21</v>
      </c>
      <c r="F24" s="63">
        <v>32</v>
      </c>
      <c r="G24" s="64">
        <v>32</v>
      </c>
      <c r="H24" s="65">
        <v>11</v>
      </c>
      <c r="I24" s="31">
        <v>4276.999999901193</v>
      </c>
      <c r="J24" s="32">
        <v>136</v>
      </c>
      <c r="K24" s="31">
        <v>8147.99999995791</v>
      </c>
      <c r="L24" s="32">
        <v>271</v>
      </c>
      <c r="M24" s="31">
        <v>8436.000000101332</v>
      </c>
      <c r="N24" s="32">
        <v>270</v>
      </c>
      <c r="O24" s="86">
        <f>I24+K24+M24</f>
        <v>20860.999999960437</v>
      </c>
      <c r="P24" s="87">
        <f>J24+L24+N24</f>
        <v>677</v>
      </c>
      <c r="Q24" s="37">
        <f>P24/G24</f>
        <v>21.15625</v>
      </c>
      <c r="R24" s="38">
        <f>O24/P24</f>
        <v>30.813884785761353</v>
      </c>
      <c r="S24" s="68">
        <v>114715</v>
      </c>
      <c r="T24" s="69">
        <v>3606</v>
      </c>
      <c r="U24" s="70">
        <f>IF(S24&lt;&gt;0,-(S24-O24)/S24,"")</f>
        <v>-0.8181493265923337</v>
      </c>
      <c r="V24" s="70">
        <f>IF(T24&lt;&gt;0,-(T24-P24)/T24,"")</f>
        <v>-0.812257348863006</v>
      </c>
      <c r="W24" s="88">
        <v>159304946.99999997</v>
      </c>
      <c r="X24" s="89">
        <v>5429708</v>
      </c>
      <c r="Y24" s="71">
        <f>W24/X24</f>
        <v>29.339505365666067</v>
      </c>
    </row>
    <row r="25" spans="1:25" s="29" customFormat="1" ht="11.25">
      <c r="A25" s="28">
        <v>19</v>
      </c>
      <c r="B25" s="59" t="s">
        <v>30</v>
      </c>
      <c r="C25" s="72" t="s">
        <v>70</v>
      </c>
      <c r="D25" s="73">
        <v>44694</v>
      </c>
      <c r="E25" s="62" t="s">
        <v>71</v>
      </c>
      <c r="F25" s="92">
        <v>30</v>
      </c>
      <c r="G25" s="93">
        <v>30</v>
      </c>
      <c r="H25" s="65">
        <v>1</v>
      </c>
      <c r="I25" s="31">
        <v>3095.4999999805746</v>
      </c>
      <c r="J25" s="32">
        <v>80</v>
      </c>
      <c r="K25" s="31">
        <v>6084.9999999447755</v>
      </c>
      <c r="L25" s="32">
        <v>162</v>
      </c>
      <c r="M25" s="31">
        <v>9849.999999985119</v>
      </c>
      <c r="N25" s="32">
        <v>260</v>
      </c>
      <c r="O25" s="66">
        <f>I25+K25+M25</f>
        <v>19030.49999991047</v>
      </c>
      <c r="P25" s="67">
        <f>J25+L25+N25</f>
        <v>502</v>
      </c>
      <c r="Q25" s="37">
        <f>P25/G25</f>
        <v>16.733333333333334</v>
      </c>
      <c r="R25" s="38">
        <f>O25/P25</f>
        <v>37.90936254962245</v>
      </c>
      <c r="S25" s="68"/>
      <c r="T25" s="69"/>
      <c r="U25" s="70"/>
      <c r="V25" s="70"/>
      <c r="W25" s="94">
        <v>19030.49999991047</v>
      </c>
      <c r="X25" s="95">
        <v>502</v>
      </c>
      <c r="Y25" s="71">
        <f>W25/X25</f>
        <v>37.90936254962245</v>
      </c>
    </row>
    <row r="26" spans="1:25" s="29" customFormat="1" ht="11.25">
      <c r="A26" s="28">
        <v>20</v>
      </c>
      <c r="B26" s="59"/>
      <c r="C26" s="60" t="s">
        <v>47</v>
      </c>
      <c r="D26" s="61">
        <v>44673</v>
      </c>
      <c r="E26" s="62" t="s">
        <v>15</v>
      </c>
      <c r="F26" s="63">
        <v>7</v>
      </c>
      <c r="G26" s="64">
        <v>2</v>
      </c>
      <c r="H26" s="65">
        <v>4</v>
      </c>
      <c r="I26" s="31">
        <v>1240.000000060598</v>
      </c>
      <c r="J26" s="32">
        <v>124</v>
      </c>
      <c r="K26" s="31">
        <v>1650.0000000570037</v>
      </c>
      <c r="L26" s="32">
        <v>165</v>
      </c>
      <c r="M26" s="31">
        <v>1549.9999999600816</v>
      </c>
      <c r="N26" s="32">
        <v>155</v>
      </c>
      <c r="O26" s="86">
        <f>I26+K26+M26</f>
        <v>4440.000000077684</v>
      </c>
      <c r="P26" s="87">
        <f>J26+L26+N26</f>
        <v>444</v>
      </c>
      <c r="Q26" s="37">
        <f>P26/G26</f>
        <v>222</v>
      </c>
      <c r="R26" s="38">
        <f>O26/P26</f>
        <v>10.000000000174962</v>
      </c>
      <c r="S26" s="68">
        <v>2115</v>
      </c>
      <c r="T26" s="69">
        <v>111</v>
      </c>
      <c r="U26" s="70">
        <f>IF(S26&lt;&gt;0,-(S26-O26)/S26,"")</f>
        <v>1.0992907801785738</v>
      </c>
      <c r="V26" s="70">
        <f>IF(T26&lt;&gt;0,-(T26-P26)/T26,"")</f>
        <v>3</v>
      </c>
      <c r="W26" s="88">
        <v>291806.0000000777</v>
      </c>
      <c r="X26" s="89">
        <v>13019</v>
      </c>
      <c r="Y26" s="71">
        <f>W26/X26</f>
        <v>22.413856671025247</v>
      </c>
    </row>
    <row r="27" spans="1:25" s="29" customFormat="1" ht="11.25">
      <c r="A27" s="28">
        <v>21</v>
      </c>
      <c r="B27" s="59"/>
      <c r="C27" s="60" t="s">
        <v>72</v>
      </c>
      <c r="D27" s="61">
        <v>44498</v>
      </c>
      <c r="E27" s="62" t="s">
        <v>21</v>
      </c>
      <c r="F27" s="63">
        <v>1</v>
      </c>
      <c r="G27" s="64">
        <v>1</v>
      </c>
      <c r="H27" s="65">
        <v>28</v>
      </c>
      <c r="I27" s="31">
        <v>4289.9999999323</v>
      </c>
      <c r="J27" s="32">
        <v>429</v>
      </c>
      <c r="K27" s="31">
        <v>0</v>
      </c>
      <c r="L27" s="32">
        <v>0</v>
      </c>
      <c r="M27" s="31">
        <v>0</v>
      </c>
      <c r="N27" s="32">
        <v>0</v>
      </c>
      <c r="O27" s="86">
        <f>I27+K27+M27</f>
        <v>4289.9999999323</v>
      </c>
      <c r="P27" s="87">
        <f>J27+L27+N27</f>
        <v>429</v>
      </c>
      <c r="Q27" s="37">
        <f>P27/G27</f>
        <v>429</v>
      </c>
      <c r="R27" s="38">
        <f>O27/P27</f>
        <v>9.99999999984219</v>
      </c>
      <c r="S27" s="68"/>
      <c r="T27" s="69"/>
      <c r="U27" s="70"/>
      <c r="V27" s="70">
        <f>IF(T27&lt;&gt;0,-(T27-P27)/T27,"")</f>
      </c>
      <c r="W27" s="53">
        <v>3110967.9999999325</v>
      </c>
      <c r="X27" s="54">
        <v>166912</v>
      </c>
      <c r="Y27" s="71">
        <f>W27/X27</f>
        <v>18.638372315950516</v>
      </c>
    </row>
    <row r="28" spans="1:25" s="29" customFormat="1" ht="11.25">
      <c r="A28" s="28">
        <v>22</v>
      </c>
      <c r="B28" s="59" t="s">
        <v>30</v>
      </c>
      <c r="C28" s="72" t="s">
        <v>73</v>
      </c>
      <c r="D28" s="73">
        <v>44694</v>
      </c>
      <c r="E28" s="62" t="s">
        <v>71</v>
      </c>
      <c r="F28" s="92">
        <v>30</v>
      </c>
      <c r="G28" s="93">
        <v>30</v>
      </c>
      <c r="H28" s="65">
        <v>1</v>
      </c>
      <c r="I28" s="31">
        <v>559.9999999875678</v>
      </c>
      <c r="J28" s="32">
        <v>22</v>
      </c>
      <c r="K28" s="31">
        <v>5142.999999944758</v>
      </c>
      <c r="L28" s="32">
        <v>150</v>
      </c>
      <c r="M28" s="31">
        <v>7727.999999735903</v>
      </c>
      <c r="N28" s="32">
        <v>229</v>
      </c>
      <c r="O28" s="66">
        <f>I28+K28+M28</f>
        <v>13430.999999668229</v>
      </c>
      <c r="P28" s="67">
        <f>J28+L28+N28</f>
        <v>401</v>
      </c>
      <c r="Q28" s="37">
        <f>P28/G28</f>
        <v>13.366666666666667</v>
      </c>
      <c r="R28" s="38">
        <f>O28/P28</f>
        <v>33.493765585207555</v>
      </c>
      <c r="S28" s="68"/>
      <c r="T28" s="69"/>
      <c r="U28" s="70"/>
      <c r="V28" s="70"/>
      <c r="W28" s="94">
        <v>13430.999999668229</v>
      </c>
      <c r="X28" s="95">
        <v>401</v>
      </c>
      <c r="Y28" s="71">
        <f>W28/X28</f>
        <v>33.493765585207555</v>
      </c>
    </row>
    <row r="29" spans="1:25" s="29" customFormat="1" ht="11.25">
      <c r="A29" s="28">
        <v>23</v>
      </c>
      <c r="B29" s="59"/>
      <c r="C29" s="60" t="s">
        <v>74</v>
      </c>
      <c r="D29" s="61">
        <v>44568</v>
      </c>
      <c r="E29" s="62" t="s">
        <v>15</v>
      </c>
      <c r="F29" s="63">
        <v>4</v>
      </c>
      <c r="G29" s="64">
        <v>4</v>
      </c>
      <c r="H29" s="65">
        <v>19</v>
      </c>
      <c r="I29" s="31">
        <v>5563.999999896306</v>
      </c>
      <c r="J29" s="32">
        <v>384</v>
      </c>
      <c r="K29" s="31">
        <v>0</v>
      </c>
      <c r="L29" s="32">
        <v>0</v>
      </c>
      <c r="M29" s="31">
        <v>0</v>
      </c>
      <c r="N29" s="32">
        <v>0</v>
      </c>
      <c r="O29" s="86">
        <f>I29+K29+M29</f>
        <v>5563.999999896306</v>
      </c>
      <c r="P29" s="87">
        <f>J29+L29+N29</f>
        <v>384</v>
      </c>
      <c r="Q29" s="37">
        <f>P29/G29</f>
        <v>96</v>
      </c>
      <c r="R29" s="38">
        <f>O29/P29</f>
        <v>14.489583333063296</v>
      </c>
      <c r="S29" s="68"/>
      <c r="T29" s="69"/>
      <c r="U29" s="70"/>
      <c r="V29" s="70">
        <f>IF(T29&lt;&gt;0,-(T29-P29)/T29,"")</f>
      </c>
      <c r="W29" s="88">
        <v>27205248.879999895</v>
      </c>
      <c r="X29" s="89">
        <v>1150981</v>
      </c>
      <c r="Y29" s="71">
        <f>W29/X29</f>
        <v>23.636575130258358</v>
      </c>
    </row>
    <row r="30" spans="1:25" s="29" customFormat="1" ht="11.25">
      <c r="A30" s="28">
        <v>24</v>
      </c>
      <c r="B30" s="59"/>
      <c r="C30" s="60" t="s">
        <v>38</v>
      </c>
      <c r="D30" s="61">
        <v>44631</v>
      </c>
      <c r="E30" s="62" t="s">
        <v>14</v>
      </c>
      <c r="F30" s="63">
        <v>10</v>
      </c>
      <c r="G30" s="64">
        <v>10</v>
      </c>
      <c r="H30" s="65">
        <v>10</v>
      </c>
      <c r="I30" s="31">
        <v>1394.000000049468</v>
      </c>
      <c r="J30" s="32">
        <v>38</v>
      </c>
      <c r="K30" s="31">
        <v>5861.099999999813</v>
      </c>
      <c r="L30" s="32">
        <v>156</v>
      </c>
      <c r="M30" s="31">
        <v>6349.000000101948</v>
      </c>
      <c r="N30" s="32">
        <v>169</v>
      </c>
      <c r="O30" s="86">
        <f>I30+K30+M30</f>
        <v>13604.10000015123</v>
      </c>
      <c r="P30" s="87">
        <f>J30+L30+N30</f>
        <v>363</v>
      </c>
      <c r="Q30" s="37">
        <f>P30/G30</f>
        <v>36.3</v>
      </c>
      <c r="R30" s="38">
        <f>O30/P30</f>
        <v>37.47685950454884</v>
      </c>
      <c r="S30" s="68">
        <v>24141</v>
      </c>
      <c r="T30" s="69">
        <v>696</v>
      </c>
      <c r="U30" s="70">
        <f>IF(S30&lt;&gt;0,-(S30-O30)/S30,"")</f>
        <v>-0.4364732198272139</v>
      </c>
      <c r="V30" s="70">
        <f>IF(T30&lt;&gt;0,-(T30-P30)/T30,"")</f>
        <v>-0.47844827586206895</v>
      </c>
      <c r="W30" s="88">
        <v>15303751.10000015</v>
      </c>
      <c r="X30" s="89">
        <v>501810</v>
      </c>
      <c r="Y30" s="71">
        <f>W30/X30</f>
        <v>30.497102688268768</v>
      </c>
    </row>
    <row r="31" spans="1:25" s="29" customFormat="1" ht="11.25">
      <c r="A31" s="28">
        <v>25</v>
      </c>
      <c r="B31" s="59"/>
      <c r="C31" s="60" t="s">
        <v>57</v>
      </c>
      <c r="D31" s="61">
        <v>44687</v>
      </c>
      <c r="E31" s="62" t="s">
        <v>16</v>
      </c>
      <c r="F31" s="63">
        <v>17</v>
      </c>
      <c r="G31" s="64">
        <v>17</v>
      </c>
      <c r="H31" s="65">
        <v>1</v>
      </c>
      <c r="I31" s="31">
        <v>1026</v>
      </c>
      <c r="J31" s="32">
        <v>38</v>
      </c>
      <c r="K31" s="31">
        <v>3222.5</v>
      </c>
      <c r="L31" s="32">
        <v>128</v>
      </c>
      <c r="M31" s="31">
        <v>3842</v>
      </c>
      <c r="N31" s="32">
        <v>142</v>
      </c>
      <c r="O31" s="66">
        <f>I31+K31+M31</f>
        <v>8090.5</v>
      </c>
      <c r="P31" s="67">
        <f>J31+L31+N31</f>
        <v>308</v>
      </c>
      <c r="Q31" s="37">
        <f>P31/G31</f>
        <v>18.11764705882353</v>
      </c>
      <c r="R31" s="38">
        <f>O31/P31</f>
        <v>26.267857142857142</v>
      </c>
      <c r="S31" s="68">
        <v>40290</v>
      </c>
      <c r="T31" s="69">
        <v>1938</v>
      </c>
      <c r="U31" s="70">
        <f>IF(S31&lt;&gt;0,-(S31-O31)/S31,"")</f>
        <v>-0.7991933482253661</v>
      </c>
      <c r="V31" s="70">
        <f>IF(T31&lt;&gt;0,-(T31-P31)/T31,"")</f>
        <v>-0.8410732714138287</v>
      </c>
      <c r="W31" s="75">
        <v>118697</v>
      </c>
      <c r="X31" s="76">
        <v>5382</v>
      </c>
      <c r="Y31" s="71">
        <f>W31/X31</f>
        <v>22.05444072835377</v>
      </c>
    </row>
    <row r="32" spans="1:25" s="29" customFormat="1" ht="11.25">
      <c r="A32" s="28">
        <v>26</v>
      </c>
      <c r="B32" s="59"/>
      <c r="C32" s="60" t="s">
        <v>46</v>
      </c>
      <c r="D32" s="61">
        <v>44673</v>
      </c>
      <c r="E32" s="62" t="s">
        <v>14</v>
      </c>
      <c r="F32" s="63">
        <v>9</v>
      </c>
      <c r="G32" s="64">
        <v>9</v>
      </c>
      <c r="H32" s="65">
        <v>4</v>
      </c>
      <c r="I32" s="31">
        <v>2742.000000048183</v>
      </c>
      <c r="J32" s="32">
        <v>65</v>
      </c>
      <c r="K32" s="31">
        <v>4336.999999866814</v>
      </c>
      <c r="L32" s="32">
        <v>101</v>
      </c>
      <c r="M32" s="31">
        <v>3912.00000007178</v>
      </c>
      <c r="N32" s="32">
        <v>97</v>
      </c>
      <c r="O32" s="86">
        <f>I32+K32+M32</f>
        <v>10990.999999986776</v>
      </c>
      <c r="P32" s="87">
        <f>J32+L32+N32</f>
        <v>263</v>
      </c>
      <c r="Q32" s="37">
        <f>P32/G32</f>
        <v>29.22222222222222</v>
      </c>
      <c r="R32" s="38">
        <f>O32/P32</f>
        <v>41.790874524664545</v>
      </c>
      <c r="S32" s="68">
        <v>57293</v>
      </c>
      <c r="T32" s="69">
        <v>1506</v>
      </c>
      <c r="U32" s="70">
        <f>IF(S32&lt;&gt;0,-(S32-O32)/S32,"")</f>
        <v>-0.8081615555131207</v>
      </c>
      <c r="V32" s="70">
        <f>IF(T32&lt;&gt;0,-(T32-P32)/T32,"")</f>
        <v>-0.8253652058432935</v>
      </c>
      <c r="W32" s="88">
        <v>2031624.9999999867</v>
      </c>
      <c r="X32" s="89">
        <v>51347</v>
      </c>
      <c r="Y32" s="71">
        <f>W32/X32</f>
        <v>39.566576430949944</v>
      </c>
    </row>
    <row r="33" spans="1:25" s="29" customFormat="1" ht="11.25">
      <c r="A33" s="28">
        <v>27</v>
      </c>
      <c r="B33" s="59"/>
      <c r="C33" s="60" t="s">
        <v>75</v>
      </c>
      <c r="D33" s="61">
        <v>44547</v>
      </c>
      <c r="E33" s="62" t="s">
        <v>21</v>
      </c>
      <c r="F33" s="63">
        <v>1</v>
      </c>
      <c r="G33" s="64">
        <v>1</v>
      </c>
      <c r="H33" s="65">
        <v>17</v>
      </c>
      <c r="I33" s="31">
        <v>1630.0000000684636</v>
      </c>
      <c r="J33" s="32">
        <v>163</v>
      </c>
      <c r="K33" s="31">
        <v>0</v>
      </c>
      <c r="L33" s="32">
        <v>0</v>
      </c>
      <c r="M33" s="31">
        <v>0</v>
      </c>
      <c r="N33" s="32">
        <v>0</v>
      </c>
      <c r="O33" s="86">
        <f>I33+K33+M33</f>
        <v>1630.0000000684636</v>
      </c>
      <c r="P33" s="87">
        <f>J33+L33+N33</f>
        <v>163</v>
      </c>
      <c r="Q33" s="37">
        <f>P33/G33</f>
        <v>163</v>
      </c>
      <c r="R33" s="38">
        <f>O33/P33</f>
        <v>10.000000000420021</v>
      </c>
      <c r="S33" s="68"/>
      <c r="T33" s="69"/>
      <c r="U33" s="70">
        <f>IF(S33&lt;&gt;0,-(S33-O33)/S33,"")</f>
      </c>
      <c r="V33" s="70">
        <f>IF(T33&lt;&gt;0,-(T33-P33)/T33,"")</f>
      </c>
      <c r="W33" s="88">
        <v>3009331.5000000685</v>
      </c>
      <c r="X33" s="89">
        <v>134977</v>
      </c>
      <c r="Y33" s="71">
        <f>W33/X33</f>
        <v>22.29514287619423</v>
      </c>
    </row>
    <row r="34" spans="1:25" s="29" customFormat="1" ht="11.25">
      <c r="A34" s="28">
        <v>28</v>
      </c>
      <c r="B34" s="59"/>
      <c r="C34" s="60" t="s">
        <v>76</v>
      </c>
      <c r="D34" s="61">
        <v>43672</v>
      </c>
      <c r="E34" s="62" t="s">
        <v>16</v>
      </c>
      <c r="F34" s="63">
        <v>1</v>
      </c>
      <c r="G34" s="64">
        <v>1</v>
      </c>
      <c r="H34" s="65">
        <v>15</v>
      </c>
      <c r="I34" s="31">
        <v>0</v>
      </c>
      <c r="J34" s="32">
        <v>0</v>
      </c>
      <c r="K34" s="31">
        <v>4630.000000045926</v>
      </c>
      <c r="L34" s="32">
        <v>138</v>
      </c>
      <c r="M34" s="31">
        <v>0</v>
      </c>
      <c r="N34" s="32">
        <v>0</v>
      </c>
      <c r="O34" s="86">
        <f>I34+K34+M34</f>
        <v>4630.000000045926</v>
      </c>
      <c r="P34" s="87">
        <f>J34+L34+N34</f>
        <v>138</v>
      </c>
      <c r="Q34" s="37">
        <f>P34/G34</f>
        <v>138</v>
      </c>
      <c r="R34" s="38">
        <f>O34/P34</f>
        <v>33.55072463801395</v>
      </c>
      <c r="S34" s="68"/>
      <c r="T34" s="69"/>
      <c r="U34" s="70">
        <f>IF(S34&lt;&gt;0,-(S34-O34)/S34,"")</f>
      </c>
      <c r="V34" s="70">
        <f>IF(T34&lt;&gt;0,-(T34-P34)/T34,"")</f>
      </c>
      <c r="W34" s="96">
        <v>747346.850000046</v>
      </c>
      <c r="X34" s="97">
        <v>40832</v>
      </c>
      <c r="Y34" s="71">
        <f>W34/X34</f>
        <v>18.302969484718993</v>
      </c>
    </row>
    <row r="35" spans="1:25" s="29" customFormat="1" ht="11.25">
      <c r="A35" s="28">
        <v>29</v>
      </c>
      <c r="B35" s="59"/>
      <c r="C35" s="60" t="s">
        <v>31</v>
      </c>
      <c r="D35" s="61">
        <v>44562</v>
      </c>
      <c r="E35" s="62" t="s">
        <v>15</v>
      </c>
      <c r="F35" s="63">
        <v>1</v>
      </c>
      <c r="G35" s="64">
        <v>1</v>
      </c>
      <c r="H35" s="65">
        <v>20</v>
      </c>
      <c r="I35" s="31">
        <v>2159.9999999961105</v>
      </c>
      <c r="J35" s="32">
        <v>120</v>
      </c>
      <c r="K35" s="31">
        <v>0</v>
      </c>
      <c r="L35" s="32">
        <v>0</v>
      </c>
      <c r="M35" s="31">
        <v>0</v>
      </c>
      <c r="N35" s="32">
        <v>0</v>
      </c>
      <c r="O35" s="86">
        <f>I35+K35+M35</f>
        <v>2159.9999999961105</v>
      </c>
      <c r="P35" s="87">
        <f>J35+L35+N35</f>
        <v>120</v>
      </c>
      <c r="Q35" s="37">
        <f>P35/G35</f>
        <v>120</v>
      </c>
      <c r="R35" s="38">
        <f>O35/P35</f>
        <v>17.99999999996759</v>
      </c>
      <c r="S35" s="68">
        <v>3690</v>
      </c>
      <c r="T35" s="69">
        <v>239</v>
      </c>
      <c r="U35" s="70">
        <f>IF(S35&lt;&gt;0,-(S35-O35)/S35,"")</f>
        <v>-0.41463414634251744</v>
      </c>
      <c r="V35" s="70">
        <f>IF(T35&lt;&gt;0,-(T35-P35)/T35,"")</f>
        <v>-0.497907949790795</v>
      </c>
      <c r="W35" s="88">
        <v>53182553.36999999</v>
      </c>
      <c r="X35" s="89">
        <v>2318523</v>
      </c>
      <c r="Y35" s="71">
        <f>W35/X35</f>
        <v>22.938117659389185</v>
      </c>
    </row>
    <row r="36" spans="1:25" s="29" customFormat="1" ht="11.25">
      <c r="A36" s="28">
        <v>30</v>
      </c>
      <c r="B36" s="59"/>
      <c r="C36" s="60" t="s">
        <v>50</v>
      </c>
      <c r="D36" s="61">
        <v>44680</v>
      </c>
      <c r="E36" s="62" t="s">
        <v>21</v>
      </c>
      <c r="F36" s="63">
        <v>8</v>
      </c>
      <c r="G36" s="64">
        <v>8</v>
      </c>
      <c r="H36" s="65">
        <v>3</v>
      </c>
      <c r="I36" s="31">
        <v>960.0000000668142</v>
      </c>
      <c r="J36" s="32">
        <v>37</v>
      </c>
      <c r="K36" s="31">
        <v>755.000000145722</v>
      </c>
      <c r="L36" s="32">
        <v>29</v>
      </c>
      <c r="M36" s="31">
        <v>1180.999999824517</v>
      </c>
      <c r="N36" s="32">
        <v>49</v>
      </c>
      <c r="O36" s="86">
        <f>I36+K36+M36</f>
        <v>2896.0000000370533</v>
      </c>
      <c r="P36" s="87">
        <f>J36+L36+N36</f>
        <v>115</v>
      </c>
      <c r="Q36" s="37">
        <f>P36/G36</f>
        <v>14.375</v>
      </c>
      <c r="R36" s="38">
        <f>O36/P36</f>
        <v>25.182608695974377</v>
      </c>
      <c r="S36" s="68">
        <v>155523</v>
      </c>
      <c r="T36" s="69">
        <v>5048</v>
      </c>
      <c r="U36" s="70">
        <f>IF(S36&lt;&gt;0,-(S36-O36)/S36,"")</f>
        <v>-0.981378960024967</v>
      </c>
      <c r="V36" s="70">
        <f>IF(T36&lt;&gt;0,-(T36-P36)/T36,"")</f>
        <v>-0.9772187004754358</v>
      </c>
      <c r="W36" s="88">
        <v>1389402.000000037</v>
      </c>
      <c r="X36" s="89">
        <v>43826</v>
      </c>
      <c r="Y36" s="71">
        <f>W36/X36</f>
        <v>31.70268790215938</v>
      </c>
    </row>
    <row r="37" spans="1:25" s="29" customFormat="1" ht="11.25">
      <c r="A37" s="28">
        <v>31</v>
      </c>
      <c r="B37" s="59"/>
      <c r="C37" s="60" t="s">
        <v>77</v>
      </c>
      <c r="D37" s="61">
        <v>43805</v>
      </c>
      <c r="E37" s="62" t="s">
        <v>17</v>
      </c>
      <c r="F37" s="63">
        <v>1</v>
      </c>
      <c r="G37" s="64">
        <v>1</v>
      </c>
      <c r="H37" s="65">
        <v>26</v>
      </c>
      <c r="I37" s="31">
        <v>3330.0000000197074</v>
      </c>
      <c r="J37" s="32">
        <v>103</v>
      </c>
      <c r="K37" s="31">
        <v>0</v>
      </c>
      <c r="L37" s="32">
        <v>0</v>
      </c>
      <c r="M37" s="31">
        <v>0</v>
      </c>
      <c r="N37" s="32">
        <v>0</v>
      </c>
      <c r="O37" s="86">
        <f>I37+K37+M37</f>
        <v>3330.0000000197074</v>
      </c>
      <c r="P37" s="87">
        <f>J37+L37+N37</f>
        <v>103</v>
      </c>
      <c r="Q37" s="37">
        <f>P37/G37</f>
        <v>103</v>
      </c>
      <c r="R37" s="38">
        <f>O37/P37</f>
        <v>32.330097087569975</v>
      </c>
      <c r="S37" s="68"/>
      <c r="T37" s="69"/>
      <c r="U37" s="70"/>
      <c r="V37" s="70">
        <f>IF(T37&lt;&gt;0,-(T37-P37)/T37,"")</f>
      </c>
      <c r="W37" s="88">
        <v>717318.5900000196</v>
      </c>
      <c r="X37" s="89">
        <v>43049</v>
      </c>
      <c r="Y37" s="71">
        <f>W37/X37</f>
        <v>16.66283978721967</v>
      </c>
    </row>
    <row r="38" spans="1:25" s="29" customFormat="1" ht="11.25">
      <c r="A38" s="28">
        <v>32</v>
      </c>
      <c r="B38" s="59"/>
      <c r="C38" s="98" t="s">
        <v>58</v>
      </c>
      <c r="D38" s="61">
        <v>44687</v>
      </c>
      <c r="E38" s="62" t="s">
        <v>59</v>
      </c>
      <c r="F38" s="63">
        <v>1</v>
      </c>
      <c r="G38" s="64">
        <v>1</v>
      </c>
      <c r="H38" s="65">
        <v>2</v>
      </c>
      <c r="I38" s="31">
        <v>225.00000006385375</v>
      </c>
      <c r="J38" s="32">
        <v>6</v>
      </c>
      <c r="K38" s="31">
        <v>904.9999999826626</v>
      </c>
      <c r="L38" s="32">
        <v>24</v>
      </c>
      <c r="M38" s="31">
        <v>1784.9999999410948</v>
      </c>
      <c r="N38" s="32">
        <v>46</v>
      </c>
      <c r="O38" s="66">
        <f>I38+K38+M38</f>
        <v>2914.999999987611</v>
      </c>
      <c r="P38" s="67">
        <f>J38+L38+N38</f>
        <v>76</v>
      </c>
      <c r="Q38" s="37">
        <f>P38/G38</f>
        <v>76</v>
      </c>
      <c r="R38" s="38">
        <f>O38/P38</f>
        <v>38.35526315773172</v>
      </c>
      <c r="S38" s="68">
        <v>38771</v>
      </c>
      <c r="T38" s="69">
        <v>1068</v>
      </c>
      <c r="U38" s="70">
        <f>IF(S38&lt;&gt;0,-(S38-O38)/S38,"")</f>
        <v>-0.9248149390011191</v>
      </c>
      <c r="V38" s="70">
        <f>IF(T38&lt;&gt;0,-(T38-P38)/T38,"")</f>
        <v>-0.9288389513108615</v>
      </c>
      <c r="W38" s="99">
        <v>60394.99999998761</v>
      </c>
      <c r="X38" s="100">
        <v>1741</v>
      </c>
      <c r="Y38" s="71">
        <f>W38/X38</f>
        <v>34.68983342905664</v>
      </c>
    </row>
    <row r="39" spans="1:25" s="29" customFormat="1" ht="11.25">
      <c r="A39" s="28">
        <v>33</v>
      </c>
      <c r="B39" s="59"/>
      <c r="C39" s="60" t="s">
        <v>52</v>
      </c>
      <c r="D39" s="61">
        <v>44680</v>
      </c>
      <c r="E39" s="62" t="s">
        <v>15</v>
      </c>
      <c r="F39" s="63">
        <v>4</v>
      </c>
      <c r="G39" s="64">
        <v>4</v>
      </c>
      <c r="H39" s="65">
        <v>3</v>
      </c>
      <c r="I39" s="31">
        <v>233.9999999430308</v>
      </c>
      <c r="J39" s="32">
        <v>16</v>
      </c>
      <c r="K39" s="31">
        <v>307.9999999777401</v>
      </c>
      <c r="L39" s="32">
        <v>20</v>
      </c>
      <c r="M39" s="31">
        <v>278.0000000720406</v>
      </c>
      <c r="N39" s="32">
        <v>17</v>
      </c>
      <c r="O39" s="86">
        <f>I39+K39+M39</f>
        <v>819.9999999928116</v>
      </c>
      <c r="P39" s="87">
        <f>J39+L39+N39</f>
        <v>53</v>
      </c>
      <c r="Q39" s="37">
        <f>P39/G39</f>
        <v>13.25</v>
      </c>
      <c r="R39" s="38">
        <f>O39/P39</f>
        <v>15.471698113071916</v>
      </c>
      <c r="S39" s="68">
        <v>62828</v>
      </c>
      <c r="T39" s="69">
        <v>1876</v>
      </c>
      <c r="U39" s="70">
        <f>IF(S39&lt;&gt;0,-(S39-O39)/S39,"")</f>
        <v>-0.986948494302018</v>
      </c>
      <c r="V39" s="70">
        <f>IF(T39&lt;&gt;0,-(T39-P39)/T39,"")</f>
        <v>-0.9717484008528785</v>
      </c>
      <c r="W39" s="88">
        <v>895638.2999999928</v>
      </c>
      <c r="X39" s="89">
        <v>26246</v>
      </c>
      <c r="Y39" s="71">
        <f>W39/X39</f>
        <v>34.12475424826613</v>
      </c>
    </row>
    <row r="40" spans="1:25" ht="11.25">
      <c r="A40" s="28">
        <v>34</v>
      </c>
      <c r="B40" s="59"/>
      <c r="C40" s="60" t="s">
        <v>43</v>
      </c>
      <c r="D40" s="61">
        <v>44659</v>
      </c>
      <c r="E40" s="62" t="s">
        <v>16</v>
      </c>
      <c r="F40" s="63">
        <v>10</v>
      </c>
      <c r="G40" s="64">
        <v>10</v>
      </c>
      <c r="H40" s="65">
        <v>5</v>
      </c>
      <c r="I40" s="31">
        <v>448</v>
      </c>
      <c r="J40" s="32">
        <v>13</v>
      </c>
      <c r="K40" s="31">
        <v>862</v>
      </c>
      <c r="L40" s="32">
        <v>25</v>
      </c>
      <c r="M40" s="31">
        <v>488</v>
      </c>
      <c r="N40" s="32">
        <v>14</v>
      </c>
      <c r="O40" s="66">
        <f>I40+K40+M40</f>
        <v>1798</v>
      </c>
      <c r="P40" s="67">
        <f>J40+L40+N40</f>
        <v>52</v>
      </c>
      <c r="Q40" s="37">
        <f>P40/G40</f>
        <v>5.2</v>
      </c>
      <c r="R40" s="38">
        <f>O40/P40</f>
        <v>34.57692307692308</v>
      </c>
      <c r="S40" s="68">
        <v>56286.5</v>
      </c>
      <c r="T40" s="69">
        <v>1347</v>
      </c>
      <c r="U40" s="70">
        <f>IF(S40&lt;&gt;0,-(S40-O40)/S40,"")</f>
        <v>-0.9680562834782763</v>
      </c>
      <c r="V40" s="70">
        <f>IF(T40&lt;&gt;0,-(T40-P40)/T40,"")</f>
        <v>-0.961395694135115</v>
      </c>
      <c r="W40" s="75">
        <v>535749.9</v>
      </c>
      <c r="X40" s="76">
        <v>18395</v>
      </c>
      <c r="Y40" s="71">
        <f>W40/X40</f>
        <v>29.12475672737157</v>
      </c>
    </row>
    <row r="41" spans="1:25" ht="11.25">
      <c r="A41" s="28">
        <v>35</v>
      </c>
      <c r="B41" s="59"/>
      <c r="C41" s="60" t="s">
        <v>42</v>
      </c>
      <c r="D41" s="61">
        <v>44659</v>
      </c>
      <c r="E41" s="62" t="s">
        <v>16</v>
      </c>
      <c r="F41" s="63">
        <v>1</v>
      </c>
      <c r="G41" s="64">
        <v>1</v>
      </c>
      <c r="H41" s="65">
        <v>5</v>
      </c>
      <c r="I41" s="31">
        <v>448</v>
      </c>
      <c r="J41" s="32">
        <v>13</v>
      </c>
      <c r="K41" s="31">
        <v>862</v>
      </c>
      <c r="L41" s="32">
        <v>25</v>
      </c>
      <c r="M41" s="31">
        <v>488</v>
      </c>
      <c r="N41" s="32">
        <v>14</v>
      </c>
      <c r="O41" s="66">
        <f>I41+K41+M41</f>
        <v>1798</v>
      </c>
      <c r="P41" s="67">
        <f>J41+L41+N41</f>
        <v>52</v>
      </c>
      <c r="Q41" s="37">
        <f>P41/G41</f>
        <v>52</v>
      </c>
      <c r="R41" s="38">
        <f>O41/P41</f>
        <v>34.57692307692308</v>
      </c>
      <c r="S41" s="68">
        <v>4700</v>
      </c>
      <c r="T41" s="69">
        <v>138</v>
      </c>
      <c r="U41" s="70">
        <f>IF(S41&lt;&gt;0,-(S41-O41)/S41,"")</f>
        <v>-0.6174468085106383</v>
      </c>
      <c r="V41" s="70">
        <f>IF(T41&lt;&gt;0,-(T41-P41)/T41,"")</f>
        <v>-0.6231884057971014</v>
      </c>
      <c r="W41" s="75">
        <v>535749.9</v>
      </c>
      <c r="X41" s="76">
        <v>18395</v>
      </c>
      <c r="Y41" s="71">
        <f>W41/X41</f>
        <v>29.12475672737157</v>
      </c>
    </row>
    <row r="42" spans="1:25" ht="11.25">
      <c r="A42" s="28">
        <v>36</v>
      </c>
      <c r="B42" s="59"/>
      <c r="C42" s="60" t="s">
        <v>78</v>
      </c>
      <c r="D42" s="61">
        <v>44673</v>
      </c>
      <c r="E42" s="62" t="s">
        <v>15</v>
      </c>
      <c r="F42" s="63">
        <v>1</v>
      </c>
      <c r="G42" s="64">
        <v>1</v>
      </c>
      <c r="H42" s="65">
        <v>3</v>
      </c>
      <c r="I42" s="31">
        <v>249.99999993386294</v>
      </c>
      <c r="J42" s="32">
        <v>25</v>
      </c>
      <c r="K42" s="31">
        <v>119.99999993124108</v>
      </c>
      <c r="L42" s="32">
        <v>12</v>
      </c>
      <c r="M42" s="31">
        <v>99.9999999427009</v>
      </c>
      <c r="N42" s="32">
        <v>10</v>
      </c>
      <c r="O42" s="86">
        <f>I42+K42+M42</f>
        <v>469.9999998078049</v>
      </c>
      <c r="P42" s="87">
        <f>J42+L42+N42</f>
        <v>47</v>
      </c>
      <c r="Q42" s="37">
        <f>P42/G42</f>
        <v>47</v>
      </c>
      <c r="R42" s="38">
        <f>O42/P42</f>
        <v>9.999999995910743</v>
      </c>
      <c r="S42" s="68"/>
      <c r="T42" s="69"/>
      <c r="U42" s="70"/>
      <c r="V42" s="70">
        <f>IF(T42&lt;&gt;0,-(T42-P42)/T42,"")</f>
      </c>
      <c r="W42" s="88">
        <v>51905.999999807806</v>
      </c>
      <c r="X42" s="89">
        <v>1323</v>
      </c>
      <c r="Y42" s="71">
        <f>W42/X42</f>
        <v>39.233560090557674</v>
      </c>
    </row>
    <row r="43" spans="1:25" ht="11.25">
      <c r="A43" s="28">
        <v>37</v>
      </c>
      <c r="B43" s="59"/>
      <c r="C43" s="60" t="s">
        <v>51</v>
      </c>
      <c r="D43" s="61">
        <v>44680</v>
      </c>
      <c r="E43" s="62" t="s">
        <v>21</v>
      </c>
      <c r="F43" s="63">
        <v>1</v>
      </c>
      <c r="G43" s="64">
        <v>1</v>
      </c>
      <c r="H43" s="65">
        <v>3</v>
      </c>
      <c r="I43" s="31">
        <v>615.0000000717193</v>
      </c>
      <c r="J43" s="32">
        <v>9</v>
      </c>
      <c r="K43" s="31">
        <v>1229.9999999892173</v>
      </c>
      <c r="L43" s="32">
        <v>18</v>
      </c>
      <c r="M43" s="31">
        <v>749.9999999558102</v>
      </c>
      <c r="N43" s="32">
        <v>11</v>
      </c>
      <c r="O43" s="86">
        <f>I43+K43+M43</f>
        <v>2595.0000000167465</v>
      </c>
      <c r="P43" s="87">
        <f>J43+L43+N43</f>
        <v>38</v>
      </c>
      <c r="Q43" s="37">
        <f>P43/G43</f>
        <v>38</v>
      </c>
      <c r="R43" s="38">
        <f>O43/P43</f>
        <v>68.28947368465123</v>
      </c>
      <c r="S43" s="68">
        <v>57347</v>
      </c>
      <c r="T43" s="69">
        <v>1229</v>
      </c>
      <c r="U43" s="70">
        <f>IF(S43&lt;&gt;0,-(S43-O43)/S43,"")</f>
        <v>-0.9547491586304995</v>
      </c>
      <c r="V43" s="70">
        <f>IF(T43&lt;&gt;0,-(T43-P43)/T43,"")</f>
        <v>-0.9690805532953621</v>
      </c>
      <c r="W43" s="88">
        <v>798917.0000000168</v>
      </c>
      <c r="X43" s="89">
        <v>17261</v>
      </c>
      <c r="Y43" s="71">
        <f>W43/X43</f>
        <v>46.28451422281541</v>
      </c>
    </row>
    <row r="44" spans="1:25" ht="11.25">
      <c r="A44" s="28">
        <v>38</v>
      </c>
      <c r="B44" s="59"/>
      <c r="C44" s="60" t="s">
        <v>39</v>
      </c>
      <c r="D44" s="61">
        <v>44631</v>
      </c>
      <c r="E44" s="62" t="s">
        <v>15</v>
      </c>
      <c r="F44" s="63">
        <v>2</v>
      </c>
      <c r="G44" s="64">
        <v>2</v>
      </c>
      <c r="H44" s="65">
        <v>10</v>
      </c>
      <c r="I44" s="31">
        <v>0</v>
      </c>
      <c r="J44" s="32">
        <v>0</v>
      </c>
      <c r="K44" s="31">
        <v>769.9999999443503</v>
      </c>
      <c r="L44" s="32">
        <v>32</v>
      </c>
      <c r="M44" s="31">
        <v>189.9999999682424</v>
      </c>
      <c r="N44" s="32">
        <v>5</v>
      </c>
      <c r="O44" s="86">
        <f>I44+K44+M44</f>
        <v>959.9999999125927</v>
      </c>
      <c r="P44" s="87">
        <f>J44+L44+N44</f>
        <v>37</v>
      </c>
      <c r="Q44" s="37">
        <f>P44/G44</f>
        <v>18.5</v>
      </c>
      <c r="R44" s="38">
        <f>O44/P44</f>
        <v>25.945945943583585</v>
      </c>
      <c r="S44" s="68">
        <v>1104</v>
      </c>
      <c r="T44" s="69">
        <v>81</v>
      </c>
      <c r="U44" s="70">
        <f>IF(S44&lt;&gt;0,-(S44-O44)/S44,"")</f>
        <v>-0.13043478268786896</v>
      </c>
      <c r="V44" s="70">
        <f>IF(T44&lt;&gt;0,-(T44-P44)/T44,"")</f>
        <v>-0.5432098765432098</v>
      </c>
      <c r="W44" s="88">
        <v>8419944.699999912</v>
      </c>
      <c r="X44" s="89">
        <v>404990</v>
      </c>
      <c r="Y44" s="71">
        <f>W44/X44</f>
        <v>20.790500259265443</v>
      </c>
    </row>
    <row r="45" spans="1:25" ht="11.25">
      <c r="A45" s="28">
        <v>39</v>
      </c>
      <c r="B45" s="59"/>
      <c r="C45" s="60" t="s">
        <v>79</v>
      </c>
      <c r="D45" s="61">
        <v>44666</v>
      </c>
      <c r="E45" s="62" t="s">
        <v>17</v>
      </c>
      <c r="F45" s="63">
        <v>1</v>
      </c>
      <c r="G45" s="64">
        <v>1</v>
      </c>
      <c r="H45" s="65">
        <v>3</v>
      </c>
      <c r="I45" s="31">
        <v>0</v>
      </c>
      <c r="J45" s="32">
        <v>0</v>
      </c>
      <c r="K45" s="31">
        <v>720.7499999629314</v>
      </c>
      <c r="L45" s="32">
        <v>22</v>
      </c>
      <c r="M45" s="31">
        <v>381.3000000629726</v>
      </c>
      <c r="N45" s="32">
        <v>14</v>
      </c>
      <c r="O45" s="86">
        <f>I45+K45+M45</f>
        <v>1102.050000025904</v>
      </c>
      <c r="P45" s="87">
        <f>J45+L45+N45</f>
        <v>36</v>
      </c>
      <c r="Q45" s="37">
        <f>P45/G45</f>
        <v>36</v>
      </c>
      <c r="R45" s="38">
        <f>O45/P45</f>
        <v>30.612500000719553</v>
      </c>
      <c r="S45" s="68"/>
      <c r="T45" s="69"/>
      <c r="U45" s="70"/>
      <c r="V45" s="70">
        <f>IF(T45&lt;&gt;0,-(T45-P45)/T45,"")</f>
      </c>
      <c r="W45" s="88">
        <v>46848.550000025905</v>
      </c>
      <c r="X45" s="89">
        <v>1563</v>
      </c>
      <c r="Y45" s="71">
        <f>W45/X45</f>
        <v>29.973480486260975</v>
      </c>
    </row>
    <row r="46" spans="1:25" ht="11.25">
      <c r="A46" s="28">
        <v>40</v>
      </c>
      <c r="B46" s="59"/>
      <c r="C46" s="60" t="s">
        <v>80</v>
      </c>
      <c r="D46" s="61">
        <v>44589</v>
      </c>
      <c r="E46" s="62" t="s">
        <v>16</v>
      </c>
      <c r="F46" s="63">
        <v>1</v>
      </c>
      <c r="G46" s="64">
        <v>1</v>
      </c>
      <c r="H46" s="65">
        <v>14</v>
      </c>
      <c r="I46" s="31">
        <v>383.99999993419283</v>
      </c>
      <c r="J46" s="32">
        <v>32</v>
      </c>
      <c r="K46" s="31">
        <v>0</v>
      </c>
      <c r="L46" s="32">
        <v>0</v>
      </c>
      <c r="M46" s="31">
        <v>0</v>
      </c>
      <c r="N46" s="32">
        <v>0</v>
      </c>
      <c r="O46" s="86">
        <f>I46+K46+M46</f>
        <v>383.99999993419283</v>
      </c>
      <c r="P46" s="87">
        <f>J46+L46+N46</f>
        <v>32</v>
      </c>
      <c r="Q46" s="37">
        <f>P46/G46</f>
        <v>32</v>
      </c>
      <c r="R46" s="38">
        <f>O46/P46</f>
        <v>11.999999997943526</v>
      </c>
      <c r="S46" s="68"/>
      <c r="T46" s="69"/>
      <c r="U46" s="70"/>
      <c r="V46" s="70">
        <f>IF(T46&lt;&gt;0,-(T46-P46)/T46,"")</f>
      </c>
      <c r="W46" s="88">
        <v>1315934.499999934</v>
      </c>
      <c r="X46" s="89">
        <v>54441</v>
      </c>
      <c r="Y46" s="71">
        <f>W46/X46</f>
        <v>24.171754743666245</v>
      </c>
    </row>
    <row r="47" spans="1:25" ht="11.25">
      <c r="A47" s="28">
        <v>41</v>
      </c>
      <c r="B47" s="59"/>
      <c r="C47" s="60" t="s">
        <v>53</v>
      </c>
      <c r="D47" s="61">
        <v>44680</v>
      </c>
      <c r="E47" s="62" t="s">
        <v>17</v>
      </c>
      <c r="F47" s="63">
        <v>1</v>
      </c>
      <c r="G47" s="64">
        <v>1</v>
      </c>
      <c r="H47" s="65">
        <v>3</v>
      </c>
      <c r="I47" s="31">
        <v>149.99999999116204</v>
      </c>
      <c r="J47" s="32">
        <v>4</v>
      </c>
      <c r="K47" s="31">
        <v>520.0000000104874</v>
      </c>
      <c r="L47" s="32">
        <v>16</v>
      </c>
      <c r="M47" s="31">
        <v>440.0000000563267</v>
      </c>
      <c r="N47" s="32">
        <v>11</v>
      </c>
      <c r="O47" s="86">
        <f>I47+K47+M47</f>
        <v>1110.0000000579762</v>
      </c>
      <c r="P47" s="87">
        <f>J47+L47+N47</f>
        <v>31</v>
      </c>
      <c r="Q47" s="37">
        <f>P47/G47</f>
        <v>31</v>
      </c>
      <c r="R47" s="38">
        <f>O47/P47</f>
        <v>35.80645161477342</v>
      </c>
      <c r="S47" s="68">
        <v>8796</v>
      </c>
      <c r="T47" s="69">
        <v>296</v>
      </c>
      <c r="U47" s="70">
        <f>IF(S47&lt;&gt;0,-(S47-O47)/S47,"")</f>
        <v>-0.8738062755732178</v>
      </c>
      <c r="V47" s="70">
        <f>IF(T47&lt;&gt;0,-(T47-P47)/T47,"")</f>
        <v>-0.8952702702702703</v>
      </c>
      <c r="W47" s="88">
        <v>44791.500000057975</v>
      </c>
      <c r="X47" s="89">
        <v>1455</v>
      </c>
      <c r="Y47" s="71">
        <f>W47/X47</f>
        <v>30.784536082514073</v>
      </c>
    </row>
    <row r="48" spans="1:25" ht="11.25">
      <c r="A48" s="28">
        <v>42</v>
      </c>
      <c r="B48" s="59"/>
      <c r="C48" s="60" t="s">
        <v>60</v>
      </c>
      <c r="D48" s="61">
        <v>44687</v>
      </c>
      <c r="E48" s="62" t="s">
        <v>17</v>
      </c>
      <c r="F48" s="63">
        <v>2</v>
      </c>
      <c r="G48" s="64">
        <v>2</v>
      </c>
      <c r="H48" s="65">
        <v>2</v>
      </c>
      <c r="I48" s="31">
        <v>119.99999993124108</v>
      </c>
      <c r="J48" s="32">
        <v>4</v>
      </c>
      <c r="K48" s="31">
        <v>317.0000000111386</v>
      </c>
      <c r="L48" s="32">
        <v>10</v>
      </c>
      <c r="M48" s="31">
        <v>334.0000000399531</v>
      </c>
      <c r="N48" s="32">
        <v>9</v>
      </c>
      <c r="O48" s="86">
        <f>I48+K48+M48</f>
        <v>770.9999999823327</v>
      </c>
      <c r="P48" s="87">
        <f>J48+L48+N48</f>
        <v>23</v>
      </c>
      <c r="Q48" s="37">
        <f>P48/G48</f>
        <v>11.5</v>
      </c>
      <c r="R48" s="38">
        <f>O48/P48</f>
        <v>33.52173912966664</v>
      </c>
      <c r="S48" s="68">
        <v>6206</v>
      </c>
      <c r="T48" s="69">
        <v>204</v>
      </c>
      <c r="U48" s="70">
        <f>IF(S48&lt;&gt;0,-(S48-O48)/S48,"")</f>
        <v>-0.8757653883367172</v>
      </c>
      <c r="V48" s="70">
        <f>IF(T48&lt;&gt;0,-(T48-P48)/T48,"")</f>
        <v>-0.8872549019607843</v>
      </c>
      <c r="W48" s="88">
        <v>10992.9999996781</v>
      </c>
      <c r="X48" s="89">
        <v>358</v>
      </c>
      <c r="Y48" s="71">
        <f>W48/X48</f>
        <v>30.706703909715365</v>
      </c>
    </row>
    <row r="49" spans="1:25" ht="11.25">
      <c r="A49" s="28">
        <v>43</v>
      </c>
      <c r="B49" s="59"/>
      <c r="C49" s="60" t="s">
        <v>81</v>
      </c>
      <c r="D49" s="61">
        <v>44659</v>
      </c>
      <c r="E49" s="62" t="s">
        <v>82</v>
      </c>
      <c r="F49" s="63">
        <v>1</v>
      </c>
      <c r="G49" s="64">
        <v>1</v>
      </c>
      <c r="H49" s="65">
        <v>6</v>
      </c>
      <c r="I49" s="31">
        <v>50.000000048461146</v>
      </c>
      <c r="J49" s="32">
        <v>2</v>
      </c>
      <c r="K49" s="31">
        <v>399.99999992502495</v>
      </c>
      <c r="L49" s="32">
        <v>20</v>
      </c>
      <c r="M49" s="31">
        <v>0</v>
      </c>
      <c r="N49" s="32">
        <v>0</v>
      </c>
      <c r="O49" s="86">
        <f>I49+K49+M49</f>
        <v>449.99999997348607</v>
      </c>
      <c r="P49" s="87">
        <f>J49+L49+N49</f>
        <v>22</v>
      </c>
      <c r="Q49" s="37">
        <f>P49/G49</f>
        <v>22</v>
      </c>
      <c r="R49" s="38">
        <f>O49/P49</f>
        <v>20.454545453340277</v>
      </c>
      <c r="S49" s="68"/>
      <c r="T49" s="69"/>
      <c r="U49" s="70"/>
      <c r="V49" s="70">
        <f>IF(T49&lt;&gt;0,-(T49-P49)/T49,"")</f>
      </c>
      <c r="W49" s="90">
        <v>234628.9999999735</v>
      </c>
      <c r="X49" s="91">
        <v>9494</v>
      </c>
      <c r="Y49" s="71">
        <f>W49/X49</f>
        <v>24.713397935535443</v>
      </c>
    </row>
    <row r="50" spans="1:25" ht="11.25">
      <c r="A50" s="28">
        <v>44</v>
      </c>
      <c r="B50" s="59"/>
      <c r="C50" s="60" t="s">
        <v>83</v>
      </c>
      <c r="D50" s="61">
        <v>43406</v>
      </c>
      <c r="E50" s="62" t="s">
        <v>17</v>
      </c>
      <c r="F50" s="63">
        <v>1</v>
      </c>
      <c r="G50" s="64">
        <v>1</v>
      </c>
      <c r="H50" s="65">
        <v>31</v>
      </c>
      <c r="I50" s="31">
        <v>214.99999999247297</v>
      </c>
      <c r="J50" s="32">
        <v>7</v>
      </c>
      <c r="K50" s="31">
        <v>249.99999993386294</v>
      </c>
      <c r="L50" s="32">
        <v>8</v>
      </c>
      <c r="M50" s="31">
        <v>184.99999993255202</v>
      </c>
      <c r="N50" s="32">
        <v>6</v>
      </c>
      <c r="O50" s="86">
        <f>I50+K50+M50</f>
        <v>649.9999998588879</v>
      </c>
      <c r="P50" s="87">
        <f>J50+L50+N50</f>
        <v>21</v>
      </c>
      <c r="Q50" s="37">
        <f>P50/G50</f>
        <v>21</v>
      </c>
      <c r="R50" s="38">
        <f>O50/P50</f>
        <v>30.95238094566133</v>
      </c>
      <c r="S50" s="68"/>
      <c r="T50" s="69"/>
      <c r="U50" s="70"/>
      <c r="V50" s="70">
        <f>IF(T50&lt;&gt;0,-(T50-P50)/T50,"")</f>
      </c>
      <c r="W50" s="88">
        <v>543709.789999859</v>
      </c>
      <c r="X50" s="89">
        <v>43298</v>
      </c>
      <c r="Y50" s="71">
        <f>W50/X50</f>
        <v>12.557388101063767</v>
      </c>
    </row>
    <row r="51" spans="1:25" ht="11.25">
      <c r="A51" s="28">
        <v>45</v>
      </c>
      <c r="B51" s="59"/>
      <c r="C51" s="60" t="s">
        <v>84</v>
      </c>
      <c r="D51" s="61">
        <v>44631</v>
      </c>
      <c r="E51" s="62" t="s">
        <v>16</v>
      </c>
      <c r="F51" s="63">
        <v>1</v>
      </c>
      <c r="G51" s="64">
        <v>1</v>
      </c>
      <c r="H51" s="65">
        <v>7</v>
      </c>
      <c r="I51" s="31">
        <v>0</v>
      </c>
      <c r="J51" s="32">
        <v>0</v>
      </c>
      <c r="K51" s="31">
        <v>136.0000000762946</v>
      </c>
      <c r="L51" s="32">
        <v>4</v>
      </c>
      <c r="M51" s="31">
        <v>571.9999999806919</v>
      </c>
      <c r="N51" s="32">
        <v>16</v>
      </c>
      <c r="O51" s="86">
        <f>I51+K51+M51</f>
        <v>708.0000000569864</v>
      </c>
      <c r="P51" s="87">
        <f>J51+L51+N51</f>
        <v>20</v>
      </c>
      <c r="Q51" s="37">
        <f>P51/G51</f>
        <v>20</v>
      </c>
      <c r="R51" s="38">
        <f>O51/P51</f>
        <v>35.400000002849325</v>
      </c>
      <c r="S51" s="68"/>
      <c r="T51" s="69"/>
      <c r="U51" s="70"/>
      <c r="V51" s="70">
        <f>IF(T51&lt;&gt;0,-(T51-P51)/T51,"")</f>
      </c>
      <c r="W51" s="88">
        <v>79361.50000005699</v>
      </c>
      <c r="X51" s="89">
        <v>3288</v>
      </c>
      <c r="Y51" s="71">
        <f>W51/X51</f>
        <v>24.136709245759423</v>
      </c>
    </row>
    <row r="52" spans="1:25" ht="11.25">
      <c r="A52" s="28">
        <v>46</v>
      </c>
      <c r="B52" s="59"/>
      <c r="C52" s="60" t="s">
        <v>36</v>
      </c>
      <c r="D52" s="61">
        <v>44596</v>
      </c>
      <c r="E52" s="62" t="s">
        <v>21</v>
      </c>
      <c r="F52" s="63">
        <v>1</v>
      </c>
      <c r="G52" s="64">
        <v>1</v>
      </c>
      <c r="H52" s="65">
        <v>15</v>
      </c>
      <c r="I52" s="31">
        <v>233.00000005926984</v>
      </c>
      <c r="J52" s="32">
        <v>13</v>
      </c>
      <c r="K52" s="31">
        <v>39.99999997708036</v>
      </c>
      <c r="L52" s="32">
        <v>2</v>
      </c>
      <c r="M52" s="31">
        <v>0</v>
      </c>
      <c r="N52" s="32">
        <v>0</v>
      </c>
      <c r="O52" s="86">
        <f>I52+K52+M52</f>
        <v>273.0000000363502</v>
      </c>
      <c r="P52" s="87">
        <f>J52+L52+N52</f>
        <v>15</v>
      </c>
      <c r="Q52" s="37">
        <f>P52/G52</f>
        <v>15</v>
      </c>
      <c r="R52" s="38">
        <f>O52/P52</f>
        <v>18.200000002423344</v>
      </c>
      <c r="S52" s="68">
        <v>2600</v>
      </c>
      <c r="T52" s="69">
        <v>102</v>
      </c>
      <c r="U52" s="70">
        <f>IF(S52&lt;&gt;0,-(S52-O52)/S52,"")</f>
        <v>-0.8949999999860191</v>
      </c>
      <c r="V52" s="70">
        <f>IF(T52&lt;&gt;0,-(T52-P52)/T52,"")</f>
        <v>-0.8529411764705882</v>
      </c>
      <c r="W52" s="88">
        <v>18466376.000000037</v>
      </c>
      <c r="X52" s="89">
        <v>680603</v>
      </c>
      <c r="Y52" s="71">
        <f>W52/X52</f>
        <v>27.132375261349182</v>
      </c>
    </row>
    <row r="53" spans="1:25" ht="11.25">
      <c r="A53" s="28">
        <v>47</v>
      </c>
      <c r="B53" s="59"/>
      <c r="C53" s="60" t="s">
        <v>85</v>
      </c>
      <c r="D53" s="61">
        <v>44666</v>
      </c>
      <c r="E53" s="62" t="s">
        <v>86</v>
      </c>
      <c r="F53" s="63">
        <v>2</v>
      </c>
      <c r="G53" s="64">
        <v>2</v>
      </c>
      <c r="H53" s="65">
        <v>3</v>
      </c>
      <c r="I53" s="31">
        <v>100</v>
      </c>
      <c r="J53" s="32">
        <v>4</v>
      </c>
      <c r="K53" s="31">
        <v>160</v>
      </c>
      <c r="L53" s="32">
        <v>8</v>
      </c>
      <c r="M53" s="31">
        <v>0</v>
      </c>
      <c r="N53" s="32">
        <v>0</v>
      </c>
      <c r="O53" s="66">
        <f>I53+K53+M53</f>
        <v>260</v>
      </c>
      <c r="P53" s="67">
        <f>J53+L53+N53</f>
        <v>12</v>
      </c>
      <c r="Q53" s="37">
        <f>P53/G53</f>
        <v>6</v>
      </c>
      <c r="R53" s="38">
        <f>O53/P53</f>
        <v>21.666666666666668</v>
      </c>
      <c r="S53" s="68">
        <v>43979</v>
      </c>
      <c r="T53" s="69">
        <v>1174</v>
      </c>
      <c r="U53" s="70">
        <f>IF(S53&lt;&gt;0,-(S53-O53)/S53,"")</f>
        <v>-0.9940880874963051</v>
      </c>
      <c r="V53" s="70">
        <f>IF(T53&lt;&gt;0,-(T53-P53)/T53,"")</f>
        <v>-0.989778534923339</v>
      </c>
      <c r="W53" s="57">
        <v>200544</v>
      </c>
      <c r="X53" s="58">
        <v>6335</v>
      </c>
      <c r="Y53" s="71">
        <f>W53/X53</f>
        <v>31.65651144435675</v>
      </c>
    </row>
    <row r="54" spans="1:25" ht="11.25">
      <c r="A54" s="28">
        <v>48</v>
      </c>
      <c r="B54" s="59"/>
      <c r="C54" s="60" t="s">
        <v>87</v>
      </c>
      <c r="D54" s="61">
        <v>44449</v>
      </c>
      <c r="E54" s="62" t="s">
        <v>16</v>
      </c>
      <c r="F54" s="63">
        <v>1</v>
      </c>
      <c r="G54" s="64">
        <v>1</v>
      </c>
      <c r="H54" s="65">
        <v>34</v>
      </c>
      <c r="I54" s="31">
        <v>132.00000007858657</v>
      </c>
      <c r="J54" s="32">
        <v>4</v>
      </c>
      <c r="K54" s="31">
        <v>74.00000003470936</v>
      </c>
      <c r="L54" s="32">
        <v>2</v>
      </c>
      <c r="M54" s="31">
        <v>1362.0000000678037</v>
      </c>
      <c r="N54" s="32">
        <v>4</v>
      </c>
      <c r="O54" s="86">
        <f>I54+K54+M54</f>
        <v>1568.0000001810997</v>
      </c>
      <c r="P54" s="87">
        <f>J54+L54+N54</f>
        <v>10</v>
      </c>
      <c r="Q54" s="37">
        <f>P54/G54</f>
        <v>10</v>
      </c>
      <c r="R54" s="38">
        <f>O54/P54</f>
        <v>156.80000001810998</v>
      </c>
      <c r="S54" s="68"/>
      <c r="T54" s="69"/>
      <c r="U54" s="70"/>
      <c r="V54" s="70">
        <f>IF(T54&lt;&gt;0,-(T54-P54)/T54,"")</f>
      </c>
      <c r="W54" s="96">
        <v>641263.5000001811</v>
      </c>
      <c r="X54" s="97">
        <v>28610</v>
      </c>
      <c r="Y54" s="71">
        <f>W54/X54</f>
        <v>22.41396364908008</v>
      </c>
    </row>
    <row r="55" spans="1:25" ht="11.25">
      <c r="A55" s="28">
        <v>49</v>
      </c>
      <c r="B55" s="59"/>
      <c r="C55" s="60" t="s">
        <v>88</v>
      </c>
      <c r="D55" s="61">
        <v>44645</v>
      </c>
      <c r="E55" s="62" t="s">
        <v>86</v>
      </c>
      <c r="F55" s="63">
        <v>2</v>
      </c>
      <c r="G55" s="64">
        <v>2</v>
      </c>
      <c r="H55" s="65">
        <v>7</v>
      </c>
      <c r="I55" s="31">
        <v>0</v>
      </c>
      <c r="J55" s="32">
        <v>0</v>
      </c>
      <c r="K55" s="31">
        <v>70</v>
      </c>
      <c r="L55" s="32">
        <v>2</v>
      </c>
      <c r="M55" s="31">
        <v>160</v>
      </c>
      <c r="N55" s="32">
        <v>8</v>
      </c>
      <c r="O55" s="66">
        <f>I55+K55+M55</f>
        <v>230</v>
      </c>
      <c r="P55" s="67">
        <f>J55+L55+N55</f>
        <v>10</v>
      </c>
      <c r="Q55" s="37">
        <f>P55/G55</f>
        <v>5</v>
      </c>
      <c r="R55" s="38">
        <f>O55/P55</f>
        <v>23</v>
      </c>
      <c r="S55" s="68"/>
      <c r="T55" s="69"/>
      <c r="U55" s="70"/>
      <c r="V55" s="70">
        <f>IF(T55&lt;&gt;0,-(T55-P55)/T55,"")</f>
      </c>
      <c r="W55" s="57">
        <v>1181149.6</v>
      </c>
      <c r="X55" s="58">
        <v>40934</v>
      </c>
      <c r="Y55" s="71">
        <f>W55/X55</f>
        <v>28.85497630331754</v>
      </c>
    </row>
    <row r="56" spans="1:25" ht="11.25">
      <c r="A56" s="28">
        <v>50</v>
      </c>
      <c r="B56" s="59"/>
      <c r="C56" s="60" t="s">
        <v>89</v>
      </c>
      <c r="D56" s="61">
        <v>44519</v>
      </c>
      <c r="E56" s="62" t="s">
        <v>17</v>
      </c>
      <c r="F56" s="63">
        <v>1</v>
      </c>
      <c r="G56" s="64">
        <v>1</v>
      </c>
      <c r="H56" s="65">
        <v>26</v>
      </c>
      <c r="I56" s="31">
        <v>59.99999996562054</v>
      </c>
      <c r="J56" s="32">
        <v>2</v>
      </c>
      <c r="K56" s="31">
        <v>70.00000003700133</v>
      </c>
      <c r="L56" s="32">
        <v>2</v>
      </c>
      <c r="M56" s="31">
        <v>135.00000003831227</v>
      </c>
      <c r="N56" s="32">
        <v>4</v>
      </c>
      <c r="O56" s="86">
        <f>I56+K56+M56</f>
        <v>265.00000004093414</v>
      </c>
      <c r="P56" s="87">
        <f>J56+L56+N56</f>
        <v>8</v>
      </c>
      <c r="Q56" s="37">
        <f>P56/G56</f>
        <v>8</v>
      </c>
      <c r="R56" s="38">
        <f>O56/P56</f>
        <v>33.12500000511677</v>
      </c>
      <c r="S56" s="68"/>
      <c r="T56" s="69"/>
      <c r="U56" s="70"/>
      <c r="V56" s="70">
        <f>IF(T56&lt;&gt;0,-(T56-P56)/T56,"")</f>
      </c>
      <c r="W56" s="88">
        <v>732582.500000041</v>
      </c>
      <c r="X56" s="89">
        <v>29831</v>
      </c>
      <c r="Y56" s="71">
        <f>W56/X56</f>
        <v>24.55775870738631</v>
      </c>
    </row>
    <row r="57" spans="1:25" ht="11.25">
      <c r="A57" s="28">
        <v>51</v>
      </c>
      <c r="B57" s="59"/>
      <c r="C57" s="60" t="s">
        <v>90</v>
      </c>
      <c r="D57" s="61">
        <v>44589</v>
      </c>
      <c r="E57" s="62" t="s">
        <v>21</v>
      </c>
      <c r="F57" s="63">
        <v>2</v>
      </c>
      <c r="G57" s="64">
        <v>2</v>
      </c>
      <c r="H57" s="65">
        <v>15</v>
      </c>
      <c r="I57" s="31">
        <v>0</v>
      </c>
      <c r="J57" s="32">
        <v>0</v>
      </c>
      <c r="K57" s="31">
        <v>140.00000007400266</v>
      </c>
      <c r="L57" s="32">
        <v>7</v>
      </c>
      <c r="M57" s="31">
        <v>0</v>
      </c>
      <c r="N57" s="32">
        <v>0</v>
      </c>
      <c r="O57" s="86">
        <f>I57+K57+M57</f>
        <v>140.00000007400266</v>
      </c>
      <c r="P57" s="87">
        <f>J57+L57+N57</f>
        <v>7</v>
      </c>
      <c r="Q57" s="37">
        <f>P57/G57</f>
        <v>3.5</v>
      </c>
      <c r="R57" s="38">
        <f>O57/P57</f>
        <v>20.000000010571807</v>
      </c>
      <c r="S57" s="68"/>
      <c r="T57" s="69"/>
      <c r="U57" s="70"/>
      <c r="V57" s="70">
        <f>IF(T57&lt;&gt;0,-(T57-P57)/T57,"")</f>
      </c>
      <c r="W57" s="88">
        <v>9502070.000000075</v>
      </c>
      <c r="X57" s="89">
        <v>384237</v>
      </c>
      <c r="Y57" s="71">
        <f>W57/X57</f>
        <v>24.72971108977031</v>
      </c>
    </row>
    <row r="58" spans="1:25" ht="11.25">
      <c r="A58" s="28">
        <v>52</v>
      </c>
      <c r="B58" s="59"/>
      <c r="C58" s="60" t="s">
        <v>91</v>
      </c>
      <c r="D58" s="61">
        <v>44547</v>
      </c>
      <c r="E58" s="62" t="s">
        <v>20</v>
      </c>
      <c r="F58" s="63">
        <v>1</v>
      </c>
      <c r="G58" s="64">
        <v>1</v>
      </c>
      <c r="H58" s="65">
        <v>16</v>
      </c>
      <c r="I58" s="31">
        <v>0</v>
      </c>
      <c r="J58" s="32">
        <v>0</v>
      </c>
      <c r="K58" s="31">
        <v>99.9999999427009</v>
      </c>
      <c r="L58" s="32">
        <v>3</v>
      </c>
      <c r="M58" s="31">
        <v>0</v>
      </c>
      <c r="N58" s="32">
        <v>0</v>
      </c>
      <c r="O58" s="86">
        <f>I58+K58+M58</f>
        <v>99.9999999427009</v>
      </c>
      <c r="P58" s="87">
        <f>J58+L58+N58</f>
        <v>3</v>
      </c>
      <c r="Q58" s="37">
        <f>P58/G58</f>
        <v>3</v>
      </c>
      <c r="R58" s="38">
        <f>O58/P58</f>
        <v>33.333333314233634</v>
      </c>
      <c r="S58" s="68"/>
      <c r="T58" s="69"/>
      <c r="U58" s="70"/>
      <c r="V58" s="70">
        <f>IF(T58&lt;&gt;0,-(T58-P58)/T58,"")</f>
      </c>
      <c r="W58" s="88">
        <v>73179837.99999994</v>
      </c>
      <c r="X58" s="89">
        <v>2811427</v>
      </c>
      <c r="Y58" s="71">
        <f>W58/X58</f>
        <v>26.02942847173337</v>
      </c>
    </row>
    <row r="59" spans="1:25" ht="11.25">
      <c r="A59" s="28">
        <v>53</v>
      </c>
      <c r="B59" s="59"/>
      <c r="C59" s="60" t="s">
        <v>92</v>
      </c>
      <c r="D59" s="61">
        <v>44379</v>
      </c>
      <c r="E59" s="62" t="s">
        <v>17</v>
      </c>
      <c r="F59" s="63">
        <v>1</v>
      </c>
      <c r="G59" s="64">
        <v>1</v>
      </c>
      <c r="H59" s="65">
        <v>11</v>
      </c>
      <c r="I59" s="31">
        <v>30.000000059920964</v>
      </c>
      <c r="J59" s="32">
        <v>1</v>
      </c>
      <c r="K59" s="31">
        <v>0</v>
      </c>
      <c r="L59" s="32">
        <v>0</v>
      </c>
      <c r="M59" s="31">
        <v>0</v>
      </c>
      <c r="N59" s="32">
        <v>0</v>
      </c>
      <c r="O59" s="86">
        <f>I59+K59+M59</f>
        <v>30.000000059920964</v>
      </c>
      <c r="P59" s="87">
        <f>J59+L59+N59</f>
        <v>1</v>
      </c>
      <c r="Q59" s="37">
        <f>P59/G59</f>
        <v>1</v>
      </c>
      <c r="R59" s="38">
        <f>O59/P59</f>
        <v>30.000000059920964</v>
      </c>
      <c r="S59" s="68"/>
      <c r="T59" s="69"/>
      <c r="U59" s="70"/>
      <c r="V59" s="70">
        <f>IF(T59&lt;&gt;0,-(T59-P59)/T59,"")</f>
      </c>
      <c r="W59" s="88">
        <v>121032.00000005992</v>
      </c>
      <c r="X59" s="89">
        <v>5924</v>
      </c>
      <c r="Y59" s="71">
        <f>W59/X59</f>
        <v>20.43079000676231</v>
      </c>
    </row>
    <row r="60" spans="10:22" ht="11.25">
      <c r="J60" s="8"/>
      <c r="L60" s="8"/>
      <c r="M60" s="8"/>
      <c r="N60" s="8"/>
      <c r="O60" s="8"/>
      <c r="P60" s="8"/>
      <c r="Q60" s="8"/>
      <c r="R60" s="8"/>
      <c r="S60" s="8"/>
      <c r="T60" s="8"/>
      <c r="V60" s="14">
        <f>IF(T60&lt;&gt;0,-(T60-P60)/T60,"")</f>
      </c>
    </row>
  </sheetData>
  <sheetProtection selectLockedCells="1" selectUnlockedCells="1"/>
  <mergeCells count="11">
    <mergeCell ref="U4:V4"/>
    <mergeCell ref="W4:X4"/>
    <mergeCell ref="I1:X3"/>
    <mergeCell ref="I4:J4"/>
    <mergeCell ref="S4:T4"/>
    <mergeCell ref="B3:C3"/>
    <mergeCell ref="B2:C2"/>
    <mergeCell ref="B1:C1"/>
    <mergeCell ref="K4:L4"/>
    <mergeCell ref="M4:N4"/>
    <mergeCell ref="O4:P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2022-05-16T08:39:53Z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