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4125" windowWidth="18630" windowHeight="7575" tabRatio="854" activeTab="0"/>
  </bookViews>
  <sheets>
    <sheet name="18-20.3.2022 (hafta sonu)" sheetId="1" r:id="rId1"/>
  </sheets>
  <definedNames>
    <definedName name="Excel_BuiltIn__FilterDatabase" localSheetId="0">'18-20.3.2022 (hafta sonu)'!$A$1:$X$30</definedName>
    <definedName name="_xlnm.Print_Area" localSheetId="0">'18-20.3.2022 (hafta sonu)'!#REF!</definedName>
  </definedNames>
  <calcPr fullCalcOnLoad="1"/>
</workbook>
</file>

<file path=xl/sharedStrings.xml><?xml version="1.0" encoding="utf-8"?>
<sst xmlns="http://schemas.openxmlformats.org/spreadsheetml/2006/main" count="99" uniqueCount="67">
  <si>
    <t>Türkiye Haftalık Bilet Satışı ve Hasılat Raporu</t>
  </si>
  <si>
    <t>CUMA</t>
  </si>
  <si>
    <t>CUMARTESİ</t>
  </si>
  <si>
    <t>PAZAR</t>
  </si>
  <si>
    <t>HAFTA SONU TOPLAM</t>
  </si>
  <si>
    <t>KÜMÜLATİF</t>
  </si>
  <si>
    <t>FİLMİN ORİJİNAL ADI</t>
  </si>
  <si>
    <t>DAĞITIM</t>
  </si>
  <si>
    <t>LOKASYON</t>
  </si>
  <si>
    <t>HAFTA</t>
  </si>
  <si>
    <t>HASILAT</t>
  </si>
  <si>
    <t>BİLET SATIŞ</t>
  </si>
  <si>
    <t xml:space="preserve">HASILAT </t>
  </si>
  <si>
    <t>BİLET %</t>
  </si>
  <si>
    <t>UIP TURKEY</t>
  </si>
  <si>
    <t>CGVMARS DAĞITIM</t>
  </si>
  <si>
    <t>BİR FİLM</t>
  </si>
  <si>
    <t>BS DAĞITIM</t>
  </si>
  <si>
    <t>TME FILMS</t>
  </si>
  <si>
    <r>
      <t xml:space="preserve">BİLET SATIŞ    </t>
    </r>
    <r>
      <rPr>
        <b/>
        <sz val="7"/>
        <color indexed="10"/>
        <rFont val="Webdings"/>
        <family val="1"/>
      </rPr>
      <t>6</t>
    </r>
  </si>
  <si>
    <t>WARNER BROS. TURKEY</t>
  </si>
  <si>
    <t>CJ ENM</t>
  </si>
  <si>
    <t>ÖNCEKİ</t>
  </si>
  <si>
    <t>VİZYON TARİHİ</t>
  </si>
  <si>
    <t>PERDE</t>
  </si>
  <si>
    <t>ORTALAMA
BİLET ADEDİ</t>
  </si>
  <si>
    <t>ORTALAMA
BİLET FİYATI</t>
  </si>
  <si>
    <t>CHANTIER FILMS</t>
  </si>
  <si>
    <t>ENCANTO</t>
  </si>
  <si>
    <t>SPIDER-MAN: NO WAY HOME</t>
  </si>
  <si>
    <t>ORTALAMA BİLET</t>
  </si>
  <si>
    <r>
      <rPr>
        <b/>
        <i/>
        <sz val="8"/>
        <rFont val="Corbel"/>
        <family val="2"/>
      </rPr>
      <t xml:space="preserve">The green numbers not complete. This preliminary report is provided by the international, independent data organization Comscore, to ensure rapid information flow. </t>
    </r>
    <r>
      <rPr>
        <b/>
        <i/>
        <sz val="8"/>
        <color indexed="23"/>
        <rFont val="Corbel"/>
        <family val="2"/>
      </rPr>
      <t>Yeşil renkle belirtilen sayılar henüz tamamlanmamıştır. Bu ön rapor hızlı bilgi akışı sağmalak adına, uluslarararası, bağımsız veri kuruluşu Comscore'dan temin edilmektedir.</t>
    </r>
  </si>
  <si>
    <t>https://www.antraktsinema.com/gelecek.php</t>
  </si>
  <si>
    <t>N</t>
  </si>
  <si>
    <t>KESİŞME: İYİ Kİ VARSIN EREN</t>
  </si>
  <si>
    <t>DEĞİŞİM</t>
  </si>
  <si>
    <t>HASILAT %</t>
  </si>
  <si>
    <t>ASLAN HÜRKUŞ: KAYIP ELMAS</t>
  </si>
  <si>
    <t>Hasılat</t>
  </si>
  <si>
    <t>Bilet</t>
  </si>
  <si>
    <t>SING 2</t>
  </si>
  <si>
    <t>KAPTAN PENGU VE ARKADAŞLARI 2</t>
  </si>
  <si>
    <t>DORAIBU MAI CA</t>
  </si>
  <si>
    <t>DİLBER AY</t>
  </si>
  <si>
    <t>AFACANLAR İŞ BAŞA DÜŞTÜ</t>
  </si>
  <si>
    <t>UNCHARTED</t>
  </si>
  <si>
    <t>MALAZGİRT 1071</t>
  </si>
  <si>
    <t>AKİF</t>
  </si>
  <si>
    <t>MAHLUKAT</t>
  </si>
  <si>
    <t>SAMSAM</t>
  </si>
  <si>
    <t>LİETLİ: CİN KABİLESİ</t>
  </si>
  <si>
    <t>LAIR</t>
  </si>
  <si>
    <t>BERGEN</t>
  </si>
  <si>
    <t>THE BATMAN</t>
  </si>
  <si>
    <t>TURNING RED</t>
  </si>
  <si>
    <t>ADANIŞ-KUTSAL KAVGA</t>
  </si>
  <si>
    <t>İLK SEANS: NMSM</t>
  </si>
  <si>
    <t>MONSTER FAMILY 2</t>
  </si>
  <si>
    <t>MEMORIA</t>
  </si>
  <si>
    <t>CEVİZ AĞACI</t>
  </si>
  <si>
    <t>18 - 20 MART 2022 / 12. VİZYON HAFTASI</t>
  </si>
  <si>
    <t>DUCK DUCK GOOSE</t>
  </si>
  <si>
    <t>AMBULANCE</t>
  </si>
  <si>
    <t>ORMAN VATANDIR - ÇANAKKALE RUHU</t>
  </si>
  <si>
    <t>PARALLEL MOTHERS</t>
  </si>
  <si>
    <t>VERDENS VERSTE MENNESKE</t>
  </si>
  <si>
    <t>DİYALOG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</si>
</sst>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_-;\-* #,##0_-;_-* &quot;-&quot;_-;_-@_-"/>
    <numFmt numFmtId="170" formatCode="_-* #,##0.00\ &quot;₺&quot;_-;\-* #,##0.00\ &quot;₺&quot;_-;_-* &quot;-&quot;??\ &quot;₺&quot;_-;_-@_-"/>
    <numFmt numFmtId="171" formatCode="_-* #,##0.00_-;\-* #,##0.00_-;_-* &quot;-&quot;??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&quot;₺&quot;* #,##0.00_-;\-&quot;₺&quot;* #,##0.00_-;_-&quot;₺&quot;* &quot;-&quot;??_-;_-@_-"/>
    <numFmt numFmtId="178" formatCode="_-* #,##0\ _₺_-;\-* #,##0\ _₺_-;_-* &quot;-&quot;\ _₺_-;_-@_-"/>
    <numFmt numFmtId="179" formatCode="_-* #,##0.00\ _₺_-;\-* #,##0.00\ _₺_-;_-* &quot;-&quot;??\ _₺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70">
    <font>
      <sz val="10"/>
      <name val="Arial"/>
      <family val="0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10"/>
      <color indexed="9"/>
      <name val="Calibri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sz val="7"/>
      <color indexed="63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b/>
      <sz val="7"/>
      <name val="Calibri"/>
      <family val="2"/>
    </font>
    <font>
      <sz val="10"/>
      <name val="Calibri"/>
      <family val="2"/>
    </font>
    <font>
      <b/>
      <sz val="7"/>
      <color indexed="10"/>
      <name val="Webdings"/>
      <family val="1"/>
    </font>
    <font>
      <b/>
      <i/>
      <sz val="8"/>
      <name val="Corbel"/>
      <family val="2"/>
    </font>
    <font>
      <b/>
      <i/>
      <sz val="8"/>
      <color indexed="23"/>
      <name val="Corbel"/>
      <family val="2"/>
    </font>
    <font>
      <u val="single"/>
      <sz val="8"/>
      <color indexed="3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30"/>
      <name val="Verdana"/>
      <family val="2"/>
    </font>
    <font>
      <b/>
      <sz val="7"/>
      <color indexed="30"/>
      <name val="Arial"/>
      <family val="2"/>
    </font>
    <font>
      <sz val="6"/>
      <color indexed="10"/>
      <name val="Arial"/>
      <family val="2"/>
    </font>
    <font>
      <b/>
      <sz val="7"/>
      <color indexed="10"/>
      <name val="Calibri"/>
      <family val="2"/>
    </font>
    <font>
      <b/>
      <sz val="6"/>
      <color indexed="23"/>
      <name val="Arial"/>
      <family val="2"/>
    </font>
    <font>
      <sz val="7"/>
      <color indexed="10"/>
      <name val="Calibri"/>
      <family val="2"/>
    </font>
    <font>
      <b/>
      <i/>
      <sz val="8"/>
      <color indexed="10"/>
      <name val="Corbe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Verdana"/>
      <family val="2"/>
    </font>
    <font>
      <b/>
      <sz val="7"/>
      <color rgb="FF0070C0"/>
      <name val="Arial"/>
      <family val="2"/>
    </font>
    <font>
      <sz val="6"/>
      <color rgb="FFFF0000"/>
      <name val="Arial"/>
      <family val="2"/>
    </font>
    <font>
      <b/>
      <sz val="7"/>
      <color theme="0"/>
      <name val="Calibri"/>
      <family val="2"/>
    </font>
    <font>
      <b/>
      <sz val="7"/>
      <color rgb="FFC00000"/>
      <name val="Calibri"/>
      <family val="2"/>
    </font>
    <font>
      <b/>
      <sz val="6"/>
      <color theme="0" tint="-0.4999699890613556"/>
      <name val="Arial"/>
      <family val="2"/>
    </font>
    <font>
      <sz val="7"/>
      <color rgb="FFC00000"/>
      <name val="Calibri"/>
      <family val="2"/>
    </font>
    <font>
      <b/>
      <i/>
      <sz val="8"/>
      <color rgb="FFC00000"/>
      <name val="Corbe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499969989061355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52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14" borderId="0" applyNumberFormat="0" applyBorder="0" applyAlignment="0" applyProtection="0"/>
    <xf numFmtId="0" fontId="53" fillId="15" borderId="6" applyNumberFormat="0" applyAlignment="0" applyProtection="0"/>
    <xf numFmtId="0" fontId="54" fillId="2" borderId="6" applyNumberFormat="0" applyAlignment="0" applyProtection="0"/>
    <xf numFmtId="0" fontId="55" fillId="16" borderId="7" applyNumberFormat="0" applyAlignment="0" applyProtection="0"/>
    <xf numFmtId="0" fontId="56" fillId="17" borderId="0" applyNumberFormat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18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19" borderId="8" applyNumberFormat="0" applyFont="0" applyAlignment="0" applyProtection="0"/>
    <xf numFmtId="0" fontId="59" fillId="20" borderId="0" applyNumberFormat="0" applyBorder="0" applyAlignment="0" applyProtection="0"/>
    <xf numFmtId="0" fontId="4" fillId="21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9" fontId="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49" fillId="1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186" fontId="6" fillId="27" borderId="0" xfId="0" applyNumberFormat="1" applyFont="1" applyFill="1" applyBorder="1" applyAlignment="1" applyProtection="1">
      <alignment horizontal="center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horizontal="left" vertical="center"/>
      <protection/>
    </xf>
    <xf numFmtId="0" fontId="8" fillId="27" borderId="0" xfId="0" applyFont="1" applyFill="1" applyBorder="1" applyAlignment="1" applyProtection="1">
      <alignment horizontal="center" vertical="center"/>
      <protection/>
    </xf>
    <xf numFmtId="3" fontId="8" fillId="27" borderId="0" xfId="0" applyNumberFormat="1" applyFont="1" applyFill="1" applyBorder="1" applyAlignment="1" applyProtection="1">
      <alignment horizontal="center" vertical="center"/>
      <protection/>
    </xf>
    <xf numFmtId="4" fontId="8" fillId="27" borderId="0" xfId="0" applyNumberFormat="1" applyFont="1" applyFill="1" applyBorder="1" applyAlignment="1" applyProtection="1">
      <alignment horizontal="right" vertical="center"/>
      <protection/>
    </xf>
    <xf numFmtId="3" fontId="8" fillId="27" borderId="0" xfId="0" applyNumberFormat="1" applyFont="1" applyFill="1" applyBorder="1" applyAlignment="1" applyProtection="1">
      <alignment horizontal="right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3" fontId="9" fillId="27" borderId="0" xfId="0" applyNumberFormat="1" applyFont="1" applyFill="1" applyBorder="1" applyAlignment="1" applyProtection="1">
      <alignment horizontal="right" vertical="center"/>
      <protection/>
    </xf>
    <xf numFmtId="3" fontId="10" fillId="27" borderId="0" xfId="0" applyNumberFormat="1" applyFont="1" applyFill="1" applyBorder="1" applyAlignment="1" applyProtection="1">
      <alignment horizontal="right" vertical="center"/>
      <protection/>
    </xf>
    <xf numFmtId="4" fontId="10" fillId="27" borderId="0" xfId="0" applyNumberFormat="1" applyFont="1" applyFill="1" applyBorder="1" applyAlignment="1" applyProtection="1">
      <alignment horizontal="right" vertical="center"/>
      <protection/>
    </xf>
    <xf numFmtId="188" fontId="10" fillId="27" borderId="0" xfId="0" applyNumberFormat="1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11" fillId="27" borderId="0" xfId="0" applyFont="1" applyFill="1" applyAlignment="1">
      <alignment vertical="center"/>
    </xf>
    <xf numFmtId="0" fontId="11" fillId="27" borderId="0" xfId="0" applyFont="1" applyFill="1" applyAlignment="1">
      <alignment horizontal="center" vertical="center"/>
    </xf>
    <xf numFmtId="0" fontId="12" fillId="27" borderId="0" xfId="0" applyFont="1" applyFill="1" applyBorder="1" applyAlignment="1" applyProtection="1">
      <alignment horizontal="center" vertical="center" wrapText="1"/>
      <protection locked="0"/>
    </xf>
    <xf numFmtId="0" fontId="0" fillId="27" borderId="0" xfId="0" applyNumberFormat="1" applyFont="1" applyFill="1" applyAlignment="1">
      <alignment vertical="center"/>
    </xf>
    <xf numFmtId="0" fontId="0" fillId="27" borderId="0" xfId="0" applyNumberFormat="1" applyFon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12" fillId="27" borderId="0" xfId="0" applyFont="1" applyFill="1" applyBorder="1" applyAlignment="1" applyProtection="1">
      <alignment horizontal="left" vertical="center"/>
      <protection locked="0"/>
    </xf>
    <xf numFmtId="0" fontId="12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5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5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0" fontId="18" fillId="27" borderId="0" xfId="0" applyFont="1" applyFill="1" applyBorder="1" applyAlignment="1" applyProtection="1">
      <alignment horizontal="left" vertical="center"/>
      <protection/>
    </xf>
    <xf numFmtId="0" fontId="21" fillId="27" borderId="0" xfId="0" applyFont="1" applyFill="1" applyAlignment="1">
      <alignment horizontal="center" vertical="center"/>
    </xf>
    <xf numFmtId="4" fontId="6" fillId="0" borderId="11" xfId="46" applyNumberFormat="1" applyFont="1" applyFill="1" applyBorder="1" applyAlignment="1" applyProtection="1">
      <alignment vertical="center"/>
      <protection/>
    </xf>
    <xf numFmtId="3" fontId="6" fillId="0" borderId="11" xfId="46" applyNumberFormat="1" applyFont="1" applyFill="1" applyBorder="1" applyAlignment="1" applyProtection="1">
      <alignment vertical="center"/>
      <protection/>
    </xf>
    <xf numFmtId="4" fontId="62" fillId="27" borderId="0" xfId="0" applyNumberFormat="1" applyFont="1" applyFill="1" applyBorder="1" applyAlignment="1" applyProtection="1">
      <alignment horizontal="right" vertical="center"/>
      <protection/>
    </xf>
    <xf numFmtId="3" fontId="62" fillId="27" borderId="0" xfId="0" applyNumberFormat="1" applyFont="1" applyFill="1" applyBorder="1" applyAlignment="1" applyProtection="1">
      <alignment horizontal="right" vertical="center"/>
      <protection/>
    </xf>
    <xf numFmtId="4" fontId="63" fillId="27" borderId="0" xfId="0" applyNumberFormat="1" applyFont="1" applyFill="1" applyBorder="1" applyAlignment="1" applyProtection="1">
      <alignment horizontal="right" vertical="center"/>
      <protection/>
    </xf>
    <xf numFmtId="3" fontId="63" fillId="27" borderId="0" xfId="0" applyNumberFormat="1" applyFont="1" applyFill="1" applyBorder="1" applyAlignment="1" applyProtection="1">
      <alignment horizontal="right" vertical="center"/>
      <protection/>
    </xf>
    <xf numFmtId="3" fontId="6" fillId="0" borderId="11" xfId="187" applyNumberFormat="1" applyFont="1" applyFill="1" applyBorder="1" applyAlignment="1" applyProtection="1">
      <alignment vertical="center"/>
      <protection/>
    </xf>
    <xf numFmtId="2" fontId="6" fillId="0" borderId="11" xfId="187" applyNumberFormat="1" applyFont="1" applyFill="1" applyBorder="1" applyAlignment="1" applyProtection="1">
      <alignment vertical="center"/>
      <protection/>
    </xf>
    <xf numFmtId="4" fontId="64" fillId="27" borderId="0" xfId="0" applyNumberFormat="1" applyFont="1" applyFill="1" applyBorder="1" applyAlignment="1" applyProtection="1">
      <alignment horizontal="right" vertical="center"/>
      <protection/>
    </xf>
    <xf numFmtId="0" fontId="15" fillId="28" borderId="12" xfId="0" applyNumberFormat="1" applyFont="1" applyFill="1" applyBorder="1" applyAlignment="1" applyProtection="1">
      <alignment horizontal="center" wrapText="1"/>
      <protection locked="0"/>
    </xf>
    <xf numFmtId="180" fontId="16" fillId="28" borderId="12" xfId="44" applyFont="1" applyFill="1" applyBorder="1" applyAlignment="1" applyProtection="1">
      <alignment horizontal="center"/>
      <protection locked="0"/>
    </xf>
    <xf numFmtId="0" fontId="16" fillId="28" borderId="12" xfId="0" applyFont="1" applyFill="1" applyBorder="1" applyAlignment="1" applyProtection="1">
      <alignment horizontal="center"/>
      <protection locked="0"/>
    </xf>
    <xf numFmtId="0" fontId="20" fillId="28" borderId="12" xfId="0" applyFont="1" applyFill="1" applyBorder="1" applyAlignment="1" applyProtection="1">
      <alignment horizontal="center"/>
      <protection locked="0"/>
    </xf>
    <xf numFmtId="0" fontId="16" fillId="28" borderId="13" xfId="0" applyFont="1" applyFill="1" applyBorder="1" applyAlignment="1">
      <alignment horizontal="center" vertical="center" wrapText="1"/>
    </xf>
    <xf numFmtId="2" fontId="15" fillId="28" borderId="14" xfId="0" applyNumberFormat="1" applyFont="1" applyFill="1" applyBorder="1" applyAlignment="1" applyProtection="1">
      <alignment horizontal="center" vertical="center"/>
      <protection/>
    </xf>
    <xf numFmtId="180" fontId="16" fillId="28" borderId="14" xfId="44" applyFont="1" applyFill="1" applyBorder="1" applyAlignment="1" applyProtection="1">
      <alignment horizontal="center" vertical="center"/>
      <protection/>
    </xf>
    <xf numFmtId="187" fontId="16" fillId="28" borderId="14" xfId="0" applyNumberFormat="1" applyFont="1" applyFill="1" applyBorder="1" applyAlignment="1" applyProtection="1">
      <alignment horizontal="center" vertical="center" textRotation="90"/>
      <protection/>
    </xf>
    <xf numFmtId="0" fontId="16" fillId="28" borderId="14" xfId="0" applyFont="1" applyFill="1" applyBorder="1" applyAlignment="1" applyProtection="1">
      <alignment horizontal="center" vertical="center"/>
      <protection/>
    </xf>
    <xf numFmtId="0" fontId="65" fillId="28" borderId="14" xfId="0" applyNumberFormat="1" applyFont="1" applyFill="1" applyBorder="1" applyAlignment="1" applyProtection="1">
      <alignment horizontal="center" vertical="center" textRotation="90"/>
      <protection locked="0"/>
    </xf>
    <xf numFmtId="4" fontId="65" fillId="28" borderId="14" xfId="0" applyNumberFormat="1" applyFont="1" applyFill="1" applyBorder="1" applyAlignment="1" applyProtection="1">
      <alignment horizontal="center" vertical="center" wrapText="1"/>
      <protection/>
    </xf>
    <xf numFmtId="3" fontId="65" fillId="28" borderId="14" xfId="0" applyNumberFormat="1" applyFont="1" applyFill="1" applyBorder="1" applyAlignment="1" applyProtection="1">
      <alignment horizontal="center" vertical="center" wrapText="1"/>
      <protection/>
    </xf>
    <xf numFmtId="3" fontId="65" fillId="28" borderId="14" xfId="0" applyNumberFormat="1" applyFont="1" applyFill="1" applyBorder="1" applyAlignment="1" applyProtection="1">
      <alignment horizontal="center" vertical="center" textRotation="90" wrapText="1"/>
      <protection/>
    </xf>
    <xf numFmtId="4" fontId="66" fillId="0" borderId="11" xfId="44" applyNumberFormat="1" applyFont="1" applyFill="1" applyBorder="1" applyAlignment="1" applyProtection="1">
      <alignment horizontal="right" vertical="center"/>
      <protection locked="0"/>
    </xf>
    <xf numFmtId="3" fontId="66" fillId="0" borderId="11" xfId="44" applyNumberFormat="1" applyFont="1" applyFill="1" applyBorder="1" applyAlignment="1" applyProtection="1">
      <alignment horizontal="right" vertical="center"/>
      <protection locked="0"/>
    </xf>
    <xf numFmtId="3" fontId="67" fillId="27" borderId="0" xfId="0" applyNumberFormat="1" applyFont="1" applyFill="1" applyBorder="1" applyAlignment="1" applyProtection="1">
      <alignment horizontal="right" vertical="center"/>
      <protection/>
    </xf>
    <xf numFmtId="4" fontId="67" fillId="27" borderId="0" xfId="0" applyNumberFormat="1" applyFont="1" applyFill="1" applyBorder="1" applyAlignment="1" applyProtection="1">
      <alignment horizontal="right" vertical="center"/>
      <protection/>
    </xf>
    <xf numFmtId="4" fontId="66" fillId="0" borderId="11" xfId="46" applyNumberFormat="1" applyFont="1" applyFill="1" applyBorder="1" applyAlignment="1" applyProtection="1">
      <alignment horizontal="right" vertical="center"/>
      <protection locked="0"/>
    </xf>
    <xf numFmtId="3" fontId="66" fillId="0" borderId="11" xfId="46" applyNumberFormat="1" applyFont="1" applyFill="1" applyBorder="1" applyAlignment="1" applyProtection="1">
      <alignment horizontal="right" vertical="center"/>
      <protection locked="0"/>
    </xf>
    <xf numFmtId="2" fontId="17" fillId="27" borderId="11" xfId="0" applyNumberFormat="1" applyFont="1" applyFill="1" applyBorder="1" applyAlignment="1" applyProtection="1">
      <alignment horizontal="center" vertical="center"/>
      <protection/>
    </xf>
    <xf numFmtId="189" fontId="66" fillId="0" borderId="11" xfId="0" applyNumberFormat="1" applyFont="1" applyFill="1" applyBorder="1" applyAlignment="1">
      <alignment vertical="center"/>
    </xf>
    <xf numFmtId="187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/>
    </xf>
    <xf numFmtId="4" fontId="66" fillId="0" borderId="11" xfId="0" applyNumberFormat="1" applyFont="1" applyFill="1" applyBorder="1" applyAlignment="1">
      <alignment vertical="center"/>
    </xf>
    <xf numFmtId="3" fontId="66" fillId="0" borderId="11" xfId="0" applyNumberFormat="1" applyFont="1" applyFill="1" applyBorder="1" applyAlignment="1">
      <alignment vertical="center"/>
    </xf>
    <xf numFmtId="4" fontId="20" fillId="0" borderId="11" xfId="0" applyNumberFormat="1" applyFont="1" applyFill="1" applyBorder="1" applyAlignment="1">
      <alignment vertical="center"/>
    </xf>
    <xf numFmtId="3" fontId="20" fillId="0" borderId="11" xfId="0" applyNumberFormat="1" applyFont="1" applyFill="1" applyBorder="1" applyAlignment="1">
      <alignment vertical="center"/>
    </xf>
    <xf numFmtId="185" fontId="6" fillId="0" borderId="11" xfId="189" applyNumberFormat="1" applyFont="1" applyFill="1" applyBorder="1" applyAlignment="1" applyProtection="1">
      <alignment vertical="center"/>
      <protection/>
    </xf>
    <xf numFmtId="2" fontId="6" fillId="0" borderId="11" xfId="0" applyNumberFormat="1" applyFont="1" applyFill="1" applyBorder="1" applyAlignment="1" applyProtection="1">
      <alignment horizontal="center" vertical="center"/>
      <protection/>
    </xf>
    <xf numFmtId="0" fontId="16" fillId="28" borderId="12" xfId="0" applyFont="1" applyFill="1" applyBorder="1" applyAlignment="1">
      <alignment horizontal="center" vertical="center" wrapText="1"/>
    </xf>
    <xf numFmtId="3" fontId="69" fillId="27" borderId="15" xfId="0" applyNumberFormat="1" applyFont="1" applyFill="1" applyBorder="1" applyAlignment="1" applyProtection="1">
      <alignment horizontal="right" vertical="center" wrapText="1"/>
      <protection locked="0"/>
    </xf>
    <xf numFmtId="3" fontId="23" fillId="27" borderId="15" xfId="0" applyNumberFormat="1" applyFont="1" applyFill="1" applyBorder="1" applyAlignment="1" applyProtection="1">
      <alignment horizontal="right" vertical="center" wrapText="1"/>
      <protection locked="0"/>
    </xf>
    <xf numFmtId="0" fontId="16" fillId="28" borderId="13" xfId="0" applyFont="1" applyFill="1" applyBorder="1" applyAlignment="1">
      <alignment horizontal="center" vertical="center" wrapText="1"/>
    </xf>
    <xf numFmtId="0" fontId="16" fillId="28" borderId="16" xfId="0" applyFont="1" applyFill="1" applyBorder="1" applyAlignment="1">
      <alignment horizontal="center" vertical="center" wrapText="1"/>
    </xf>
    <xf numFmtId="0" fontId="14" fillId="27" borderId="15" xfId="0" applyNumberFormat="1" applyFont="1" applyFill="1" applyBorder="1" applyAlignment="1" applyProtection="1">
      <alignment horizontal="center" vertical="center" wrapText="1"/>
      <protection locked="0"/>
    </xf>
    <xf numFmtId="2" fontId="25" fillId="27" borderId="0" xfId="118" applyNumberFormat="1" applyFont="1" applyFill="1" applyBorder="1" applyAlignment="1" applyProtection="1">
      <alignment horizontal="center" vertical="center" wrapText="1"/>
      <protection locked="0"/>
    </xf>
    <xf numFmtId="2" fontId="13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11" xfId="0" applyFont="1" applyFill="1" applyBorder="1" applyAlignment="1">
      <alignment vertical="center"/>
    </xf>
    <xf numFmtId="187" fontId="6" fillId="0" borderId="11" xfId="0" applyNumberFormat="1" applyFont="1" applyFill="1" applyBorder="1" applyAlignment="1" applyProtection="1">
      <alignment horizontal="center" vertical="center"/>
      <protection locked="0"/>
    </xf>
    <xf numFmtId="1" fontId="6" fillId="0" borderId="11" xfId="0" applyNumberFormat="1" applyFont="1" applyFill="1" applyBorder="1" applyAlignment="1">
      <alignment horizontal="center" vertical="center"/>
    </xf>
    <xf numFmtId="4" fontId="66" fillId="0" borderId="11" xfId="112" applyNumberFormat="1" applyFont="1" applyFill="1" applyBorder="1" applyAlignment="1" applyProtection="1">
      <alignment horizontal="right" vertical="center"/>
      <protection/>
    </xf>
    <xf numFmtId="3" fontId="66" fillId="0" borderId="11" xfId="112" applyNumberFormat="1" applyFont="1" applyFill="1" applyBorder="1" applyAlignment="1" applyProtection="1">
      <alignment horizontal="right" vertical="center"/>
      <protection/>
    </xf>
  </cellXfs>
  <cellStyles count="187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 Built-in Normal 10" xfId="70"/>
    <cellStyle name="Excel Built-in Normal 11" xfId="71"/>
    <cellStyle name="Excel Built-in Normal 12" xfId="72"/>
    <cellStyle name="Excel Built-in Normal 13" xfId="73"/>
    <cellStyle name="Excel Built-in Normal 14" xfId="74"/>
    <cellStyle name="Excel Built-in Normal 15" xfId="75"/>
    <cellStyle name="Excel Built-in Normal 16" xfId="76"/>
    <cellStyle name="Excel Built-in Normal 17" xfId="77"/>
    <cellStyle name="Excel Built-in Normal 18" xfId="78"/>
    <cellStyle name="Excel Built-in Normal 19" xfId="79"/>
    <cellStyle name="Excel Built-in Normal 2" xfId="80"/>
    <cellStyle name="Excel Built-in Normal 20" xfId="81"/>
    <cellStyle name="Excel Built-in Normal 21" xfId="82"/>
    <cellStyle name="Excel Built-in Normal 22" xfId="83"/>
    <cellStyle name="Excel Built-in Normal 23" xfId="84"/>
    <cellStyle name="Excel Built-in Normal 24" xfId="85"/>
    <cellStyle name="Excel Built-in Normal 25" xfId="86"/>
    <cellStyle name="Excel Built-in Normal 26" xfId="87"/>
    <cellStyle name="Excel Built-in Normal 27" xfId="88"/>
    <cellStyle name="Excel Built-in Normal 28" xfId="89"/>
    <cellStyle name="Excel Built-in Normal 29" xfId="90"/>
    <cellStyle name="Excel Built-in Normal 3" xfId="91"/>
    <cellStyle name="Excel Built-in Normal 30" xfId="92"/>
    <cellStyle name="Excel Built-in Normal 31" xfId="93"/>
    <cellStyle name="Excel Built-in Normal 32" xfId="94"/>
    <cellStyle name="Excel Built-in Normal 33" xfId="95"/>
    <cellStyle name="Excel Built-in Normal 34" xfId="96"/>
    <cellStyle name="Excel Built-in Normal 35" xfId="97"/>
    <cellStyle name="Excel Built-in Normal 36" xfId="98"/>
    <cellStyle name="Excel Built-in Normal 37" xfId="99"/>
    <cellStyle name="Excel Built-in Normal 38" xfId="100"/>
    <cellStyle name="Excel Built-in Normal 39" xfId="101"/>
    <cellStyle name="Excel Built-in Normal 4" xfId="102"/>
    <cellStyle name="Excel Built-in Normal 40" xfId="103"/>
    <cellStyle name="Excel Built-in Normal 41" xfId="104"/>
    <cellStyle name="Excel Built-in Normal 42" xfId="105"/>
    <cellStyle name="Excel Built-in Normal 43" xfId="106"/>
    <cellStyle name="Excel Built-in Normal 5" xfId="107"/>
    <cellStyle name="Excel Built-in Normal 6" xfId="108"/>
    <cellStyle name="Excel Built-in Normal 7" xfId="109"/>
    <cellStyle name="Excel Built-in Normal 8" xfId="110"/>
    <cellStyle name="Excel Built-in Normal 9" xfId="111"/>
    <cellStyle name="Excel_BuiltIn_İyi 1" xfId="112"/>
    <cellStyle name="Giriş" xfId="113"/>
    <cellStyle name="Hesaplama" xfId="114"/>
    <cellStyle name="İşaretli Hücre" xfId="115"/>
    <cellStyle name="İyi" xfId="116"/>
    <cellStyle name="Followed Hyperlink" xfId="117"/>
    <cellStyle name="Hyperlink" xfId="118"/>
    <cellStyle name="Köprü 2" xfId="119"/>
    <cellStyle name="Kötü" xfId="120"/>
    <cellStyle name="Normal 10" xfId="121"/>
    <cellStyle name="Normal 11" xfId="122"/>
    <cellStyle name="Normal 11 2" xfId="123"/>
    <cellStyle name="Normal 12" xfId="124"/>
    <cellStyle name="Normal 12 2" xfId="125"/>
    <cellStyle name="Normal 13" xfId="126"/>
    <cellStyle name="Normal 14" xfId="127"/>
    <cellStyle name="Normal 15" xfId="128"/>
    <cellStyle name="Normal 2" xfId="129"/>
    <cellStyle name="Normal 2 10 10" xfId="130"/>
    <cellStyle name="Normal 2 10 10 2" xfId="131"/>
    <cellStyle name="Normal 2 2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5 2" xfId="138"/>
    <cellStyle name="Normal 2 3" xfId="139"/>
    <cellStyle name="Normal 2 4" xfId="140"/>
    <cellStyle name="Normal 2 5" xfId="141"/>
    <cellStyle name="Normal 2 5 2" xfId="142"/>
    <cellStyle name="Normal 2 6" xfId="143"/>
    <cellStyle name="Normal 2 7" xfId="144"/>
    <cellStyle name="Normal 2 8" xfId="145"/>
    <cellStyle name="Normal 3" xfId="146"/>
    <cellStyle name="Normal 3 2" xfId="147"/>
    <cellStyle name="Normal 4" xfId="148"/>
    <cellStyle name="Normal 4 2" xfId="149"/>
    <cellStyle name="Normal 5" xfId="150"/>
    <cellStyle name="Normal 5 2" xfId="151"/>
    <cellStyle name="Normal 5 2 2" xfId="152"/>
    <cellStyle name="Normal 5 3" xfId="153"/>
    <cellStyle name="Normal 5 4" xfId="154"/>
    <cellStyle name="Normal 5 5" xfId="155"/>
    <cellStyle name="Normal 6" xfId="156"/>
    <cellStyle name="Normal 6 2" xfId="157"/>
    <cellStyle name="Normal 6 3" xfId="158"/>
    <cellStyle name="Normal 6 4" xfId="159"/>
    <cellStyle name="Normal 7" xfId="160"/>
    <cellStyle name="Normal 7 2" xfId="161"/>
    <cellStyle name="Normal 8" xfId="162"/>
    <cellStyle name="Normal 9" xfId="163"/>
    <cellStyle name="Not" xfId="164"/>
    <cellStyle name="Nötr" xfId="165"/>
    <cellStyle name="Onaylı" xfId="166"/>
    <cellStyle name="Currency" xfId="167"/>
    <cellStyle name="Currency [0]" xfId="168"/>
    <cellStyle name="ParaBirimi 2" xfId="169"/>
    <cellStyle name="ParaBirimi 3" xfId="170"/>
    <cellStyle name="Toplam" xfId="171"/>
    <cellStyle name="Uyarı Metni" xfId="172"/>
    <cellStyle name="Virgül 10" xfId="173"/>
    <cellStyle name="Virgül 2" xfId="174"/>
    <cellStyle name="Virgül 2 2" xfId="175"/>
    <cellStyle name="Virgül 2 2 4" xfId="176"/>
    <cellStyle name="Virgül 3" xfId="177"/>
    <cellStyle name="Virgül 3 2" xfId="178"/>
    <cellStyle name="Virgül 4" xfId="179"/>
    <cellStyle name="Virgül 5" xfId="180"/>
    <cellStyle name="Vurgu1" xfId="181"/>
    <cellStyle name="Vurgu2" xfId="182"/>
    <cellStyle name="Vurgu3" xfId="183"/>
    <cellStyle name="Vurgu4" xfId="184"/>
    <cellStyle name="Vurgu5" xfId="185"/>
    <cellStyle name="Vurgu6" xfId="186"/>
    <cellStyle name="Percen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0</xdr:row>
      <xdr:rowOff>104775</xdr:rowOff>
    </xdr:from>
    <xdr:to>
      <xdr:col>3</xdr:col>
      <xdr:colOff>323850</xdr:colOff>
      <xdr:row>2</xdr:row>
      <xdr:rowOff>85725</xdr:rowOff>
    </xdr:to>
    <xdr:pic>
      <xdr:nvPicPr>
        <xdr:cNvPr id="1" name="1 Resim" descr="Logo dik mi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104775"/>
          <a:ext cx="266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ntraktsinema.com/gelecek.ph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2.57421875" defaultRowHeight="12.75"/>
  <cols>
    <col min="1" max="1" width="2.7109375" style="1" bestFit="1" customWidth="1"/>
    <col min="2" max="2" width="1.8515625" style="2" bestFit="1" customWidth="1"/>
    <col min="3" max="3" width="22.28125" style="3" bestFit="1" customWidth="1"/>
    <col min="4" max="4" width="5.8515625" style="4" bestFit="1" customWidth="1"/>
    <col min="5" max="5" width="13.57421875" style="5" bestFit="1" customWidth="1"/>
    <col min="6" max="6" width="3.140625" style="6" bestFit="1" customWidth="1"/>
    <col min="7" max="7" width="3.8515625" style="6" bestFit="1" customWidth="1"/>
    <col min="8" max="8" width="2.57421875" style="7" customWidth="1"/>
    <col min="9" max="9" width="8.28125" style="8" bestFit="1" customWidth="1"/>
    <col min="10" max="10" width="6.7109375" style="9" bestFit="1" customWidth="1"/>
    <col min="11" max="11" width="8.28125" style="8" bestFit="1" customWidth="1"/>
    <col min="12" max="12" width="6.7109375" style="9" bestFit="1" customWidth="1"/>
    <col min="13" max="13" width="8.28125" style="10" bestFit="1" customWidth="1"/>
    <col min="14" max="14" width="6.7109375" style="11" bestFit="1" customWidth="1"/>
    <col min="15" max="15" width="9.00390625" style="33" bestFit="1" customWidth="1"/>
    <col min="16" max="16" width="6.7109375" style="34" bestFit="1" customWidth="1"/>
    <col min="17" max="18" width="4.28125" style="34" bestFit="1" customWidth="1"/>
    <col min="19" max="19" width="9.00390625" style="12" bestFit="1" customWidth="1"/>
    <col min="20" max="20" width="5.57421875" style="14" bestFit="1" customWidth="1"/>
    <col min="21" max="22" width="4.28125" style="14" bestFit="1" customWidth="1"/>
    <col min="23" max="23" width="9.7109375" style="35" bestFit="1" customWidth="1"/>
    <col min="24" max="24" width="6.57421875" style="36" bestFit="1" customWidth="1"/>
    <col min="25" max="25" width="4.140625" style="3" bestFit="1" customWidth="1"/>
    <col min="26" max="16384" width="2.57421875" style="3" customWidth="1"/>
  </cols>
  <sheetData>
    <row r="1" spans="1:24" s="18" customFormat="1" ht="12.75" customHeight="1">
      <c r="A1" s="15"/>
      <c r="B1" s="80" t="s">
        <v>0</v>
      </c>
      <c r="C1" s="80"/>
      <c r="D1" s="16"/>
      <c r="E1" s="16"/>
      <c r="F1" s="30"/>
      <c r="G1" s="30"/>
      <c r="H1" s="17"/>
      <c r="I1" s="73" t="s">
        <v>31</v>
      </c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4" s="18" customFormat="1" ht="12.75" customHeight="1">
      <c r="A2" s="15"/>
      <c r="B2" s="78" t="s">
        <v>32</v>
      </c>
      <c r="C2" s="79"/>
      <c r="D2" s="19"/>
      <c r="E2" s="19"/>
      <c r="F2" s="20"/>
      <c r="G2" s="20"/>
      <c r="H2" s="21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s="18" customFormat="1" ht="11.25" customHeight="1">
      <c r="A3" s="15"/>
      <c r="B3" s="77" t="s">
        <v>60</v>
      </c>
      <c r="C3" s="77"/>
      <c r="D3" s="22"/>
      <c r="E3" s="22"/>
      <c r="F3" s="23"/>
      <c r="G3" s="23"/>
      <c r="H3" s="23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</row>
    <row r="4" spans="1:25" s="25" customFormat="1" ht="12.75" customHeight="1">
      <c r="A4" s="24"/>
      <c r="B4" s="40"/>
      <c r="C4" s="40"/>
      <c r="D4" s="41"/>
      <c r="E4" s="42"/>
      <c r="F4" s="43"/>
      <c r="G4" s="43"/>
      <c r="H4" s="42"/>
      <c r="I4" s="72" t="s">
        <v>1</v>
      </c>
      <c r="J4" s="72"/>
      <c r="K4" s="72" t="s">
        <v>2</v>
      </c>
      <c r="L4" s="72"/>
      <c r="M4" s="72" t="s">
        <v>3</v>
      </c>
      <c r="N4" s="72"/>
      <c r="O4" s="72" t="s">
        <v>4</v>
      </c>
      <c r="P4" s="72"/>
      <c r="Q4" s="44"/>
      <c r="R4" s="44"/>
      <c r="S4" s="75" t="s">
        <v>22</v>
      </c>
      <c r="T4" s="76"/>
      <c r="U4" s="72" t="s">
        <v>35</v>
      </c>
      <c r="V4" s="72"/>
      <c r="W4" s="72" t="s">
        <v>5</v>
      </c>
      <c r="X4" s="72"/>
      <c r="Y4" s="41"/>
    </row>
    <row r="5" spans="1:25" s="27" customFormat="1" ht="89.25" customHeight="1">
      <c r="A5" s="26"/>
      <c r="B5" s="45"/>
      <c r="C5" s="46" t="s">
        <v>6</v>
      </c>
      <c r="D5" s="47" t="s">
        <v>23</v>
      </c>
      <c r="E5" s="48" t="s">
        <v>7</v>
      </c>
      <c r="F5" s="49" t="s">
        <v>8</v>
      </c>
      <c r="G5" s="49" t="s">
        <v>24</v>
      </c>
      <c r="H5" s="49" t="s">
        <v>9</v>
      </c>
      <c r="I5" s="50" t="s">
        <v>10</v>
      </c>
      <c r="J5" s="51" t="s">
        <v>11</v>
      </c>
      <c r="K5" s="50" t="s">
        <v>10</v>
      </c>
      <c r="L5" s="51" t="s">
        <v>11</v>
      </c>
      <c r="M5" s="50" t="s">
        <v>10</v>
      </c>
      <c r="N5" s="51" t="s">
        <v>11</v>
      </c>
      <c r="O5" s="50" t="s">
        <v>12</v>
      </c>
      <c r="P5" s="51" t="s">
        <v>19</v>
      </c>
      <c r="Q5" s="52" t="s">
        <v>25</v>
      </c>
      <c r="R5" s="52" t="s">
        <v>26</v>
      </c>
      <c r="S5" s="51" t="s">
        <v>38</v>
      </c>
      <c r="T5" s="52" t="s">
        <v>39</v>
      </c>
      <c r="U5" s="52" t="s">
        <v>36</v>
      </c>
      <c r="V5" s="52" t="s">
        <v>13</v>
      </c>
      <c r="W5" s="50" t="s">
        <v>10</v>
      </c>
      <c r="X5" s="51" t="s">
        <v>11</v>
      </c>
      <c r="Y5" s="52" t="s">
        <v>30</v>
      </c>
    </row>
    <row r="6" spans="9:22" ht="11.25">
      <c r="I6" s="39"/>
      <c r="J6" s="55">
        <v>242915</v>
      </c>
      <c r="K6" s="56"/>
      <c r="L6" s="55">
        <v>413623</v>
      </c>
      <c r="M6" s="56"/>
      <c r="N6" s="55">
        <v>423318</v>
      </c>
      <c r="O6" s="56"/>
      <c r="P6" s="55">
        <v>1079856</v>
      </c>
      <c r="T6" s="13"/>
      <c r="U6" s="13"/>
      <c r="V6" s="13"/>
    </row>
    <row r="7" spans="1:25" s="29" customFormat="1" ht="11.25">
      <c r="A7" s="28">
        <v>1</v>
      </c>
      <c r="B7" s="59"/>
      <c r="C7" s="60" t="s">
        <v>52</v>
      </c>
      <c r="D7" s="61">
        <v>44624</v>
      </c>
      <c r="E7" s="62" t="s">
        <v>21</v>
      </c>
      <c r="F7" s="63">
        <v>386</v>
      </c>
      <c r="G7" s="64">
        <v>1214</v>
      </c>
      <c r="H7" s="65">
        <v>3</v>
      </c>
      <c r="I7" s="31">
        <v>5063531</v>
      </c>
      <c r="J7" s="32">
        <v>164255</v>
      </c>
      <c r="K7" s="31">
        <v>8504388</v>
      </c>
      <c r="L7" s="32">
        <v>273577</v>
      </c>
      <c r="M7" s="31">
        <v>8848615</v>
      </c>
      <c r="N7" s="32">
        <v>282264</v>
      </c>
      <c r="O7" s="66">
        <f>I7+K7+M7</f>
        <v>22416534</v>
      </c>
      <c r="P7" s="67">
        <f>J7+L7+N7</f>
        <v>720096</v>
      </c>
      <c r="Q7" s="37">
        <f>P7/G7</f>
        <v>593.159802306425</v>
      </c>
      <c r="R7" s="38">
        <f>O7/P7</f>
        <v>31.12992434342088</v>
      </c>
      <c r="S7" s="68">
        <v>30183419</v>
      </c>
      <c r="T7" s="69">
        <v>981187</v>
      </c>
      <c r="U7" s="70">
        <f>IF(S7&lt;&gt;0,-(S7-O7)/S7,"")</f>
        <v>-0.25732290301506267</v>
      </c>
      <c r="V7" s="70">
        <f>IF(T7&lt;&gt;0,-(T7-P7)/T7,"")</f>
        <v>-0.2660970844497532</v>
      </c>
      <c r="W7" s="53">
        <v>120218566</v>
      </c>
      <c r="X7" s="54">
        <v>4094043</v>
      </c>
      <c r="Y7" s="71">
        <f>W7/X7</f>
        <v>29.364265592716052</v>
      </c>
    </row>
    <row r="8" spans="1:25" s="29" customFormat="1" ht="11.25">
      <c r="A8" s="28">
        <v>2</v>
      </c>
      <c r="B8" s="59"/>
      <c r="C8" s="60" t="s">
        <v>54</v>
      </c>
      <c r="D8" s="61">
        <v>44631</v>
      </c>
      <c r="E8" s="62" t="s">
        <v>14</v>
      </c>
      <c r="F8" s="63">
        <v>281</v>
      </c>
      <c r="G8" s="64">
        <v>291</v>
      </c>
      <c r="H8" s="65">
        <v>2</v>
      </c>
      <c r="I8" s="31">
        <v>520513</v>
      </c>
      <c r="J8" s="32">
        <v>16257</v>
      </c>
      <c r="K8" s="31">
        <v>1345739</v>
      </c>
      <c r="L8" s="32">
        <v>42737</v>
      </c>
      <c r="M8" s="31">
        <v>1473130</v>
      </c>
      <c r="N8" s="32">
        <v>46738</v>
      </c>
      <c r="O8" s="66">
        <f>I8+K8+M8</f>
        <v>3339382</v>
      </c>
      <c r="P8" s="67">
        <f>J8+L8+N8</f>
        <v>105732</v>
      </c>
      <c r="Q8" s="37">
        <f>P8/G8</f>
        <v>363.340206185567</v>
      </c>
      <c r="R8" s="38">
        <f>O8/P8</f>
        <v>31.583456285703477</v>
      </c>
      <c r="S8" s="68">
        <v>3286668</v>
      </c>
      <c r="T8" s="69">
        <v>105139</v>
      </c>
      <c r="U8" s="70">
        <f>IF(S8&lt;&gt;0,-(S8-O8)/S8,"")</f>
        <v>0.01603873588692256</v>
      </c>
      <c r="V8" s="70">
        <f>IF(T8&lt;&gt;0,-(T8-P8)/T8,"")</f>
        <v>0.005640152559944454</v>
      </c>
      <c r="W8" s="53">
        <v>7742226</v>
      </c>
      <c r="X8" s="54">
        <v>251967</v>
      </c>
      <c r="Y8" s="71">
        <f>W8/X8</f>
        <v>30.727142840133826</v>
      </c>
    </row>
    <row r="9" spans="1:25" s="29" customFormat="1" ht="11.25">
      <c r="A9" s="28">
        <v>3</v>
      </c>
      <c r="B9" s="59"/>
      <c r="C9" s="60" t="s">
        <v>53</v>
      </c>
      <c r="D9" s="61">
        <v>44624</v>
      </c>
      <c r="E9" s="62" t="s">
        <v>20</v>
      </c>
      <c r="F9" s="63">
        <v>357</v>
      </c>
      <c r="G9" s="64">
        <v>460</v>
      </c>
      <c r="H9" s="65">
        <v>3</v>
      </c>
      <c r="I9" s="31">
        <v>845914.5</v>
      </c>
      <c r="J9" s="32">
        <v>23597</v>
      </c>
      <c r="K9" s="31">
        <v>1527707</v>
      </c>
      <c r="L9" s="32">
        <v>43479</v>
      </c>
      <c r="M9" s="31">
        <v>1357270</v>
      </c>
      <c r="N9" s="32">
        <v>38473</v>
      </c>
      <c r="O9" s="66">
        <f>I9+K9+M9</f>
        <v>3730891.5</v>
      </c>
      <c r="P9" s="67">
        <f>J9+L9+N9</f>
        <v>105549</v>
      </c>
      <c r="Q9" s="37">
        <f>P9/G9</f>
        <v>229.45434782608694</v>
      </c>
      <c r="R9" s="38">
        <f>O9/P9</f>
        <v>35.34748315948043</v>
      </c>
      <c r="S9" s="68">
        <v>5734034</v>
      </c>
      <c r="T9" s="69">
        <v>168300</v>
      </c>
      <c r="U9" s="70">
        <f>IF(S9&lt;&gt;0,-(S9-O9)/S9,"")</f>
        <v>-0.34934262684874207</v>
      </c>
      <c r="V9" s="70">
        <f>IF(T9&lt;&gt;0,-(T9-P9)/T9,"")</f>
        <v>-0.37285204991087345</v>
      </c>
      <c r="W9" s="53">
        <v>29414345.5</v>
      </c>
      <c r="X9" s="54">
        <v>874231</v>
      </c>
      <c r="Y9" s="71">
        <f>W9/X9</f>
        <v>33.645964853682834</v>
      </c>
    </row>
    <row r="10" spans="1:25" s="29" customFormat="1" ht="11.25">
      <c r="A10" s="28">
        <v>4</v>
      </c>
      <c r="B10" s="59"/>
      <c r="C10" s="60" t="s">
        <v>55</v>
      </c>
      <c r="D10" s="61">
        <v>44631</v>
      </c>
      <c r="E10" s="62" t="s">
        <v>15</v>
      </c>
      <c r="F10" s="63">
        <v>180</v>
      </c>
      <c r="G10" s="64">
        <v>180</v>
      </c>
      <c r="H10" s="65">
        <v>2</v>
      </c>
      <c r="I10" s="31">
        <v>331766</v>
      </c>
      <c r="J10" s="32">
        <v>16564</v>
      </c>
      <c r="K10" s="31">
        <v>433774.5</v>
      </c>
      <c r="L10" s="32">
        <v>20382</v>
      </c>
      <c r="M10" s="31">
        <v>448050.5</v>
      </c>
      <c r="N10" s="32">
        <v>20990</v>
      </c>
      <c r="O10" s="66">
        <f>I10+K10+M10</f>
        <v>1213591</v>
      </c>
      <c r="P10" s="67">
        <f>J10+L10+N10</f>
        <v>57936</v>
      </c>
      <c r="Q10" s="37">
        <f>P10/G10</f>
        <v>321.8666666666667</v>
      </c>
      <c r="R10" s="38">
        <f>O10/P10</f>
        <v>20.947096796465065</v>
      </c>
      <c r="S10" s="68">
        <v>1082113.5</v>
      </c>
      <c r="T10" s="69">
        <v>42056</v>
      </c>
      <c r="U10" s="70">
        <f>IF(S10&lt;&gt;0,-(S10-O10)/S10,"")</f>
        <v>0.12150065589238097</v>
      </c>
      <c r="V10" s="70">
        <f>IF(T10&lt;&gt;0,-(T10-P10)/T10,"")</f>
        <v>0.37759178238539093</v>
      </c>
      <c r="W10" s="53">
        <v>3276036</v>
      </c>
      <c r="X10" s="54">
        <v>146008</v>
      </c>
      <c r="Y10" s="71">
        <f>W10/X10</f>
        <v>22.437373294613995</v>
      </c>
    </row>
    <row r="11" spans="1:25" s="29" customFormat="1" ht="11.25">
      <c r="A11" s="28">
        <v>5</v>
      </c>
      <c r="B11" s="59" t="s">
        <v>33</v>
      </c>
      <c r="C11" s="60" t="s">
        <v>61</v>
      </c>
      <c r="D11" s="61">
        <v>44638</v>
      </c>
      <c r="E11" s="62" t="s">
        <v>21</v>
      </c>
      <c r="F11" s="63">
        <v>175</v>
      </c>
      <c r="G11" s="64">
        <v>175</v>
      </c>
      <c r="H11" s="65">
        <v>1</v>
      </c>
      <c r="I11" s="31">
        <v>82446</v>
      </c>
      <c r="J11" s="32">
        <v>2571</v>
      </c>
      <c r="K11" s="31">
        <v>321512</v>
      </c>
      <c r="L11" s="32">
        <v>10552</v>
      </c>
      <c r="M11" s="31">
        <v>370056</v>
      </c>
      <c r="N11" s="32">
        <v>12225</v>
      </c>
      <c r="O11" s="66">
        <f>I11+K11+M11</f>
        <v>774014</v>
      </c>
      <c r="P11" s="67">
        <f>J11+L11+N11</f>
        <v>25348</v>
      </c>
      <c r="Q11" s="37">
        <f>P11/G11</f>
        <v>144.84571428571428</v>
      </c>
      <c r="R11" s="38">
        <f>O11/P11</f>
        <v>30.53550575982326</v>
      </c>
      <c r="S11" s="68"/>
      <c r="T11" s="69"/>
      <c r="U11" s="70"/>
      <c r="V11" s="70"/>
      <c r="W11" s="53">
        <v>774014</v>
      </c>
      <c r="X11" s="54">
        <v>25348</v>
      </c>
      <c r="Y11" s="71">
        <f>W11/X11</f>
        <v>30.53550575982326</v>
      </c>
    </row>
    <row r="12" spans="1:25" s="29" customFormat="1" ht="11.25">
      <c r="A12" s="28">
        <v>6</v>
      </c>
      <c r="B12" s="59" t="s">
        <v>33</v>
      </c>
      <c r="C12" s="60" t="s">
        <v>62</v>
      </c>
      <c r="D12" s="61">
        <v>44638</v>
      </c>
      <c r="E12" s="62" t="s">
        <v>14</v>
      </c>
      <c r="F12" s="63">
        <v>146</v>
      </c>
      <c r="G12" s="64">
        <v>154</v>
      </c>
      <c r="H12" s="65">
        <v>1</v>
      </c>
      <c r="I12" s="31">
        <v>155080</v>
      </c>
      <c r="J12" s="32">
        <v>4501</v>
      </c>
      <c r="K12" s="31">
        <v>283290</v>
      </c>
      <c r="L12" s="32">
        <v>8171</v>
      </c>
      <c r="M12" s="31">
        <v>266760</v>
      </c>
      <c r="N12" s="32">
        <v>7661</v>
      </c>
      <c r="O12" s="66">
        <f>I12+K12+M12</f>
        <v>705130</v>
      </c>
      <c r="P12" s="67">
        <f>J12+L12+N12</f>
        <v>20333</v>
      </c>
      <c r="Q12" s="37">
        <f>P12/G12</f>
        <v>132.03246753246754</v>
      </c>
      <c r="R12" s="38">
        <f>O12/P12</f>
        <v>34.679093099886884</v>
      </c>
      <c r="S12" s="68"/>
      <c r="T12" s="69"/>
      <c r="U12" s="70"/>
      <c r="V12" s="70"/>
      <c r="W12" s="53">
        <v>705130</v>
      </c>
      <c r="X12" s="54">
        <v>20333</v>
      </c>
      <c r="Y12" s="71">
        <f>W12/X12</f>
        <v>34.679093099886884</v>
      </c>
    </row>
    <row r="13" spans="1:25" s="29" customFormat="1" ht="11.25">
      <c r="A13" s="28">
        <v>7</v>
      </c>
      <c r="B13" s="59" t="s">
        <v>33</v>
      </c>
      <c r="C13" s="81" t="s">
        <v>63</v>
      </c>
      <c r="D13" s="82">
        <v>44638</v>
      </c>
      <c r="E13" s="62" t="s">
        <v>18</v>
      </c>
      <c r="F13" s="83">
        <v>103</v>
      </c>
      <c r="G13" s="64">
        <v>103</v>
      </c>
      <c r="H13" s="65">
        <v>1</v>
      </c>
      <c r="I13" s="31">
        <v>86818</v>
      </c>
      <c r="J13" s="32">
        <v>5666</v>
      </c>
      <c r="K13" s="31">
        <v>68063.5</v>
      </c>
      <c r="L13" s="32">
        <v>4318</v>
      </c>
      <c r="M13" s="31">
        <v>65047.5</v>
      </c>
      <c r="N13" s="32">
        <v>4137</v>
      </c>
      <c r="O13" s="66">
        <f>I13+K13+M13</f>
        <v>219929</v>
      </c>
      <c r="P13" s="67">
        <f>J13+L13+N13</f>
        <v>14121</v>
      </c>
      <c r="Q13" s="37">
        <f>P13/G13</f>
        <v>137.09708737864077</v>
      </c>
      <c r="R13" s="38">
        <f>O13/P13</f>
        <v>15.574605197932158</v>
      </c>
      <c r="S13" s="68"/>
      <c r="T13" s="69"/>
      <c r="U13" s="70"/>
      <c r="V13" s="70"/>
      <c r="W13" s="57">
        <v>219929</v>
      </c>
      <c r="X13" s="58">
        <v>14121</v>
      </c>
      <c r="Y13" s="71">
        <f>W13/X13</f>
        <v>15.574605197932158</v>
      </c>
    </row>
    <row r="14" spans="1:25" s="29" customFormat="1" ht="11.25">
      <c r="A14" s="28">
        <v>8</v>
      </c>
      <c r="B14" s="59"/>
      <c r="C14" s="60" t="s">
        <v>56</v>
      </c>
      <c r="D14" s="61">
        <v>44631</v>
      </c>
      <c r="E14" s="62" t="s">
        <v>21</v>
      </c>
      <c r="F14" s="63">
        <v>184</v>
      </c>
      <c r="G14" s="64">
        <v>184</v>
      </c>
      <c r="H14" s="65">
        <v>2</v>
      </c>
      <c r="I14" s="31">
        <v>68472</v>
      </c>
      <c r="J14" s="32">
        <v>2299</v>
      </c>
      <c r="K14" s="31">
        <v>141389</v>
      </c>
      <c r="L14" s="32">
        <v>4790</v>
      </c>
      <c r="M14" s="31">
        <v>159696</v>
      </c>
      <c r="N14" s="32">
        <v>5362</v>
      </c>
      <c r="O14" s="66">
        <f>I14+K14+M14</f>
        <v>369557</v>
      </c>
      <c r="P14" s="67">
        <f>J14+L14+N14</f>
        <v>12451</v>
      </c>
      <c r="Q14" s="37">
        <f>P14/G14</f>
        <v>67.66847826086956</v>
      </c>
      <c r="R14" s="38">
        <f>O14/P14</f>
        <v>29.680909163922575</v>
      </c>
      <c r="S14" s="68">
        <v>611457</v>
      </c>
      <c r="T14" s="69">
        <v>20710</v>
      </c>
      <c r="U14" s="70">
        <f>IF(S14&lt;&gt;0,-(S14-O14)/S14,"")</f>
        <v>-0.3956124469913665</v>
      </c>
      <c r="V14" s="70">
        <f>IF(T14&lt;&gt;0,-(T14-P14)/T14,"")</f>
        <v>-0.3987928536938677</v>
      </c>
      <c r="W14" s="53">
        <v>1301881</v>
      </c>
      <c r="X14" s="54">
        <v>45200</v>
      </c>
      <c r="Y14" s="71">
        <f>W14/X14</f>
        <v>28.80267699115044</v>
      </c>
    </row>
    <row r="15" spans="1:25" s="29" customFormat="1" ht="11.25">
      <c r="A15" s="28">
        <v>9</v>
      </c>
      <c r="B15" s="59"/>
      <c r="C15" s="60" t="s">
        <v>46</v>
      </c>
      <c r="D15" s="61">
        <v>44603</v>
      </c>
      <c r="E15" s="62" t="s">
        <v>15</v>
      </c>
      <c r="F15" s="63">
        <v>19</v>
      </c>
      <c r="G15" s="64">
        <v>19</v>
      </c>
      <c r="H15" s="65">
        <v>6</v>
      </c>
      <c r="I15" s="31">
        <v>48781</v>
      </c>
      <c r="J15" s="32">
        <v>3479</v>
      </c>
      <c r="K15" s="31">
        <v>355</v>
      </c>
      <c r="L15" s="32">
        <v>13</v>
      </c>
      <c r="M15" s="31">
        <v>199</v>
      </c>
      <c r="N15" s="32">
        <v>9</v>
      </c>
      <c r="O15" s="66">
        <f>I15+K15+M15</f>
        <v>49335</v>
      </c>
      <c r="P15" s="67">
        <f>J15+L15+N15</f>
        <v>3501</v>
      </c>
      <c r="Q15" s="37">
        <f>P15/G15</f>
        <v>184.26315789473685</v>
      </c>
      <c r="R15" s="38">
        <f>O15/P15</f>
        <v>14.091688089117396</v>
      </c>
      <c r="S15" s="68">
        <v>38370.5</v>
      </c>
      <c r="T15" s="69">
        <v>2761</v>
      </c>
      <c r="U15" s="70">
        <f>IF(S15&lt;&gt;0,-(S15-O15)/S15,"")</f>
        <v>0.28575337824630903</v>
      </c>
      <c r="V15" s="70">
        <f>IF(T15&lt;&gt;0,-(T15-P15)/T15,"")</f>
        <v>0.26801883375588553</v>
      </c>
      <c r="W15" s="57">
        <v>2580521</v>
      </c>
      <c r="X15" s="58">
        <v>134338</v>
      </c>
      <c r="Y15" s="71">
        <f>W15/X15</f>
        <v>19.209166430942847</v>
      </c>
    </row>
    <row r="16" spans="1:25" s="29" customFormat="1" ht="11.25">
      <c r="A16" s="28">
        <v>10</v>
      </c>
      <c r="B16" s="59"/>
      <c r="C16" s="60" t="s">
        <v>43</v>
      </c>
      <c r="D16" s="61">
        <v>44596</v>
      </c>
      <c r="E16" s="62" t="s">
        <v>21</v>
      </c>
      <c r="F16" s="63">
        <v>19</v>
      </c>
      <c r="G16" s="64">
        <v>19</v>
      </c>
      <c r="H16" s="65">
        <v>7</v>
      </c>
      <c r="I16" s="31">
        <v>17807</v>
      </c>
      <c r="J16" s="32">
        <v>673</v>
      </c>
      <c r="K16" s="31">
        <v>36925</v>
      </c>
      <c r="L16" s="32">
        <v>1327</v>
      </c>
      <c r="M16" s="31">
        <v>37234</v>
      </c>
      <c r="N16" s="32">
        <v>1362</v>
      </c>
      <c r="O16" s="66">
        <f>I16+K16+M16</f>
        <v>91966</v>
      </c>
      <c r="P16" s="67">
        <f>J16+L16+N16</f>
        <v>3362</v>
      </c>
      <c r="Q16" s="37">
        <f>P16/G16</f>
        <v>176.94736842105263</v>
      </c>
      <c r="R16" s="38">
        <f>O16/P16</f>
        <v>27.354550862581796</v>
      </c>
      <c r="S16" s="68">
        <v>130122</v>
      </c>
      <c r="T16" s="69">
        <v>4974</v>
      </c>
      <c r="U16" s="70">
        <f>IF(S16&lt;&gt;0,-(S16-O16)/S16,"")</f>
        <v>-0.29323250488003566</v>
      </c>
      <c r="V16" s="70">
        <f>IF(T16&lt;&gt;0,-(T16-P16)/T16,"")</f>
        <v>-0.3240852432649779</v>
      </c>
      <c r="W16" s="53">
        <v>18319919</v>
      </c>
      <c r="X16" s="54">
        <v>674642</v>
      </c>
      <c r="Y16" s="71">
        <f>W16/X16</f>
        <v>27.155022960325624</v>
      </c>
    </row>
    <row r="17" spans="1:25" s="29" customFormat="1" ht="11.25">
      <c r="A17" s="28">
        <v>11</v>
      </c>
      <c r="B17" s="59"/>
      <c r="C17" s="60" t="s">
        <v>34</v>
      </c>
      <c r="D17" s="61">
        <v>44562</v>
      </c>
      <c r="E17" s="62" t="s">
        <v>15</v>
      </c>
      <c r="F17" s="63">
        <v>25</v>
      </c>
      <c r="G17" s="64">
        <v>25</v>
      </c>
      <c r="H17" s="65">
        <v>12</v>
      </c>
      <c r="I17" s="31">
        <v>21137</v>
      </c>
      <c r="J17" s="32">
        <v>1236</v>
      </c>
      <c r="K17" s="31">
        <v>11050</v>
      </c>
      <c r="L17" s="32">
        <v>484</v>
      </c>
      <c r="M17" s="31">
        <v>10912</v>
      </c>
      <c r="N17" s="32">
        <v>461</v>
      </c>
      <c r="O17" s="66">
        <f>I17+K17+M17</f>
        <v>43099</v>
      </c>
      <c r="P17" s="67">
        <f>J17+L17+N17</f>
        <v>2181</v>
      </c>
      <c r="Q17" s="37">
        <f>P17/G17</f>
        <v>87.24</v>
      </c>
      <c r="R17" s="38">
        <f>O17/P17</f>
        <v>19.76111875286566</v>
      </c>
      <c r="S17" s="68">
        <v>101137</v>
      </c>
      <c r="T17" s="69">
        <v>4561</v>
      </c>
      <c r="U17" s="70">
        <f>IF(S17&lt;&gt;0,-(S17-O17)/S17,"")</f>
        <v>-0.5738552656297893</v>
      </c>
      <c r="V17" s="70">
        <f>IF(T17&lt;&gt;0,-(T17-P17)/T17,"")</f>
        <v>-0.5218153913615435</v>
      </c>
      <c r="W17" s="53">
        <v>52682864.37</v>
      </c>
      <c r="X17" s="54">
        <v>2288928</v>
      </c>
      <c r="Y17" s="71">
        <f>W17/X17</f>
        <v>23.016392114561924</v>
      </c>
    </row>
    <row r="18" spans="1:25" s="29" customFormat="1" ht="11.25">
      <c r="A18" s="28">
        <v>12</v>
      </c>
      <c r="B18" s="59" t="s">
        <v>33</v>
      </c>
      <c r="C18" s="60" t="s">
        <v>64</v>
      </c>
      <c r="D18" s="61">
        <v>44638</v>
      </c>
      <c r="E18" s="62" t="s">
        <v>16</v>
      </c>
      <c r="F18" s="63">
        <v>27</v>
      </c>
      <c r="G18" s="64">
        <v>27</v>
      </c>
      <c r="H18" s="65">
        <v>1</v>
      </c>
      <c r="I18" s="31">
        <v>20167</v>
      </c>
      <c r="J18" s="32">
        <v>526</v>
      </c>
      <c r="K18" s="31">
        <v>31352.5</v>
      </c>
      <c r="L18" s="32">
        <v>799</v>
      </c>
      <c r="M18" s="31">
        <v>32908.5</v>
      </c>
      <c r="N18" s="32">
        <v>814</v>
      </c>
      <c r="O18" s="66">
        <f>I18+K18+M18</f>
        <v>84428</v>
      </c>
      <c r="P18" s="67">
        <f>J18+L18+N18</f>
        <v>2139</v>
      </c>
      <c r="Q18" s="37">
        <f>P18/G18</f>
        <v>79.22222222222223</v>
      </c>
      <c r="R18" s="38">
        <f>O18/P18</f>
        <v>39.470780738662924</v>
      </c>
      <c r="S18" s="68"/>
      <c r="T18" s="69"/>
      <c r="U18" s="70"/>
      <c r="V18" s="70"/>
      <c r="W18" s="84">
        <v>97600</v>
      </c>
      <c r="X18" s="85">
        <v>2587</v>
      </c>
      <c r="Y18" s="71">
        <f>W18/X18</f>
        <v>37.72709702357943</v>
      </c>
    </row>
    <row r="19" spans="1:25" s="29" customFormat="1" ht="11.25">
      <c r="A19" s="28">
        <v>13</v>
      </c>
      <c r="B19" s="59"/>
      <c r="C19" s="60" t="s">
        <v>37</v>
      </c>
      <c r="D19" s="61">
        <v>44568</v>
      </c>
      <c r="E19" s="62" t="s">
        <v>15</v>
      </c>
      <c r="F19" s="63">
        <v>20</v>
      </c>
      <c r="G19" s="64">
        <v>20</v>
      </c>
      <c r="H19" s="65">
        <v>11</v>
      </c>
      <c r="I19" s="31">
        <v>2706</v>
      </c>
      <c r="J19" s="32">
        <v>145</v>
      </c>
      <c r="K19" s="31">
        <v>11436</v>
      </c>
      <c r="L19" s="32">
        <v>660</v>
      </c>
      <c r="M19" s="31">
        <v>12135</v>
      </c>
      <c r="N19" s="32">
        <v>658</v>
      </c>
      <c r="O19" s="66">
        <f>I19+K19+M19</f>
        <v>26277</v>
      </c>
      <c r="P19" s="67">
        <f>J19+L19+N19</f>
        <v>1463</v>
      </c>
      <c r="Q19" s="37">
        <f>P19/G19</f>
        <v>73.15</v>
      </c>
      <c r="R19" s="38">
        <f>O19/P19</f>
        <v>17.961038961038962</v>
      </c>
      <c r="S19" s="68">
        <v>65181</v>
      </c>
      <c r="T19" s="69">
        <v>2358</v>
      </c>
      <c r="U19" s="70">
        <f>IF(S19&lt;&gt;0,-(S19-O19)/S19,"")</f>
        <v>-0.5968610484650435</v>
      </c>
      <c r="V19" s="70">
        <f>IF(T19&lt;&gt;0,-(T19-P19)/T19,"")</f>
        <v>-0.3795589482612383</v>
      </c>
      <c r="W19" s="53">
        <v>26967071.9</v>
      </c>
      <c r="X19" s="54">
        <v>1135710</v>
      </c>
      <c r="Y19" s="71">
        <f>W19/X19</f>
        <v>23.744681212633505</v>
      </c>
    </row>
    <row r="20" spans="1:25" s="29" customFormat="1" ht="11.25">
      <c r="A20" s="28">
        <v>14</v>
      </c>
      <c r="B20" s="59"/>
      <c r="C20" s="60" t="s">
        <v>45</v>
      </c>
      <c r="D20" s="61">
        <v>44603</v>
      </c>
      <c r="E20" s="62" t="s">
        <v>20</v>
      </c>
      <c r="F20" s="63">
        <v>12</v>
      </c>
      <c r="G20" s="64">
        <v>12</v>
      </c>
      <c r="H20" s="65">
        <v>6</v>
      </c>
      <c r="I20" s="31">
        <v>4841</v>
      </c>
      <c r="J20" s="32">
        <v>195</v>
      </c>
      <c r="K20" s="31">
        <v>19688</v>
      </c>
      <c r="L20" s="32">
        <v>659</v>
      </c>
      <c r="M20" s="31">
        <v>13201.5</v>
      </c>
      <c r="N20" s="32">
        <v>479</v>
      </c>
      <c r="O20" s="66">
        <f>I20+K20+M20</f>
        <v>37730.5</v>
      </c>
      <c r="P20" s="67">
        <f>J20+L20+N20</f>
        <v>1333</v>
      </c>
      <c r="Q20" s="37">
        <f>P20/G20</f>
        <v>111.08333333333333</v>
      </c>
      <c r="R20" s="38">
        <f>O20/P20</f>
        <v>28.30495123780945</v>
      </c>
      <c r="S20" s="68">
        <v>211813</v>
      </c>
      <c r="T20" s="69">
        <v>7129</v>
      </c>
      <c r="U20" s="70">
        <f>IF(S20&lt;&gt;0,-(S20-O20)/S20,"")</f>
        <v>-0.8218688182500602</v>
      </c>
      <c r="V20" s="70">
        <f>IF(T20&lt;&gt;0,-(T20-P20)/T20,"")</f>
        <v>-0.8130172534717351</v>
      </c>
      <c r="W20" s="57">
        <v>13917605.5</v>
      </c>
      <c r="X20" s="58">
        <v>445747</v>
      </c>
      <c r="Y20" s="71">
        <f>W20/X20</f>
        <v>31.22310525926142</v>
      </c>
    </row>
    <row r="21" spans="1:25" s="29" customFormat="1" ht="11.25">
      <c r="A21" s="28">
        <v>15</v>
      </c>
      <c r="B21" s="59"/>
      <c r="C21" s="60" t="s">
        <v>44</v>
      </c>
      <c r="D21" s="61">
        <v>44596</v>
      </c>
      <c r="E21" s="62" t="s">
        <v>15</v>
      </c>
      <c r="F21" s="63">
        <v>7</v>
      </c>
      <c r="G21" s="64">
        <v>7</v>
      </c>
      <c r="H21" s="65">
        <v>7</v>
      </c>
      <c r="I21" s="31">
        <v>1643</v>
      </c>
      <c r="J21" s="32">
        <v>56</v>
      </c>
      <c r="K21" s="31">
        <v>7841</v>
      </c>
      <c r="L21" s="32">
        <v>265</v>
      </c>
      <c r="M21" s="31">
        <v>10288</v>
      </c>
      <c r="N21" s="32">
        <v>336</v>
      </c>
      <c r="O21" s="66">
        <f>I21+K21+M21</f>
        <v>19772</v>
      </c>
      <c r="P21" s="67">
        <f>J21+L21+N21</f>
        <v>657</v>
      </c>
      <c r="Q21" s="37">
        <f>P21/G21</f>
        <v>93.85714285714286</v>
      </c>
      <c r="R21" s="38">
        <f>O21/P21</f>
        <v>30.094368340943685</v>
      </c>
      <c r="S21" s="68">
        <v>50077</v>
      </c>
      <c r="T21" s="69">
        <v>1736</v>
      </c>
      <c r="U21" s="70">
        <f>IF(S21&lt;&gt;0,-(S21-O21)/S21,"")</f>
        <v>-0.6051680412165266</v>
      </c>
      <c r="V21" s="70">
        <f>IF(T21&lt;&gt;0,-(T21-P21)/T21,"")</f>
        <v>-0.6215437788018433</v>
      </c>
      <c r="W21" s="53">
        <v>4119443.5</v>
      </c>
      <c r="X21" s="54">
        <v>146458</v>
      </c>
      <c r="Y21" s="71">
        <f>W21/X21</f>
        <v>28.127132010542272</v>
      </c>
    </row>
    <row r="22" spans="1:25" s="29" customFormat="1" ht="11.25">
      <c r="A22" s="28">
        <v>16</v>
      </c>
      <c r="B22" s="59"/>
      <c r="C22" s="60" t="s">
        <v>42</v>
      </c>
      <c r="D22" s="61">
        <v>44589</v>
      </c>
      <c r="E22" s="62" t="s">
        <v>17</v>
      </c>
      <c r="F22" s="63">
        <v>7</v>
      </c>
      <c r="G22" s="64">
        <v>7</v>
      </c>
      <c r="H22" s="65">
        <v>8</v>
      </c>
      <c r="I22" s="31">
        <v>2215</v>
      </c>
      <c r="J22" s="32">
        <v>99</v>
      </c>
      <c r="K22" s="31">
        <v>5402</v>
      </c>
      <c r="L22" s="32">
        <v>267</v>
      </c>
      <c r="M22" s="31">
        <v>3846</v>
      </c>
      <c r="N22" s="32">
        <v>162</v>
      </c>
      <c r="O22" s="66">
        <f>I22+K22+M22</f>
        <v>11463</v>
      </c>
      <c r="P22" s="67">
        <f>J22+L22+N22</f>
        <v>528</v>
      </c>
      <c r="Q22" s="37">
        <f>P22/G22</f>
        <v>75.42857142857143</v>
      </c>
      <c r="R22" s="38">
        <f>O22/P22</f>
        <v>21.710227272727273</v>
      </c>
      <c r="S22" s="68">
        <v>8853</v>
      </c>
      <c r="T22" s="69">
        <v>307</v>
      </c>
      <c r="U22" s="70">
        <f>IF(S22&lt;&gt;0,-(S22-O22)/S22,"")</f>
        <v>0.29481531684174855</v>
      </c>
      <c r="V22" s="70">
        <f>IF(T22&lt;&gt;0,-(T22-P22)/T22,"")</f>
        <v>0.7198697068403909</v>
      </c>
      <c r="W22" s="53">
        <v>519668.5</v>
      </c>
      <c r="X22" s="54">
        <v>19497</v>
      </c>
      <c r="Y22" s="71">
        <f>W22/X22</f>
        <v>26.65376724624301</v>
      </c>
    </row>
    <row r="23" spans="1:25" s="29" customFormat="1" ht="11.25">
      <c r="A23" s="28">
        <v>17</v>
      </c>
      <c r="B23" s="59"/>
      <c r="C23" s="60" t="s">
        <v>59</v>
      </c>
      <c r="D23" s="61">
        <v>44631</v>
      </c>
      <c r="E23" s="62" t="s">
        <v>16</v>
      </c>
      <c r="F23" s="63">
        <v>14</v>
      </c>
      <c r="G23" s="64">
        <v>14</v>
      </c>
      <c r="H23" s="65">
        <v>2</v>
      </c>
      <c r="I23" s="31">
        <v>2205</v>
      </c>
      <c r="J23" s="32">
        <v>96</v>
      </c>
      <c r="K23" s="31">
        <v>3397</v>
      </c>
      <c r="L23" s="32">
        <v>146</v>
      </c>
      <c r="M23" s="31">
        <v>3943</v>
      </c>
      <c r="N23" s="32">
        <v>167</v>
      </c>
      <c r="O23" s="66">
        <f>I23+K23+M23</f>
        <v>9545</v>
      </c>
      <c r="P23" s="67">
        <f>J23+L23+N23</f>
        <v>409</v>
      </c>
      <c r="Q23" s="37">
        <f>P23/G23</f>
        <v>29.214285714285715</v>
      </c>
      <c r="R23" s="38">
        <f>O23/P23</f>
        <v>23.337408312958434</v>
      </c>
      <c r="S23" s="68">
        <v>20072.5</v>
      </c>
      <c r="T23" s="69">
        <v>794</v>
      </c>
      <c r="U23" s="70">
        <f>IF(S23&lt;&gt;0,-(S23-O23)/S23,"")</f>
        <v>-0.5244737825382987</v>
      </c>
      <c r="V23" s="70">
        <f>IF(T23&lt;&gt;0,-(T23-P23)/T23,"")</f>
        <v>-0.48488664987405544</v>
      </c>
      <c r="W23" s="53">
        <v>55149.5</v>
      </c>
      <c r="X23" s="54">
        <v>2220</v>
      </c>
      <c r="Y23" s="71">
        <f>W23/X23</f>
        <v>24.842117117117116</v>
      </c>
    </row>
    <row r="24" spans="1:25" s="29" customFormat="1" ht="11.25">
      <c r="A24" s="28">
        <v>18</v>
      </c>
      <c r="B24" s="59"/>
      <c r="C24" s="60" t="s">
        <v>48</v>
      </c>
      <c r="D24" s="61">
        <v>44610</v>
      </c>
      <c r="E24" s="62" t="s">
        <v>15</v>
      </c>
      <c r="F24" s="63">
        <v>8</v>
      </c>
      <c r="G24" s="64">
        <v>8</v>
      </c>
      <c r="H24" s="65">
        <v>5</v>
      </c>
      <c r="I24" s="31">
        <v>1582</v>
      </c>
      <c r="J24" s="32">
        <v>62</v>
      </c>
      <c r="K24" s="31">
        <v>3540</v>
      </c>
      <c r="L24" s="32">
        <v>134</v>
      </c>
      <c r="M24" s="31">
        <v>3764</v>
      </c>
      <c r="N24" s="32">
        <v>131</v>
      </c>
      <c r="O24" s="66">
        <f>I24+K24+M24</f>
        <v>8886</v>
      </c>
      <c r="P24" s="67">
        <f>J24+L24+N24</f>
        <v>327</v>
      </c>
      <c r="Q24" s="37">
        <f>P24/G24</f>
        <v>40.875</v>
      </c>
      <c r="R24" s="38">
        <f>O24/P24</f>
        <v>27.174311926605505</v>
      </c>
      <c r="S24" s="68">
        <v>26663</v>
      </c>
      <c r="T24" s="69">
        <v>1055</v>
      </c>
      <c r="U24" s="70">
        <f>IF(S24&lt;&gt;0,-(S24-O24)/S24,"")</f>
        <v>-0.6667291752615985</v>
      </c>
      <c r="V24" s="70">
        <f>IF(T24&lt;&gt;0,-(T24-P24)/T24,"")</f>
        <v>-0.6900473933649289</v>
      </c>
      <c r="W24" s="53">
        <v>3469344.5</v>
      </c>
      <c r="X24" s="54">
        <v>128494</v>
      </c>
      <c r="Y24" s="71">
        <f>W24/X24</f>
        <v>27.00005058601958</v>
      </c>
    </row>
    <row r="25" spans="1:25" s="29" customFormat="1" ht="11.25">
      <c r="A25" s="28">
        <v>19</v>
      </c>
      <c r="B25" s="59"/>
      <c r="C25" s="60" t="s">
        <v>65</v>
      </c>
      <c r="D25" s="61">
        <v>44519</v>
      </c>
      <c r="E25" s="62" t="s">
        <v>17</v>
      </c>
      <c r="F25" s="63">
        <v>3</v>
      </c>
      <c r="G25" s="64">
        <v>3</v>
      </c>
      <c r="H25" s="65">
        <v>9</v>
      </c>
      <c r="I25" s="31">
        <v>1984</v>
      </c>
      <c r="J25" s="32">
        <v>174</v>
      </c>
      <c r="K25" s="31">
        <v>1818.5</v>
      </c>
      <c r="L25" s="32">
        <v>108</v>
      </c>
      <c r="M25" s="31">
        <v>1176.5</v>
      </c>
      <c r="N25" s="32">
        <v>39</v>
      </c>
      <c r="O25" s="66">
        <f>I25+K25+M25</f>
        <v>4979</v>
      </c>
      <c r="P25" s="67">
        <f>J25+L25+N25</f>
        <v>321</v>
      </c>
      <c r="Q25" s="37">
        <f>P25/G25</f>
        <v>107</v>
      </c>
      <c r="R25" s="38">
        <f>O25/P25</f>
        <v>15.510903426791277</v>
      </c>
      <c r="S25" s="68"/>
      <c r="T25" s="69"/>
      <c r="U25" s="70">
        <f>IF(S25&lt;&gt;0,-(S25-O25)/S25,"")</f>
      </c>
      <c r="V25" s="70">
        <f>IF(T25&lt;&gt;0,-(T25-P25)/T25,"")</f>
      </c>
      <c r="W25" s="53">
        <v>683304</v>
      </c>
      <c r="X25" s="54">
        <v>28073</v>
      </c>
      <c r="Y25" s="71">
        <f>W25/X25</f>
        <v>24.340255761763974</v>
      </c>
    </row>
    <row r="26" spans="1:25" s="29" customFormat="1" ht="11.25">
      <c r="A26" s="28">
        <v>20</v>
      </c>
      <c r="B26" s="59"/>
      <c r="C26" s="60" t="s">
        <v>49</v>
      </c>
      <c r="D26" s="61">
        <v>44610</v>
      </c>
      <c r="E26" s="62" t="s">
        <v>16</v>
      </c>
      <c r="F26" s="63">
        <v>9</v>
      </c>
      <c r="G26" s="64">
        <v>9</v>
      </c>
      <c r="H26" s="65">
        <v>5</v>
      </c>
      <c r="I26" s="31">
        <v>558</v>
      </c>
      <c r="J26" s="32">
        <v>19</v>
      </c>
      <c r="K26" s="31">
        <v>2784</v>
      </c>
      <c r="L26" s="32">
        <v>120</v>
      </c>
      <c r="M26" s="31">
        <v>4224</v>
      </c>
      <c r="N26" s="32">
        <v>167</v>
      </c>
      <c r="O26" s="66">
        <f>I26+K26+M26</f>
        <v>7566</v>
      </c>
      <c r="P26" s="67">
        <f>J26+L26+N26</f>
        <v>306</v>
      </c>
      <c r="Q26" s="37">
        <f>P26/G26</f>
        <v>34</v>
      </c>
      <c r="R26" s="38">
        <f>O26/P26</f>
        <v>24.725490196078432</v>
      </c>
      <c r="S26" s="68">
        <v>10160</v>
      </c>
      <c r="T26" s="69">
        <v>446</v>
      </c>
      <c r="U26" s="70">
        <f>IF(S26&lt;&gt;0,-(S26-O26)/S26,"")</f>
        <v>-0.25531496062992126</v>
      </c>
      <c r="V26" s="70">
        <f>IF(T26&lt;&gt;0,-(T26-P26)/T26,"")</f>
        <v>-0.31390134529147984</v>
      </c>
      <c r="W26" s="53">
        <v>659864.5</v>
      </c>
      <c r="X26" s="54">
        <v>24825</v>
      </c>
      <c r="Y26" s="71">
        <f>W26/X26</f>
        <v>26.580644511581067</v>
      </c>
    </row>
    <row r="27" spans="1:25" s="29" customFormat="1" ht="11.25">
      <c r="A27" s="28">
        <v>21</v>
      </c>
      <c r="B27" s="59"/>
      <c r="C27" s="60" t="s">
        <v>57</v>
      </c>
      <c r="D27" s="61">
        <v>44617</v>
      </c>
      <c r="E27" s="62" t="s">
        <v>18</v>
      </c>
      <c r="F27" s="63">
        <v>11</v>
      </c>
      <c r="G27" s="64">
        <v>11</v>
      </c>
      <c r="H27" s="65">
        <v>4</v>
      </c>
      <c r="I27" s="31">
        <v>1293</v>
      </c>
      <c r="J27" s="32">
        <v>40</v>
      </c>
      <c r="K27" s="31">
        <v>3550</v>
      </c>
      <c r="L27" s="32">
        <v>122</v>
      </c>
      <c r="M27" s="31">
        <v>4131</v>
      </c>
      <c r="N27" s="32">
        <v>139</v>
      </c>
      <c r="O27" s="66">
        <f>I27+K27+M27</f>
        <v>8974</v>
      </c>
      <c r="P27" s="67">
        <f>J27+L27+N27</f>
        <v>301</v>
      </c>
      <c r="Q27" s="37">
        <f>P27/G27</f>
        <v>27.363636363636363</v>
      </c>
      <c r="R27" s="38">
        <f>O27/P27</f>
        <v>29.813953488372093</v>
      </c>
      <c r="S27" s="68">
        <v>194467.5</v>
      </c>
      <c r="T27" s="69">
        <v>6736</v>
      </c>
      <c r="U27" s="70">
        <f>IF(S27&lt;&gt;0,-(S27-O27)/S27,"")</f>
        <v>-0.953853471659789</v>
      </c>
      <c r="V27" s="70">
        <f>IF(T27&lt;&gt;0,-(T27-P27)/T27,"")</f>
        <v>-0.955314726840855</v>
      </c>
      <c r="W27" s="53">
        <v>2793610.5</v>
      </c>
      <c r="X27" s="54">
        <v>94053</v>
      </c>
      <c r="Y27" s="71">
        <f>W27/X27</f>
        <v>29.702513476444132</v>
      </c>
    </row>
    <row r="28" spans="1:25" s="29" customFormat="1" ht="11.25">
      <c r="A28" s="28">
        <v>22</v>
      </c>
      <c r="B28" s="59" t="s">
        <v>33</v>
      </c>
      <c r="C28" s="60" t="s">
        <v>58</v>
      </c>
      <c r="D28" s="61">
        <v>44631</v>
      </c>
      <c r="E28" s="62" t="s">
        <v>17</v>
      </c>
      <c r="F28" s="63">
        <v>13</v>
      </c>
      <c r="G28" s="64">
        <v>13</v>
      </c>
      <c r="H28" s="65">
        <v>2</v>
      </c>
      <c r="I28" s="31">
        <v>1353.5</v>
      </c>
      <c r="J28" s="32">
        <v>54</v>
      </c>
      <c r="K28" s="31">
        <v>3090</v>
      </c>
      <c r="L28" s="32">
        <v>120</v>
      </c>
      <c r="M28" s="31">
        <v>3325.5</v>
      </c>
      <c r="N28" s="32">
        <v>125</v>
      </c>
      <c r="O28" s="66">
        <f>I28+K28+M28</f>
        <v>7769</v>
      </c>
      <c r="P28" s="67">
        <f>J28+L28+N28</f>
        <v>299</v>
      </c>
      <c r="Q28" s="37">
        <f>P28/G28</f>
        <v>23</v>
      </c>
      <c r="R28" s="38">
        <f>O28/P28</f>
        <v>25.983277591973245</v>
      </c>
      <c r="S28" s="68">
        <v>29217</v>
      </c>
      <c r="T28" s="69">
        <v>1076</v>
      </c>
      <c r="U28" s="70">
        <f>IF(S28&lt;&gt;0,-(S28-O28)/S28,"")</f>
        <v>-0.7340931649382209</v>
      </c>
      <c r="V28" s="70">
        <f>IF(T28&lt;&gt;0,-(T28-P28)/T28,"")</f>
        <v>-0.7221189591078067</v>
      </c>
      <c r="W28" s="53">
        <v>71982</v>
      </c>
      <c r="X28" s="54">
        <v>2734</v>
      </c>
      <c r="Y28" s="71">
        <f>W28/X28</f>
        <v>26.328456474030723</v>
      </c>
    </row>
    <row r="29" spans="1:25" s="29" customFormat="1" ht="11.25">
      <c r="A29" s="28">
        <v>23</v>
      </c>
      <c r="B29" s="59"/>
      <c r="C29" s="60" t="s">
        <v>66</v>
      </c>
      <c r="D29" s="61">
        <v>44533</v>
      </c>
      <c r="E29" s="62" t="s">
        <v>17</v>
      </c>
      <c r="F29" s="63">
        <v>12</v>
      </c>
      <c r="G29" s="64">
        <v>12</v>
      </c>
      <c r="H29" s="65">
        <v>2</v>
      </c>
      <c r="I29" s="31">
        <v>2545.5</v>
      </c>
      <c r="J29" s="32">
        <v>83</v>
      </c>
      <c r="K29" s="31">
        <v>1735</v>
      </c>
      <c r="L29" s="32">
        <v>56</v>
      </c>
      <c r="M29" s="31">
        <v>2899</v>
      </c>
      <c r="N29" s="32">
        <v>88</v>
      </c>
      <c r="O29" s="66">
        <f>I29+K29+M29</f>
        <v>7179.5</v>
      </c>
      <c r="P29" s="67">
        <f>J29+L29+N29</f>
        <v>227</v>
      </c>
      <c r="Q29" s="37">
        <f>P29/G29</f>
        <v>18.916666666666668</v>
      </c>
      <c r="R29" s="38">
        <f>O29/P29</f>
        <v>31.62775330396476</v>
      </c>
      <c r="S29" s="68"/>
      <c r="T29" s="69"/>
      <c r="U29" s="70">
        <f>IF(S29&lt;&gt;0,-(S29-O29)/S29,"")</f>
      </c>
      <c r="V29" s="70">
        <f>IF(T29&lt;&gt;0,-(T29-P29)/T29,"")</f>
      </c>
      <c r="W29" s="53">
        <v>65794.5</v>
      </c>
      <c r="X29" s="54">
        <v>2650</v>
      </c>
      <c r="Y29" s="71">
        <f>W29/X29</f>
        <v>24.82811320754717</v>
      </c>
    </row>
    <row r="30" spans="1:25" s="29" customFormat="1" ht="11.25">
      <c r="A30" s="28">
        <v>24</v>
      </c>
      <c r="B30" s="59"/>
      <c r="C30" s="60" t="s">
        <v>47</v>
      </c>
      <c r="D30" s="61">
        <v>44463</v>
      </c>
      <c r="E30" s="62" t="s">
        <v>15</v>
      </c>
      <c r="F30" s="63">
        <v>5</v>
      </c>
      <c r="G30" s="64">
        <v>5</v>
      </c>
      <c r="H30" s="65">
        <v>24</v>
      </c>
      <c r="I30" s="31">
        <v>1620</v>
      </c>
      <c r="J30" s="32">
        <v>162</v>
      </c>
      <c r="K30" s="31">
        <v>0</v>
      </c>
      <c r="L30" s="32">
        <v>0</v>
      </c>
      <c r="M30" s="31">
        <v>460</v>
      </c>
      <c r="N30" s="32">
        <v>46</v>
      </c>
      <c r="O30" s="66">
        <f>I30+K30+M30</f>
        <v>2080</v>
      </c>
      <c r="P30" s="67">
        <f>J30+L30+N30</f>
        <v>208</v>
      </c>
      <c r="Q30" s="37">
        <f>P30/G30</f>
        <v>41.6</v>
      </c>
      <c r="R30" s="38">
        <f>O30/P30</f>
        <v>10</v>
      </c>
      <c r="S30" s="68">
        <v>1080</v>
      </c>
      <c r="T30" s="69">
        <v>108</v>
      </c>
      <c r="U30" s="70">
        <f>IF(S30&lt;&gt;0,-(S30-O30)/S30,"")</f>
        <v>0.9259259259259259</v>
      </c>
      <c r="V30" s="70">
        <f>IF(T30&lt;&gt;0,-(T30-P30)/T30,"")</f>
        <v>0.9259259259259259</v>
      </c>
      <c r="W30" s="53">
        <v>6657651.78</v>
      </c>
      <c r="X30" s="54">
        <v>665099</v>
      </c>
      <c r="Y30" s="71">
        <f>W30/X30</f>
        <v>10.010016223148735</v>
      </c>
    </row>
    <row r="31" spans="1:25" ht="11.25">
      <c r="A31" s="28">
        <v>25</v>
      </c>
      <c r="B31" s="59"/>
      <c r="C31" s="60" t="s">
        <v>28</v>
      </c>
      <c r="D31" s="61">
        <v>44526</v>
      </c>
      <c r="E31" s="62" t="s">
        <v>14</v>
      </c>
      <c r="F31" s="63">
        <v>3</v>
      </c>
      <c r="G31" s="64">
        <v>3</v>
      </c>
      <c r="H31" s="65">
        <v>17</v>
      </c>
      <c r="I31" s="31">
        <v>917</v>
      </c>
      <c r="J31" s="32">
        <v>28</v>
      </c>
      <c r="K31" s="31">
        <v>2696</v>
      </c>
      <c r="L31" s="32">
        <v>84</v>
      </c>
      <c r="M31" s="31">
        <v>1998</v>
      </c>
      <c r="N31" s="32">
        <v>61</v>
      </c>
      <c r="O31" s="66">
        <f>I31+K31+M31</f>
        <v>5611</v>
      </c>
      <c r="P31" s="67">
        <f>J31+L31+N31</f>
        <v>173</v>
      </c>
      <c r="Q31" s="37">
        <f>P31/G31</f>
        <v>57.666666666666664</v>
      </c>
      <c r="R31" s="38">
        <f>O31/P31</f>
        <v>32.433526011560694</v>
      </c>
      <c r="S31" s="68">
        <v>9812</v>
      </c>
      <c r="T31" s="69">
        <v>314</v>
      </c>
      <c r="U31" s="70">
        <f>IF(S31&lt;&gt;0,-(S31-O31)/S31,"")</f>
        <v>-0.4281492050550347</v>
      </c>
      <c r="V31" s="70">
        <f>IF(T31&lt;&gt;0,-(T31-P31)/T31,"")</f>
        <v>-0.44904458598726116</v>
      </c>
      <c r="W31" s="53">
        <v>7957837</v>
      </c>
      <c r="X31" s="54">
        <v>343593</v>
      </c>
      <c r="Y31" s="71">
        <f>W31/X31</f>
        <v>23.160649372949973</v>
      </c>
    </row>
    <row r="32" spans="1:25" ht="11.25">
      <c r="A32" s="28">
        <v>26</v>
      </c>
      <c r="B32" s="59"/>
      <c r="C32" s="60" t="s">
        <v>51</v>
      </c>
      <c r="D32" s="61">
        <v>44610</v>
      </c>
      <c r="E32" s="62" t="s">
        <v>18</v>
      </c>
      <c r="F32" s="63">
        <v>2</v>
      </c>
      <c r="G32" s="64">
        <v>2</v>
      </c>
      <c r="H32" s="65">
        <v>4</v>
      </c>
      <c r="I32" s="31">
        <v>582</v>
      </c>
      <c r="J32" s="32">
        <v>21</v>
      </c>
      <c r="K32" s="31">
        <v>2589</v>
      </c>
      <c r="L32" s="32">
        <v>94</v>
      </c>
      <c r="M32" s="31">
        <v>1518</v>
      </c>
      <c r="N32" s="32">
        <v>55</v>
      </c>
      <c r="O32" s="66">
        <f>I32+K32+M32</f>
        <v>4689</v>
      </c>
      <c r="P32" s="67">
        <f>J32+L32+N32</f>
        <v>170</v>
      </c>
      <c r="Q32" s="37">
        <f>P32/G32</f>
        <v>85</v>
      </c>
      <c r="R32" s="38">
        <f>O32/P32</f>
        <v>27.58235294117647</v>
      </c>
      <c r="S32" s="68">
        <v>570</v>
      </c>
      <c r="T32" s="69">
        <v>19</v>
      </c>
      <c r="U32" s="70">
        <f>IF(S32&lt;&gt;0,-(S32-O32)/S32,"")</f>
        <v>7.226315789473684</v>
      </c>
      <c r="V32" s="70">
        <f>IF(T32&lt;&gt;0,-(T32-P32)/T32,"")</f>
        <v>7.947368421052632</v>
      </c>
      <c r="W32" s="53">
        <v>84176</v>
      </c>
      <c r="X32" s="54">
        <v>3161</v>
      </c>
      <c r="Y32" s="71">
        <f>W32/X32</f>
        <v>26.629547611515342</v>
      </c>
    </row>
    <row r="33" spans="1:25" ht="11.25">
      <c r="A33" s="28">
        <v>27</v>
      </c>
      <c r="B33" s="59"/>
      <c r="C33" s="60" t="s">
        <v>41</v>
      </c>
      <c r="D33" s="61">
        <v>44589</v>
      </c>
      <c r="E33" s="62" t="s">
        <v>21</v>
      </c>
      <c r="F33" s="63">
        <v>12</v>
      </c>
      <c r="G33" s="64">
        <v>12</v>
      </c>
      <c r="H33" s="65">
        <v>8</v>
      </c>
      <c r="I33" s="31">
        <v>145</v>
      </c>
      <c r="J33" s="32">
        <v>7</v>
      </c>
      <c r="K33" s="31">
        <v>1375</v>
      </c>
      <c r="L33" s="32">
        <v>59</v>
      </c>
      <c r="M33" s="31">
        <v>1725</v>
      </c>
      <c r="N33" s="32">
        <v>72</v>
      </c>
      <c r="O33" s="66">
        <f>I33+K33+M33</f>
        <v>3245</v>
      </c>
      <c r="P33" s="67">
        <f>J33+L33+N33</f>
        <v>138</v>
      </c>
      <c r="Q33" s="37">
        <f>P33/G33</f>
        <v>11.5</v>
      </c>
      <c r="R33" s="38">
        <f>O33/P33</f>
        <v>23.514492753623188</v>
      </c>
      <c r="S33" s="68">
        <v>16923</v>
      </c>
      <c r="T33" s="69">
        <v>918</v>
      </c>
      <c r="U33" s="70">
        <f>IF(S33&lt;&gt;0,-(S33-O33)/S33,"")</f>
        <v>-0.8082491284051291</v>
      </c>
      <c r="V33" s="70">
        <f>IF(T33&lt;&gt;0,-(T33-P33)/T33,"")</f>
        <v>-0.8496732026143791</v>
      </c>
      <c r="W33" s="53">
        <v>9461271</v>
      </c>
      <c r="X33" s="54">
        <v>380996</v>
      </c>
      <c r="Y33" s="71">
        <f>W33/X33</f>
        <v>24.832992997301808</v>
      </c>
    </row>
    <row r="34" spans="1:25" ht="11.25">
      <c r="A34" s="28">
        <v>28</v>
      </c>
      <c r="B34" s="59"/>
      <c r="C34" s="60" t="s">
        <v>29</v>
      </c>
      <c r="D34" s="61">
        <v>44547</v>
      </c>
      <c r="E34" s="62" t="s">
        <v>20</v>
      </c>
      <c r="F34" s="63">
        <v>2</v>
      </c>
      <c r="G34" s="64">
        <v>2</v>
      </c>
      <c r="H34" s="65">
        <v>14</v>
      </c>
      <c r="I34" s="31">
        <v>412</v>
      </c>
      <c r="J34" s="32">
        <v>12</v>
      </c>
      <c r="K34" s="31">
        <v>2038</v>
      </c>
      <c r="L34" s="32">
        <v>59</v>
      </c>
      <c r="M34" s="31">
        <v>1555</v>
      </c>
      <c r="N34" s="32">
        <v>45</v>
      </c>
      <c r="O34" s="66">
        <f>I34+K34+M34</f>
        <v>4005</v>
      </c>
      <c r="P34" s="67">
        <f>J34+L34+N34</f>
        <v>116</v>
      </c>
      <c r="Q34" s="37">
        <f>P34/G34</f>
        <v>58</v>
      </c>
      <c r="R34" s="38">
        <f>O34/P34</f>
        <v>34.525862068965516</v>
      </c>
      <c r="S34" s="68">
        <v>12318</v>
      </c>
      <c r="T34" s="69">
        <v>486</v>
      </c>
      <c r="U34" s="70">
        <f>IF(S34&lt;&gt;0,-(S34-O34)/S34,"")</f>
        <v>-0.6748660496833901</v>
      </c>
      <c r="V34" s="70">
        <f>IF(T34&lt;&gt;0,-(T34-P34)/T34,"")</f>
        <v>-0.7613168724279835</v>
      </c>
      <c r="W34" s="53">
        <v>73167309</v>
      </c>
      <c r="X34" s="54">
        <v>2810589</v>
      </c>
      <c r="Y34" s="71">
        <f>W34/X34</f>
        <v>26.03273157334637</v>
      </c>
    </row>
    <row r="35" spans="1:25" ht="11.25">
      <c r="A35" s="28">
        <v>29</v>
      </c>
      <c r="B35" s="59"/>
      <c r="C35" s="60" t="s">
        <v>50</v>
      </c>
      <c r="D35" s="61">
        <v>44617</v>
      </c>
      <c r="E35" s="62" t="s">
        <v>27</v>
      </c>
      <c r="F35" s="63">
        <v>2</v>
      </c>
      <c r="G35" s="64">
        <v>2</v>
      </c>
      <c r="H35" s="65">
        <v>4</v>
      </c>
      <c r="I35" s="31">
        <v>717</v>
      </c>
      <c r="J35" s="32">
        <v>23</v>
      </c>
      <c r="K35" s="31">
        <v>918</v>
      </c>
      <c r="L35" s="32">
        <v>30</v>
      </c>
      <c r="M35" s="31">
        <v>1166</v>
      </c>
      <c r="N35" s="32">
        <v>39</v>
      </c>
      <c r="O35" s="66">
        <f>I35+K35+M35</f>
        <v>2801</v>
      </c>
      <c r="P35" s="67">
        <f>J35+L35+N35</f>
        <v>92</v>
      </c>
      <c r="Q35" s="37">
        <f>P35/G35</f>
        <v>46</v>
      </c>
      <c r="R35" s="38">
        <f>O35/P35</f>
        <v>30.445652173913043</v>
      </c>
      <c r="S35" s="68">
        <v>3905</v>
      </c>
      <c r="T35" s="69">
        <v>128</v>
      </c>
      <c r="U35" s="70">
        <f>IF(S35&lt;&gt;0,-(S35-O35)/S35,"")</f>
        <v>-0.2827144686299616</v>
      </c>
      <c r="V35" s="70">
        <f>IF(T35&lt;&gt;0,-(T35-P35)/T35,"")</f>
        <v>-0.28125</v>
      </c>
      <c r="W35" s="53">
        <v>209058</v>
      </c>
      <c r="X35" s="54">
        <v>7631</v>
      </c>
      <c r="Y35" s="71">
        <f>W35/X35</f>
        <v>27.395885205084525</v>
      </c>
    </row>
    <row r="36" spans="1:25" ht="11.25">
      <c r="A36" s="28">
        <v>30</v>
      </c>
      <c r="B36" s="59"/>
      <c r="C36" s="60" t="s">
        <v>40</v>
      </c>
      <c r="D36" s="61">
        <v>44582</v>
      </c>
      <c r="E36" s="62" t="s">
        <v>14</v>
      </c>
      <c r="F36" s="63">
        <v>3</v>
      </c>
      <c r="G36" s="64">
        <v>3</v>
      </c>
      <c r="H36" s="65">
        <v>9</v>
      </c>
      <c r="I36" s="31">
        <v>303</v>
      </c>
      <c r="J36" s="32">
        <v>15</v>
      </c>
      <c r="K36" s="31">
        <v>216</v>
      </c>
      <c r="L36" s="32">
        <v>11</v>
      </c>
      <c r="M36" s="31">
        <v>290</v>
      </c>
      <c r="N36" s="32">
        <v>13</v>
      </c>
      <c r="O36" s="66">
        <f>I36+K36+M36</f>
        <v>809</v>
      </c>
      <c r="P36" s="67">
        <f>J36+L36+N36</f>
        <v>39</v>
      </c>
      <c r="Q36" s="37">
        <f>P36/G36</f>
        <v>13</v>
      </c>
      <c r="R36" s="38">
        <f>O36/P36</f>
        <v>20.743589743589745</v>
      </c>
      <c r="S36" s="68">
        <v>9054</v>
      </c>
      <c r="T36" s="69">
        <v>376</v>
      </c>
      <c r="U36" s="70">
        <f>IF(S36&lt;&gt;0,-(S36-O36)/S36,"")</f>
        <v>-0.9106472277446432</v>
      </c>
      <c r="V36" s="70">
        <f>IF(T36&lt;&gt;0,-(T36-P36)/T36,"")</f>
        <v>-0.8962765957446809</v>
      </c>
      <c r="W36" s="53">
        <v>8916457</v>
      </c>
      <c r="X36" s="54">
        <v>338966</v>
      </c>
      <c r="Y36" s="71">
        <f>W36/X36</f>
        <v>26.304871285025637</v>
      </c>
    </row>
  </sheetData>
  <sheetProtection selectLockedCells="1" selectUnlockedCells="1"/>
  <mergeCells count="11">
    <mergeCell ref="O4:P4"/>
    <mergeCell ref="U4:V4"/>
    <mergeCell ref="W4:X4"/>
    <mergeCell ref="I1:X3"/>
    <mergeCell ref="I4:J4"/>
    <mergeCell ref="S4:T4"/>
    <mergeCell ref="B3:C3"/>
    <mergeCell ref="B2:C2"/>
    <mergeCell ref="B1:C1"/>
    <mergeCell ref="K4:L4"/>
    <mergeCell ref="M4:N4"/>
  </mergeCells>
  <hyperlinks>
    <hyperlink ref="B2" r:id="rId1" display="https://www.antraktsinema.com/gelecek.php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2022-03-21T12:23:57Z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