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125" windowWidth="18630" windowHeight="7575" tabRatio="854" activeTab="0"/>
  </bookViews>
  <sheets>
    <sheet name="11-13.3.2022 (hafta sonu)" sheetId="1" r:id="rId1"/>
  </sheets>
  <definedNames>
    <definedName name="Excel_BuiltIn__FilterDatabase" localSheetId="0">'11-13.3.2022 (hafta sonu)'!$A$1:$X$30</definedName>
    <definedName name="_xlnm.Print_Area" localSheetId="0">'11-13.3.2022 (hafta sonu)'!#REF!</definedName>
  </definedNames>
  <calcPr fullCalcOnLoad="1"/>
</workbook>
</file>

<file path=xl/sharedStrings.xml><?xml version="1.0" encoding="utf-8"?>
<sst xmlns="http://schemas.openxmlformats.org/spreadsheetml/2006/main" count="101" uniqueCount="68">
  <si>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</si>
  <si>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</si>
  <si>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</si>
  <si>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</si>
  <si>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</si>
  <si>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</si>
  <si>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</si>
  <si>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</si>
  <si>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</si>
  <si>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</si>
  <si>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</si>
  <si>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</si>
  <si>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</si>
  <si>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</si>
  <si>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UIP TURKEY</t>
  </si>
  <si>
    <t>CGVMARS DAĞITIM</t>
  </si>
  <si>
    <t>BİR FİLM</t>
  </si>
  <si>
    <t>BS DAĞITIM</t>
  </si>
  <si>
    <t>TME FILMS</t>
  </si>
  <si>
    <r>
      <t xml:space="preserve">BİLET SATIŞ   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</si>
  <si>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</si>
  <si>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</si>
  <si>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ÖNCEKİ</t>
  </si>
  <si>
    <t>VİZYON TARİHİ</t>
  </si>
  <si>
    <t>PERDE</t>
  </si>
  <si>
    <t>ORTALAMA
BİLET ADEDİ</t>
  </si>
  <si>
    <t>ORTALAMA
BİLET FİYATI</t>
  </si>
  <si>
    <t>CHANTIER FILMS</t>
  </si>
  <si>
    <t>ENCANTO</t>
  </si>
  <si>
    <t>AYKUT ENİŞTE 2</t>
  </si>
  <si>
    <t>SPIDER-MAN: NO WAY HOME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</si>
  <si>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</si>
  <si>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</si>
  <si>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https://www.antraktsinema.com/gelecek.php</t>
  </si>
  <si>
    <t>N</t>
  </si>
  <si>
    <t>KESİŞME: İYİ Kİ VARSIN EREN</t>
  </si>
  <si>
    <t>DEĞİŞİM</t>
  </si>
  <si>
    <t>HASILAT %</t>
  </si>
  <si>
    <t>ASLAN HÜRKUŞ: KAYIP ELMAS</t>
  </si>
  <si>
    <t>Hasılat</t>
  </si>
  <si>
    <t>Bilet</t>
  </si>
  <si>
    <t>SING 2</t>
  </si>
  <si>
    <t>KAPTAN PENGU VE ARKADAŞLARI 2</t>
  </si>
  <si>
    <t>DORAIBU MAI CA</t>
  </si>
  <si>
    <t>DİLBER AY</t>
  </si>
  <si>
    <t>AFACANLAR İŞ BAŞA DÜŞTÜ</t>
  </si>
  <si>
    <t>UNCHARTED</t>
  </si>
  <si>
    <t>MALAZGİRT 1071</t>
  </si>
  <si>
    <t>DEATH ON THE NILE</t>
  </si>
  <si>
    <t>AKİF</t>
  </si>
  <si>
    <t>MAHLUKAT</t>
  </si>
  <si>
    <t>SAMSAM</t>
  </si>
  <si>
    <t>LİETLİ: CİN KABİLESİ</t>
  </si>
  <si>
    <t>HYTTI NRO 6</t>
  </si>
  <si>
    <t>MAVZER</t>
  </si>
  <si>
    <t>LAIR</t>
  </si>
  <si>
    <t>BERGEN</t>
  </si>
  <si>
    <t>THE BATMAN</t>
  </si>
  <si>
    <t>FLEE</t>
  </si>
  <si>
    <t>11 - 13 MART 2022 / 11. VİZYON HAFTASI</t>
  </si>
  <si>
    <t>TURNING RED</t>
  </si>
  <si>
    <t>ADANIŞ-KUTSAL KAVGA</t>
  </si>
  <si>
    <t>İLK SEANS: NMSM</t>
  </si>
  <si>
    <t>MONSTER FAMILY 2</t>
  </si>
  <si>
    <t>MEMORIA</t>
  </si>
  <si>
    <t>CEVİZ AĞACI</t>
  </si>
  <si>
    <t>STARDOG AND TURBOCAT</t>
  </si>
  <si>
    <t>MASHA I MEDVED 4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</si>
</sst>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_-* #,##0\ _₺_-;\-* #,##0\ _₺_-;_-* &quot;-&quot;\ _₺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1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7"/>
      <color indexed="10"/>
      <name val="Webdings"/>
      <family val="1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u val="single"/>
      <sz val="8"/>
      <color indexed="3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7"/>
      <color indexed="10"/>
      <name val="Calibri"/>
      <family val="2"/>
    </font>
    <font>
      <b/>
      <sz val="6"/>
      <color indexed="23"/>
      <name val="Arial"/>
      <family val="2"/>
    </font>
    <font>
      <b/>
      <i/>
      <sz val="8"/>
      <color indexed="10"/>
      <name val="Corbel"/>
      <family val="2"/>
    </font>
    <font>
      <sz val="7"/>
      <color indexed="10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7"/>
      <color theme="0"/>
      <name val="Calibri"/>
      <family val="2"/>
    </font>
    <font>
      <b/>
      <sz val="7"/>
      <color rgb="FFC00000"/>
      <name val="Calibri"/>
      <family val="2"/>
    </font>
    <font>
      <b/>
      <sz val="6"/>
      <color theme="0" tint="-0.4999699890613556"/>
      <name val="Arial"/>
      <family val="2"/>
    </font>
    <font>
      <b/>
      <i/>
      <sz val="8"/>
      <color rgb="FFC00000"/>
      <name val="Corbel"/>
      <family val="2"/>
    </font>
    <font>
      <sz val="7"/>
      <color rgb="FFC0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3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14" borderId="0" applyNumberFormat="0" applyBorder="0" applyAlignment="0" applyProtection="0"/>
    <xf numFmtId="0" fontId="54" fillId="15" borderId="6" applyNumberFormat="0" applyAlignment="0" applyProtection="0"/>
    <xf numFmtId="0" fontId="55" fillId="2" borderId="6" applyNumberFormat="0" applyAlignment="0" applyProtection="0"/>
    <xf numFmtId="0" fontId="56" fillId="16" borderId="7" applyNumberFormat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0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8" fillId="27" borderId="0" xfId="0" applyFont="1" applyFill="1" applyBorder="1" applyAlignment="1" applyProtection="1">
      <alignment horizontal="left" vertical="center"/>
      <protection/>
    </xf>
    <xf numFmtId="0" fontId="21" fillId="27" borderId="0" xfId="0" applyFont="1" applyFill="1" applyAlignment="1">
      <alignment horizontal="center" vertical="center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4" fontId="63" fillId="27" borderId="0" xfId="0" applyNumberFormat="1" applyFont="1" applyFill="1" applyBorder="1" applyAlignment="1" applyProtection="1">
      <alignment horizontal="right" vertical="center"/>
      <protection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4" fontId="64" fillId="27" borderId="0" xfId="0" applyNumberFormat="1" applyFont="1" applyFill="1" applyBorder="1" applyAlignment="1" applyProtection="1">
      <alignment horizontal="right" vertical="center"/>
      <protection/>
    </xf>
    <xf numFmtId="3" fontId="64" fillId="27" borderId="0" xfId="0" applyNumberFormat="1" applyFont="1" applyFill="1" applyBorder="1" applyAlignment="1" applyProtection="1">
      <alignment horizontal="right" vertical="center"/>
      <protection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vertical="center"/>
      <protection/>
    </xf>
    <xf numFmtId="4" fontId="65" fillId="27" borderId="0" xfId="0" applyNumberFormat="1" applyFont="1" applyFill="1" applyBorder="1" applyAlignment="1" applyProtection="1">
      <alignment horizontal="right" vertical="center"/>
      <protection/>
    </xf>
    <xf numFmtId="0" fontId="15" fillId="28" borderId="12" xfId="0" applyNumberFormat="1" applyFont="1" applyFill="1" applyBorder="1" applyAlignment="1" applyProtection="1">
      <alignment horizontal="center" wrapText="1"/>
      <protection locked="0"/>
    </xf>
    <xf numFmtId="180" fontId="16" fillId="28" borderId="12" xfId="44" applyFont="1" applyFill="1" applyBorder="1" applyAlignment="1" applyProtection="1">
      <alignment horizontal="center"/>
      <protection locked="0"/>
    </xf>
    <xf numFmtId="0" fontId="16" fillId="28" borderId="12" xfId="0" applyFont="1" applyFill="1" applyBorder="1" applyAlignment="1" applyProtection="1">
      <alignment horizontal="center"/>
      <protection locked="0"/>
    </xf>
    <xf numFmtId="0" fontId="20" fillId="28" borderId="12" xfId="0" applyFont="1" applyFill="1" applyBorder="1" applyAlignment="1" applyProtection="1">
      <alignment horizontal="center"/>
      <protection locked="0"/>
    </xf>
    <xf numFmtId="0" fontId="16" fillId="28" borderId="13" xfId="0" applyFont="1" applyFill="1" applyBorder="1" applyAlignment="1">
      <alignment horizontal="center" vertical="center" wrapText="1"/>
    </xf>
    <xf numFmtId="2" fontId="15" fillId="28" borderId="14" xfId="0" applyNumberFormat="1" applyFont="1" applyFill="1" applyBorder="1" applyAlignment="1" applyProtection="1">
      <alignment horizontal="center" vertical="center"/>
      <protection/>
    </xf>
    <xf numFmtId="180" fontId="16" fillId="28" borderId="14" xfId="44" applyFont="1" applyFill="1" applyBorder="1" applyAlignment="1" applyProtection="1">
      <alignment horizontal="center" vertical="center"/>
      <protection/>
    </xf>
    <xf numFmtId="187" fontId="16" fillId="28" borderId="14" xfId="0" applyNumberFormat="1" applyFont="1" applyFill="1" applyBorder="1" applyAlignment="1" applyProtection="1">
      <alignment horizontal="center" vertical="center" textRotation="90"/>
      <protection/>
    </xf>
    <xf numFmtId="0" fontId="16" fillId="28" borderId="14" xfId="0" applyFont="1" applyFill="1" applyBorder="1" applyAlignment="1" applyProtection="1">
      <alignment horizontal="center" vertical="center"/>
      <protection/>
    </xf>
    <xf numFmtId="0" fontId="66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66" fillId="28" borderId="14" xfId="0" applyNumberFormat="1" applyFont="1" applyFill="1" applyBorder="1" applyAlignment="1" applyProtection="1">
      <alignment horizontal="center" vertical="center" wrapText="1"/>
      <protection/>
    </xf>
    <xf numFmtId="3" fontId="66" fillId="28" borderId="14" xfId="0" applyNumberFormat="1" applyFont="1" applyFill="1" applyBorder="1" applyAlignment="1" applyProtection="1">
      <alignment horizontal="center" vertical="center" wrapText="1"/>
      <protection/>
    </xf>
    <xf numFmtId="3" fontId="66" fillId="28" borderId="14" xfId="0" applyNumberFormat="1" applyFont="1" applyFill="1" applyBorder="1" applyAlignment="1" applyProtection="1">
      <alignment horizontal="center" vertical="center" textRotation="90" wrapText="1"/>
      <protection/>
    </xf>
    <xf numFmtId="4" fontId="67" fillId="0" borderId="11" xfId="44" applyNumberFormat="1" applyFont="1" applyFill="1" applyBorder="1" applyAlignment="1" applyProtection="1">
      <alignment horizontal="right" vertical="center"/>
      <protection locked="0"/>
    </xf>
    <xf numFmtId="3" fontId="67" fillId="0" borderId="11" xfId="44" applyNumberFormat="1" applyFont="1" applyFill="1" applyBorder="1" applyAlignment="1" applyProtection="1">
      <alignment horizontal="right" vertical="center"/>
      <protection locked="0"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4" fontId="67" fillId="0" borderId="11" xfId="46" applyNumberFormat="1" applyFont="1" applyFill="1" applyBorder="1" applyAlignment="1" applyProtection="1">
      <alignment horizontal="right" vertical="center"/>
      <protection locked="0"/>
    </xf>
    <xf numFmtId="3" fontId="67" fillId="0" borderId="11" xfId="46" applyNumberFormat="1" applyFont="1" applyFill="1" applyBorder="1" applyAlignment="1" applyProtection="1">
      <alignment horizontal="right" vertical="center"/>
      <protection locked="0"/>
    </xf>
    <xf numFmtId="0" fontId="16" fillId="28" borderId="12" xfId="0" applyFont="1" applyFill="1" applyBorder="1" applyAlignment="1">
      <alignment horizontal="center" vertical="center" wrapText="1"/>
    </xf>
    <xf numFmtId="3" fontId="69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3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28" borderId="13" xfId="0" applyFont="1" applyFill="1" applyBorder="1" applyAlignment="1">
      <alignment horizontal="center" vertical="center" wrapText="1"/>
    </xf>
    <xf numFmtId="0" fontId="16" fillId="28" borderId="16" xfId="0" applyFont="1" applyFill="1" applyBorder="1" applyAlignment="1">
      <alignment horizontal="center" vertical="center" wrapText="1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5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27" borderId="11" xfId="0" applyNumberFormat="1" applyFont="1" applyFill="1" applyBorder="1" applyAlignment="1" applyProtection="1">
      <alignment horizontal="center" vertical="center"/>
      <protection/>
    </xf>
    <xf numFmtId="189" fontId="67" fillId="0" borderId="11" xfId="0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67" fillId="0" borderId="11" xfId="0" applyNumberFormat="1" applyFont="1" applyFill="1" applyBorder="1" applyAlignment="1">
      <alignment vertical="center"/>
    </xf>
    <xf numFmtId="3" fontId="67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11" xfId="0" applyFont="1" applyBorder="1" applyAlignment="1">
      <alignment vertical="center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104775</xdr:rowOff>
    </xdr:from>
    <xdr:to>
      <xdr:col>3</xdr:col>
      <xdr:colOff>323850</xdr:colOff>
      <xdr:row>2</xdr:row>
      <xdr:rowOff>85725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047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2.57421875" defaultRowHeight="12.75"/>
  <cols>
    <col min="1" max="1" width="2.7109375" style="1" bestFit="1" customWidth="1"/>
    <col min="2" max="2" width="1.8515625" style="2" bestFit="1" customWidth="1"/>
    <col min="3" max="3" width="19.8515625" style="3" bestFit="1" customWidth="1"/>
    <col min="4" max="4" width="5.8515625" style="4" bestFit="1" customWidth="1"/>
    <col min="5" max="5" width="13.57421875" style="5" bestFit="1" customWidth="1"/>
    <col min="6" max="6" width="3.140625" style="6" bestFit="1" customWidth="1"/>
    <col min="7" max="7" width="3.8515625" style="6" bestFit="1" customWidth="1"/>
    <col min="8" max="8" width="2.57421875" style="7" customWidth="1"/>
    <col min="9" max="9" width="8.28125" style="8" bestFit="1" customWidth="1"/>
    <col min="10" max="10" width="5.57421875" style="9" bestFit="1" customWidth="1"/>
    <col min="11" max="11" width="9.00390625" style="8" bestFit="1" customWidth="1"/>
    <col min="12" max="12" width="5.57421875" style="9" bestFit="1" customWidth="1"/>
    <col min="13" max="13" width="9.00390625" style="10" bestFit="1" customWidth="1"/>
    <col min="14" max="14" width="5.57421875" style="11" bestFit="1" customWidth="1"/>
    <col min="15" max="15" width="9.00390625" style="33" bestFit="1" customWidth="1"/>
    <col min="16" max="16" width="6.28125" style="34" bestFit="1" customWidth="1"/>
    <col min="17" max="18" width="4.28125" style="34" bestFit="1" customWidth="1"/>
    <col min="19" max="19" width="9.00390625" style="12" bestFit="1" customWidth="1"/>
    <col min="20" max="20" width="5.57421875" style="14" bestFit="1" customWidth="1"/>
    <col min="21" max="22" width="4.7109375" style="14" bestFit="1" customWidth="1"/>
    <col min="23" max="23" width="9.00390625" style="35" bestFit="1" customWidth="1"/>
    <col min="24" max="24" width="6.57421875" style="36" bestFit="1" customWidth="1"/>
    <col min="25" max="25" width="4.140625" style="3" bestFit="1" customWidth="1"/>
    <col min="26" max="16384" width="2.57421875" style="3" customWidth="1"/>
  </cols>
  <sheetData>
    <row r="1" spans="1:24" s="18" customFormat="1" ht="12.75" customHeight="1">
      <c r="A1" s="15"/>
      <c r="B1" s="67" t="s">
        <v>0</v>
      </c>
      <c r="C1" s="67"/>
      <c r="D1" s="16"/>
      <c r="E1" s="16"/>
      <c r="F1" s="30"/>
      <c r="G1" s="30"/>
      <c r="H1" s="17"/>
      <c r="I1" s="60" t="s">
        <v>32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s="18" customFormat="1" ht="12.75" customHeight="1">
      <c r="A2" s="15"/>
      <c r="B2" s="65" t="s">
        <v>33</v>
      </c>
      <c r="C2" s="66"/>
      <c r="D2" s="19"/>
      <c r="E2" s="19"/>
      <c r="F2" s="20"/>
      <c r="G2" s="20"/>
      <c r="H2" s="2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s="18" customFormat="1" ht="11.25" customHeight="1">
      <c r="A3" s="15"/>
      <c r="B3" s="64" t="s">
        <v>59</v>
      </c>
      <c r="C3" s="64"/>
      <c r="D3" s="22"/>
      <c r="E3" s="22"/>
      <c r="F3" s="23"/>
      <c r="G3" s="23"/>
      <c r="H3" s="23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5" s="25" customFormat="1" ht="12.75" customHeight="1">
      <c r="A4" s="24"/>
      <c r="B4" s="40"/>
      <c r="C4" s="40"/>
      <c r="D4" s="41"/>
      <c r="E4" s="42"/>
      <c r="F4" s="43"/>
      <c r="G4" s="43"/>
      <c r="H4" s="42"/>
      <c r="I4" s="59" t="s">
        <v>1</v>
      </c>
      <c r="J4" s="59"/>
      <c r="K4" s="59" t="s">
        <v>2</v>
      </c>
      <c r="L4" s="59"/>
      <c r="M4" s="59" t="s">
        <v>3</v>
      </c>
      <c r="N4" s="59"/>
      <c r="O4" s="59" t="s">
        <v>4</v>
      </c>
      <c r="P4" s="59"/>
      <c r="Q4" s="44"/>
      <c r="R4" s="44"/>
      <c r="S4" s="62" t="s">
        <v>22</v>
      </c>
      <c r="T4" s="63"/>
      <c r="U4" s="59" t="s">
        <v>36</v>
      </c>
      <c r="V4" s="59"/>
      <c r="W4" s="59" t="s">
        <v>5</v>
      </c>
      <c r="X4" s="59"/>
      <c r="Y4" s="41"/>
    </row>
    <row r="5" spans="1:25" s="27" customFormat="1" ht="89.25" customHeight="1">
      <c r="A5" s="26"/>
      <c r="B5" s="45"/>
      <c r="C5" s="46" t="s">
        <v>6</v>
      </c>
      <c r="D5" s="47" t="s">
        <v>23</v>
      </c>
      <c r="E5" s="48" t="s">
        <v>7</v>
      </c>
      <c r="F5" s="49" t="s">
        <v>8</v>
      </c>
      <c r="G5" s="49" t="s">
        <v>24</v>
      </c>
      <c r="H5" s="49" t="s">
        <v>9</v>
      </c>
      <c r="I5" s="50" t="s">
        <v>10</v>
      </c>
      <c r="J5" s="51" t="s">
        <v>11</v>
      </c>
      <c r="K5" s="50" t="s">
        <v>10</v>
      </c>
      <c r="L5" s="51" t="s">
        <v>11</v>
      </c>
      <c r="M5" s="50" t="s">
        <v>10</v>
      </c>
      <c r="N5" s="51" t="s">
        <v>11</v>
      </c>
      <c r="O5" s="50" t="s">
        <v>12</v>
      </c>
      <c r="P5" s="51" t="s">
        <v>19</v>
      </c>
      <c r="Q5" s="52" t="s">
        <v>25</v>
      </c>
      <c r="R5" s="52" t="s">
        <v>26</v>
      </c>
      <c r="S5" s="51" t="s">
        <v>39</v>
      </c>
      <c r="T5" s="52" t="s">
        <v>40</v>
      </c>
      <c r="U5" s="52" t="s">
        <v>37</v>
      </c>
      <c r="V5" s="52" t="s">
        <v>13</v>
      </c>
      <c r="W5" s="50" t="s">
        <v>10</v>
      </c>
      <c r="X5" s="51" t="s">
        <v>11</v>
      </c>
      <c r="Y5" s="52" t="s">
        <v>31</v>
      </c>
    </row>
    <row r="6" spans="9:22" ht="11.25">
      <c r="I6" s="39"/>
      <c r="J6" s="55">
        <v>320171</v>
      </c>
      <c r="K6" s="56"/>
      <c r="L6" s="55">
        <v>502480</v>
      </c>
      <c r="M6" s="56"/>
      <c r="N6" s="55">
        <v>531980</v>
      </c>
      <c r="O6" s="56"/>
      <c r="P6" s="55">
        <v>1354631</v>
      </c>
      <c r="T6" s="13"/>
      <c r="U6" s="13"/>
      <c r="V6" s="13"/>
    </row>
    <row r="7" spans="1:25" s="29" customFormat="1" ht="11.25">
      <c r="A7" s="28">
        <v>1</v>
      </c>
      <c r="B7" s="68"/>
      <c r="C7" s="69" t="s">
        <v>56</v>
      </c>
      <c r="D7" s="70">
        <v>44624</v>
      </c>
      <c r="E7" s="71" t="s">
        <v>21</v>
      </c>
      <c r="F7" s="72">
        <v>380</v>
      </c>
      <c r="G7" s="73">
        <v>1200</v>
      </c>
      <c r="H7" s="74">
        <v>2</v>
      </c>
      <c r="I7" s="31">
        <v>7187828</v>
      </c>
      <c r="J7" s="32">
        <v>235328</v>
      </c>
      <c r="K7" s="31">
        <v>10942532</v>
      </c>
      <c r="L7" s="32">
        <v>358950</v>
      </c>
      <c r="M7" s="31">
        <v>12053059</v>
      </c>
      <c r="N7" s="32">
        <v>386909</v>
      </c>
      <c r="O7" s="75">
        <f>I7+K7+M7</f>
        <v>30183419</v>
      </c>
      <c r="P7" s="76">
        <f>J7+L7+N7</f>
        <v>981187</v>
      </c>
      <c r="Q7" s="37">
        <f>P7/G7</f>
        <v>817.6558333333334</v>
      </c>
      <c r="R7" s="38">
        <f>O7/P7</f>
        <v>30.762147276716874</v>
      </c>
      <c r="S7" s="77">
        <v>22678858.5</v>
      </c>
      <c r="T7" s="78">
        <v>718043</v>
      </c>
      <c r="U7" s="79">
        <f>IF(S7&lt;&gt;0,-(S7-O7)/S7,"")</f>
        <v>0.3309055656394699</v>
      </c>
      <c r="V7" s="79">
        <f>IF(T7&lt;&gt;0,-(T7-P7)/T7,"")</f>
        <v>0.36647387412731547</v>
      </c>
      <c r="W7" s="53">
        <v>78072866</v>
      </c>
      <c r="X7" s="54">
        <v>2644300</v>
      </c>
      <c r="Y7" s="80">
        <f>W7/X7</f>
        <v>29.5249653972696</v>
      </c>
    </row>
    <row r="8" spans="1:25" s="29" customFormat="1" ht="11.25">
      <c r="A8" s="28">
        <v>2</v>
      </c>
      <c r="B8" s="68"/>
      <c r="C8" s="69" t="s">
        <v>57</v>
      </c>
      <c r="D8" s="70">
        <v>44624</v>
      </c>
      <c r="E8" s="71" t="s">
        <v>20</v>
      </c>
      <c r="F8" s="72">
        <v>361</v>
      </c>
      <c r="G8" s="73">
        <v>645</v>
      </c>
      <c r="H8" s="74">
        <v>2</v>
      </c>
      <c r="I8" s="31">
        <v>1371418</v>
      </c>
      <c r="J8" s="32">
        <v>40059</v>
      </c>
      <c r="K8" s="31">
        <v>2230847</v>
      </c>
      <c r="L8" s="32">
        <v>66340</v>
      </c>
      <c r="M8" s="31">
        <v>2131769</v>
      </c>
      <c r="N8" s="32">
        <v>61901</v>
      </c>
      <c r="O8" s="75">
        <f>I8+K8+M8</f>
        <v>5734034</v>
      </c>
      <c r="P8" s="76">
        <f>J8+L8+N8</f>
        <v>168300</v>
      </c>
      <c r="Q8" s="37">
        <f>P8/G8</f>
        <v>260.93023255813955</v>
      </c>
      <c r="R8" s="38">
        <f>O8/P8</f>
        <v>34.07031491384433</v>
      </c>
      <c r="S8" s="77">
        <v>11437153.5</v>
      </c>
      <c r="T8" s="78">
        <v>328680</v>
      </c>
      <c r="U8" s="79">
        <f>IF(S8&lt;&gt;0,-(S8-O8)/S8,"")</f>
        <v>-0.4986485055044509</v>
      </c>
      <c r="V8" s="79">
        <f>IF(T8&lt;&gt;0,-(T8-P8)/T8,"")</f>
        <v>-0.4879518072289157</v>
      </c>
      <c r="W8" s="53">
        <v>22818144</v>
      </c>
      <c r="X8" s="54">
        <v>678021</v>
      </c>
      <c r="Y8" s="80">
        <f>W8/X8</f>
        <v>33.65403726433252</v>
      </c>
    </row>
    <row r="9" spans="1:25" s="29" customFormat="1" ht="11.25">
      <c r="A9" s="28">
        <v>3</v>
      </c>
      <c r="B9" s="68" t="s">
        <v>34</v>
      </c>
      <c r="C9" s="69" t="s">
        <v>60</v>
      </c>
      <c r="D9" s="70">
        <v>44631</v>
      </c>
      <c r="E9" s="71" t="s">
        <v>14</v>
      </c>
      <c r="F9" s="72">
        <v>273</v>
      </c>
      <c r="G9" s="73">
        <v>297</v>
      </c>
      <c r="H9" s="74">
        <v>1</v>
      </c>
      <c r="I9" s="31">
        <v>615844</v>
      </c>
      <c r="J9" s="32">
        <v>19134</v>
      </c>
      <c r="K9" s="31">
        <v>1350347</v>
      </c>
      <c r="L9" s="32">
        <v>43419</v>
      </c>
      <c r="M9" s="31">
        <v>1320477</v>
      </c>
      <c r="N9" s="32">
        <v>42586</v>
      </c>
      <c r="O9" s="75">
        <f>I9+K9+M9</f>
        <v>3286668</v>
      </c>
      <c r="P9" s="76">
        <f>J9+L9+N9</f>
        <v>105139</v>
      </c>
      <c r="Q9" s="37">
        <f>P9/G9</f>
        <v>354.003367003367</v>
      </c>
      <c r="R9" s="38">
        <f>O9/P9</f>
        <v>31.260217426454503</v>
      </c>
      <c r="S9" s="77"/>
      <c r="T9" s="78"/>
      <c r="U9" s="79"/>
      <c r="V9" s="79"/>
      <c r="W9" s="53">
        <v>3286668</v>
      </c>
      <c r="X9" s="54">
        <v>105139</v>
      </c>
      <c r="Y9" s="80">
        <f>W9/X9</f>
        <v>31.260217426454503</v>
      </c>
    </row>
    <row r="10" spans="1:25" s="29" customFormat="1" ht="11.25">
      <c r="A10" s="28">
        <v>4</v>
      </c>
      <c r="B10" s="68" t="s">
        <v>34</v>
      </c>
      <c r="C10" s="69" t="s">
        <v>61</v>
      </c>
      <c r="D10" s="70">
        <v>44631</v>
      </c>
      <c r="E10" s="71" t="s">
        <v>15</v>
      </c>
      <c r="F10" s="72">
        <v>181</v>
      </c>
      <c r="G10" s="73">
        <v>182</v>
      </c>
      <c r="H10" s="74">
        <v>1</v>
      </c>
      <c r="I10" s="31">
        <v>273245</v>
      </c>
      <c r="J10" s="32">
        <v>11140</v>
      </c>
      <c r="K10" s="31">
        <v>329650.5</v>
      </c>
      <c r="L10" s="32">
        <v>12819</v>
      </c>
      <c r="M10" s="31">
        <v>479218</v>
      </c>
      <c r="N10" s="32">
        <v>18097</v>
      </c>
      <c r="O10" s="75">
        <f>I10+K10+M10</f>
        <v>1082113.5</v>
      </c>
      <c r="P10" s="76">
        <f>J10+L10+N10</f>
        <v>42056</v>
      </c>
      <c r="Q10" s="37">
        <f>P10/G10</f>
        <v>231.07692307692307</v>
      </c>
      <c r="R10" s="38">
        <f>O10/P10</f>
        <v>25.730300076089023</v>
      </c>
      <c r="S10" s="77"/>
      <c r="T10" s="78"/>
      <c r="U10" s="79"/>
      <c r="V10" s="79"/>
      <c r="W10" s="53">
        <v>1082113.5</v>
      </c>
      <c r="X10" s="54">
        <v>42056</v>
      </c>
      <c r="Y10" s="80">
        <f>W10/X10</f>
        <v>25.730300076089023</v>
      </c>
    </row>
    <row r="11" spans="1:25" s="29" customFormat="1" ht="11.25">
      <c r="A11" s="28">
        <v>5</v>
      </c>
      <c r="B11" s="68" t="s">
        <v>34</v>
      </c>
      <c r="C11" s="69" t="s">
        <v>62</v>
      </c>
      <c r="D11" s="70">
        <v>44631</v>
      </c>
      <c r="E11" s="71" t="s">
        <v>21</v>
      </c>
      <c r="F11" s="72">
        <v>250</v>
      </c>
      <c r="G11" s="73">
        <v>250</v>
      </c>
      <c r="H11" s="74">
        <v>1</v>
      </c>
      <c r="I11" s="31">
        <v>127596</v>
      </c>
      <c r="J11" s="32">
        <v>4272</v>
      </c>
      <c r="K11" s="31">
        <v>237094</v>
      </c>
      <c r="L11" s="32">
        <v>8087</v>
      </c>
      <c r="M11" s="31">
        <v>246767</v>
      </c>
      <c r="N11" s="32">
        <v>8351</v>
      </c>
      <c r="O11" s="75">
        <f>I11+K11+M11</f>
        <v>611457</v>
      </c>
      <c r="P11" s="76">
        <f>J11+L11+N11</f>
        <v>20710</v>
      </c>
      <c r="Q11" s="37">
        <f>P11/G11</f>
        <v>82.84</v>
      </c>
      <c r="R11" s="38">
        <f>O11/P11</f>
        <v>29.52472235634959</v>
      </c>
      <c r="S11" s="77"/>
      <c r="T11" s="78"/>
      <c r="U11" s="79"/>
      <c r="V11" s="79"/>
      <c r="W11" s="53">
        <v>611457</v>
      </c>
      <c r="X11" s="54">
        <v>20710</v>
      </c>
      <c r="Y11" s="80">
        <f>W11/X11</f>
        <v>29.52472235634959</v>
      </c>
    </row>
    <row r="12" spans="1:25" s="29" customFormat="1" ht="11.25">
      <c r="A12" s="28">
        <v>6</v>
      </c>
      <c r="B12" s="68"/>
      <c r="C12" s="69" t="s">
        <v>46</v>
      </c>
      <c r="D12" s="70">
        <v>44603</v>
      </c>
      <c r="E12" s="71" t="s">
        <v>20</v>
      </c>
      <c r="F12" s="72">
        <v>43</v>
      </c>
      <c r="G12" s="73">
        <v>43</v>
      </c>
      <c r="H12" s="74">
        <v>5</v>
      </c>
      <c r="I12" s="31">
        <v>45934.5</v>
      </c>
      <c r="J12" s="32">
        <v>1558</v>
      </c>
      <c r="K12" s="31">
        <v>81767</v>
      </c>
      <c r="L12" s="32">
        <v>2717</v>
      </c>
      <c r="M12" s="31">
        <v>84111.5</v>
      </c>
      <c r="N12" s="32">
        <v>2854</v>
      </c>
      <c r="O12" s="75">
        <f>I12+K12+M12</f>
        <v>211813</v>
      </c>
      <c r="P12" s="76">
        <f>J12+L12+N12</f>
        <v>7129</v>
      </c>
      <c r="Q12" s="37">
        <f>P12/G12</f>
        <v>165.7906976744186</v>
      </c>
      <c r="R12" s="38">
        <f>O12/P12</f>
        <v>29.71146023285173</v>
      </c>
      <c r="S12" s="77">
        <v>848509.5</v>
      </c>
      <c r="T12" s="78">
        <v>25656</v>
      </c>
      <c r="U12" s="79">
        <f>IF(S12&lt;&gt;0,-(S12-O12)/S12,"")</f>
        <v>-0.7503705026284325</v>
      </c>
      <c r="V12" s="79">
        <f>IF(T12&lt;&gt;0,-(T12-P12)/T12,"")</f>
        <v>-0.7221312753352043</v>
      </c>
      <c r="W12" s="57">
        <v>13783071</v>
      </c>
      <c r="X12" s="58">
        <v>440880</v>
      </c>
      <c r="Y12" s="80">
        <f>W12/X12</f>
        <v>31.262636091453455</v>
      </c>
    </row>
    <row r="13" spans="1:25" s="29" customFormat="1" ht="11.25">
      <c r="A13" s="28">
        <v>7</v>
      </c>
      <c r="B13" s="68"/>
      <c r="C13" s="69" t="s">
        <v>63</v>
      </c>
      <c r="D13" s="70">
        <v>44617</v>
      </c>
      <c r="E13" s="71" t="s">
        <v>18</v>
      </c>
      <c r="F13" s="72">
        <v>258</v>
      </c>
      <c r="G13" s="73">
        <v>258</v>
      </c>
      <c r="H13" s="74">
        <v>3</v>
      </c>
      <c r="I13" s="31">
        <v>22366.5</v>
      </c>
      <c r="J13" s="32">
        <v>765</v>
      </c>
      <c r="K13" s="31">
        <v>82593.5</v>
      </c>
      <c r="L13" s="32">
        <v>2833</v>
      </c>
      <c r="M13" s="31">
        <v>89507.5</v>
      </c>
      <c r="N13" s="32">
        <v>3138</v>
      </c>
      <c r="O13" s="75">
        <f>I13+K13+M13</f>
        <v>194467.5</v>
      </c>
      <c r="P13" s="76">
        <f>J13+L13+N13</f>
        <v>6736</v>
      </c>
      <c r="Q13" s="37">
        <f>P13/G13</f>
        <v>26.108527131782946</v>
      </c>
      <c r="R13" s="38">
        <f>O13/P13</f>
        <v>28.869878266033254</v>
      </c>
      <c r="S13" s="77">
        <v>1035680.5</v>
      </c>
      <c r="T13" s="78">
        <v>33334</v>
      </c>
      <c r="U13" s="79">
        <f>IF(S13&lt;&gt;0,-(S13-O13)/S13,"")</f>
        <v>-0.8122321507453312</v>
      </c>
      <c r="V13" s="79">
        <f>IF(T13&lt;&gt;0,-(T13-P13)/T13,"")</f>
        <v>-0.7979240415191696</v>
      </c>
      <c r="W13" s="53">
        <v>2730087</v>
      </c>
      <c r="X13" s="54">
        <v>91501</v>
      </c>
      <c r="Y13" s="80">
        <f>W13/X13</f>
        <v>29.836690309395525</v>
      </c>
    </row>
    <row r="14" spans="1:25" s="29" customFormat="1" ht="11.25">
      <c r="A14" s="28">
        <v>8</v>
      </c>
      <c r="B14" s="68"/>
      <c r="C14" s="69" t="s">
        <v>44</v>
      </c>
      <c r="D14" s="70">
        <v>44596</v>
      </c>
      <c r="E14" s="71" t="s">
        <v>21</v>
      </c>
      <c r="F14" s="72">
        <v>31</v>
      </c>
      <c r="G14" s="73">
        <v>31</v>
      </c>
      <c r="H14" s="74">
        <v>6</v>
      </c>
      <c r="I14" s="31">
        <v>23549</v>
      </c>
      <c r="J14" s="32">
        <v>907</v>
      </c>
      <c r="K14" s="31">
        <v>49390</v>
      </c>
      <c r="L14" s="32">
        <v>1894</v>
      </c>
      <c r="M14" s="31">
        <v>57183</v>
      </c>
      <c r="N14" s="32">
        <v>2173</v>
      </c>
      <c r="O14" s="75">
        <f>I14+K14+M14</f>
        <v>130122</v>
      </c>
      <c r="P14" s="76">
        <f>J14+L14+N14</f>
        <v>4974</v>
      </c>
      <c r="Q14" s="37">
        <f>P14/G14</f>
        <v>160.4516129032258</v>
      </c>
      <c r="R14" s="38">
        <f>O14/P14</f>
        <v>26.16043425814234</v>
      </c>
      <c r="S14" s="77">
        <v>426812</v>
      </c>
      <c r="T14" s="78">
        <v>15501</v>
      </c>
      <c r="U14" s="79">
        <f>IF(S14&lt;&gt;0,-(S14-O14)/S14,"")</f>
        <v>-0.695130408704535</v>
      </c>
      <c r="V14" s="79">
        <f>IF(T14&lt;&gt;0,-(T14-P14)/T14,"")</f>
        <v>-0.6791174762918522</v>
      </c>
      <c r="W14" s="53">
        <v>18147584</v>
      </c>
      <c r="X14" s="54">
        <v>667881</v>
      </c>
      <c r="Y14" s="80">
        <f>W14/X14</f>
        <v>27.17188241617893</v>
      </c>
    </row>
    <row r="15" spans="1:25" s="29" customFormat="1" ht="11.25">
      <c r="A15" s="28">
        <v>9</v>
      </c>
      <c r="B15" s="68"/>
      <c r="C15" s="69" t="s">
        <v>35</v>
      </c>
      <c r="D15" s="70">
        <v>44562</v>
      </c>
      <c r="E15" s="71" t="s">
        <v>15</v>
      </c>
      <c r="F15" s="72">
        <v>47</v>
      </c>
      <c r="G15" s="73">
        <v>47</v>
      </c>
      <c r="H15" s="74">
        <v>11</v>
      </c>
      <c r="I15" s="31">
        <v>40000</v>
      </c>
      <c r="J15" s="32">
        <v>2230</v>
      </c>
      <c r="K15" s="31">
        <v>29915</v>
      </c>
      <c r="L15" s="32">
        <v>1194</v>
      </c>
      <c r="M15" s="31">
        <v>31222</v>
      </c>
      <c r="N15" s="32">
        <v>1137</v>
      </c>
      <c r="O15" s="75">
        <f>I15+K15+M15</f>
        <v>101137</v>
      </c>
      <c r="P15" s="76">
        <f>J15+L15+N15</f>
        <v>4561</v>
      </c>
      <c r="Q15" s="37">
        <f>P15/G15</f>
        <v>97.04255319148936</v>
      </c>
      <c r="R15" s="38">
        <f>O15/P15</f>
        <v>22.174303880727912</v>
      </c>
      <c r="S15" s="77">
        <v>238230</v>
      </c>
      <c r="T15" s="78">
        <v>9179</v>
      </c>
      <c r="U15" s="79">
        <f>IF(S15&lt;&gt;0,-(S15-O15)/S15,"")</f>
        <v>-0.5754648868740293</v>
      </c>
      <c r="V15" s="79">
        <f>IF(T15&lt;&gt;0,-(T15-P15)/T15,"")</f>
        <v>-0.5031049133892581</v>
      </c>
      <c r="W15" s="53">
        <v>52422043.37</v>
      </c>
      <c r="X15" s="54">
        <v>2272171</v>
      </c>
      <c r="Y15" s="80">
        <f>W15/X15</f>
        <v>23.071346025453188</v>
      </c>
    </row>
    <row r="16" spans="1:25" s="29" customFormat="1" ht="11.25">
      <c r="A16" s="28">
        <v>10</v>
      </c>
      <c r="B16" s="68"/>
      <c r="C16" s="69" t="s">
        <v>47</v>
      </c>
      <c r="D16" s="70">
        <v>44603</v>
      </c>
      <c r="E16" s="71" t="s">
        <v>15</v>
      </c>
      <c r="F16" s="72">
        <v>29</v>
      </c>
      <c r="G16" s="73">
        <v>29</v>
      </c>
      <c r="H16" s="74">
        <v>5</v>
      </c>
      <c r="I16" s="31">
        <v>34793.5</v>
      </c>
      <c r="J16" s="32">
        <v>2563</v>
      </c>
      <c r="K16" s="31">
        <v>2603</v>
      </c>
      <c r="L16" s="32">
        <v>147</v>
      </c>
      <c r="M16" s="31">
        <v>974</v>
      </c>
      <c r="N16" s="32">
        <v>51</v>
      </c>
      <c r="O16" s="75">
        <f>I16+K16+M16</f>
        <v>38370.5</v>
      </c>
      <c r="P16" s="76">
        <f>J16+L16+N16</f>
        <v>2761</v>
      </c>
      <c r="Q16" s="37">
        <f>P16/G16</f>
        <v>95.20689655172414</v>
      </c>
      <c r="R16" s="38">
        <f>O16/P16</f>
        <v>13.897319811662442</v>
      </c>
      <c r="S16" s="77">
        <v>55678</v>
      </c>
      <c r="T16" s="78">
        <v>3708</v>
      </c>
      <c r="U16" s="79">
        <f>IF(S16&lt;&gt;0,-(S16-O16)/S16,"")</f>
        <v>-0.31084988684938397</v>
      </c>
      <c r="V16" s="79">
        <f>IF(T16&lt;&gt;0,-(T16-P16)/T16,"")</f>
        <v>-0.25539374325782094</v>
      </c>
      <c r="W16" s="57">
        <v>2351214</v>
      </c>
      <c r="X16" s="58">
        <v>118266</v>
      </c>
      <c r="Y16" s="80">
        <f>W16/X16</f>
        <v>19.880726497894578</v>
      </c>
    </row>
    <row r="17" spans="1:25" s="29" customFormat="1" ht="11.25">
      <c r="A17" s="28">
        <v>11</v>
      </c>
      <c r="B17" s="68"/>
      <c r="C17" s="69" t="s">
        <v>38</v>
      </c>
      <c r="D17" s="70">
        <v>44568</v>
      </c>
      <c r="E17" s="71" t="s">
        <v>15</v>
      </c>
      <c r="F17" s="72">
        <v>38</v>
      </c>
      <c r="G17" s="73">
        <v>38</v>
      </c>
      <c r="H17" s="74">
        <v>10</v>
      </c>
      <c r="I17" s="31">
        <v>10386</v>
      </c>
      <c r="J17" s="32">
        <v>511</v>
      </c>
      <c r="K17" s="31">
        <v>24497.5</v>
      </c>
      <c r="L17" s="32">
        <v>850</v>
      </c>
      <c r="M17" s="31">
        <v>30297.5</v>
      </c>
      <c r="N17" s="32">
        <v>997</v>
      </c>
      <c r="O17" s="75">
        <f>I17+K17+M17</f>
        <v>65181</v>
      </c>
      <c r="P17" s="76">
        <f>J17+L17+N17</f>
        <v>2358</v>
      </c>
      <c r="Q17" s="37">
        <f>P17/G17</f>
        <v>62.05263157894737</v>
      </c>
      <c r="R17" s="38">
        <f>O17/P17</f>
        <v>27.642493638676847</v>
      </c>
      <c r="S17" s="77">
        <v>252152</v>
      </c>
      <c r="T17" s="78">
        <v>8607</v>
      </c>
      <c r="U17" s="79">
        <f>IF(S17&lt;&gt;0,-(S17-O17)/S17,"")</f>
        <v>-0.7415011580316634</v>
      </c>
      <c r="V17" s="79">
        <f>IF(T17&lt;&gt;0,-(T17-P17)/T17,"")</f>
        <v>-0.726036946671314</v>
      </c>
      <c r="W17" s="53">
        <v>26893659.9</v>
      </c>
      <c r="X17" s="54">
        <v>1131707</v>
      </c>
      <c r="Y17" s="80">
        <f>W17/X17</f>
        <v>23.76380096615113</v>
      </c>
    </row>
    <row r="18" spans="1:25" s="29" customFormat="1" ht="11.25">
      <c r="A18" s="28">
        <v>12</v>
      </c>
      <c r="B18" s="68"/>
      <c r="C18" s="69" t="s">
        <v>45</v>
      </c>
      <c r="D18" s="70">
        <v>44596</v>
      </c>
      <c r="E18" s="71" t="s">
        <v>15</v>
      </c>
      <c r="F18" s="72">
        <v>20</v>
      </c>
      <c r="G18" s="73">
        <v>20</v>
      </c>
      <c r="H18" s="74">
        <v>6</v>
      </c>
      <c r="I18" s="31">
        <v>7166</v>
      </c>
      <c r="J18" s="32">
        <v>235</v>
      </c>
      <c r="K18" s="31">
        <v>20327</v>
      </c>
      <c r="L18" s="32">
        <v>718</v>
      </c>
      <c r="M18" s="31">
        <v>22584</v>
      </c>
      <c r="N18" s="32">
        <v>783</v>
      </c>
      <c r="O18" s="75">
        <f>I18+K18+M18</f>
        <v>50077</v>
      </c>
      <c r="P18" s="76">
        <f>J18+L18+N18</f>
        <v>1736</v>
      </c>
      <c r="Q18" s="37">
        <f>P18/G18</f>
        <v>86.8</v>
      </c>
      <c r="R18" s="38">
        <f>O18/P18</f>
        <v>28.84619815668203</v>
      </c>
      <c r="S18" s="77">
        <v>159119</v>
      </c>
      <c r="T18" s="78">
        <v>5372</v>
      </c>
      <c r="U18" s="79">
        <f>IF(S18&lt;&gt;0,-(S18-O18)/S18,"")</f>
        <v>-0.6852858552404175</v>
      </c>
      <c r="V18" s="79">
        <f>IF(T18&lt;&gt;0,-(T18-P18)/T18,"")</f>
        <v>-0.676842889054356</v>
      </c>
      <c r="W18" s="53">
        <v>4084587.5</v>
      </c>
      <c r="X18" s="54">
        <v>145067</v>
      </c>
      <c r="Y18" s="80">
        <f>W18/X18</f>
        <v>28.156558693569178</v>
      </c>
    </row>
    <row r="19" spans="1:25" s="29" customFormat="1" ht="11.25">
      <c r="A19" s="28">
        <v>13</v>
      </c>
      <c r="B19" s="68" t="s">
        <v>34</v>
      </c>
      <c r="C19" s="69" t="s">
        <v>64</v>
      </c>
      <c r="D19" s="70">
        <v>44631</v>
      </c>
      <c r="E19" s="71" t="s">
        <v>17</v>
      </c>
      <c r="F19" s="72">
        <v>24</v>
      </c>
      <c r="G19" s="73">
        <v>24</v>
      </c>
      <c r="H19" s="74">
        <v>1</v>
      </c>
      <c r="I19" s="31">
        <v>7473.5</v>
      </c>
      <c r="J19" s="32">
        <v>283</v>
      </c>
      <c r="K19" s="31">
        <v>10491.5</v>
      </c>
      <c r="L19" s="32">
        <v>387</v>
      </c>
      <c r="M19" s="31">
        <v>11252</v>
      </c>
      <c r="N19" s="32">
        <v>406</v>
      </c>
      <c r="O19" s="75">
        <f>I19+K19+M19</f>
        <v>29217</v>
      </c>
      <c r="P19" s="76">
        <f>J19+L19+N19</f>
        <v>1076</v>
      </c>
      <c r="Q19" s="37">
        <f>P19/G19</f>
        <v>44.833333333333336</v>
      </c>
      <c r="R19" s="38">
        <f>O19/P19</f>
        <v>27.153345724907062</v>
      </c>
      <c r="S19" s="77"/>
      <c r="T19" s="78"/>
      <c r="U19" s="79"/>
      <c r="V19" s="79"/>
      <c r="W19" s="53">
        <v>39061</v>
      </c>
      <c r="X19" s="54">
        <v>1488</v>
      </c>
      <c r="Y19" s="80">
        <f>W19/X19</f>
        <v>26.250672043010752</v>
      </c>
    </row>
    <row r="20" spans="1:25" s="29" customFormat="1" ht="11.25">
      <c r="A20" s="28">
        <v>14</v>
      </c>
      <c r="B20" s="68"/>
      <c r="C20" s="69" t="s">
        <v>50</v>
      </c>
      <c r="D20" s="70">
        <v>44610</v>
      </c>
      <c r="E20" s="71" t="s">
        <v>15</v>
      </c>
      <c r="F20" s="72">
        <v>11</v>
      </c>
      <c r="G20" s="73">
        <v>11</v>
      </c>
      <c r="H20" s="74">
        <v>4</v>
      </c>
      <c r="I20" s="31">
        <v>5644</v>
      </c>
      <c r="J20" s="32">
        <v>235</v>
      </c>
      <c r="K20" s="31">
        <v>9188</v>
      </c>
      <c r="L20" s="32">
        <v>371</v>
      </c>
      <c r="M20" s="31">
        <v>11831</v>
      </c>
      <c r="N20" s="32">
        <v>449</v>
      </c>
      <c r="O20" s="75">
        <f>I20+K20+M20</f>
        <v>26663</v>
      </c>
      <c r="P20" s="76">
        <f>J20+L20+N20</f>
        <v>1055</v>
      </c>
      <c r="Q20" s="37">
        <f>P20/G20</f>
        <v>95.9090909090909</v>
      </c>
      <c r="R20" s="38">
        <f>O20/P20</f>
        <v>25.27298578199052</v>
      </c>
      <c r="S20" s="77">
        <v>153989.5</v>
      </c>
      <c r="T20" s="78">
        <v>5663</v>
      </c>
      <c r="U20" s="79">
        <f>IF(S20&lt;&gt;0,-(S20-O20)/S20,"")</f>
        <v>-0.8268518308066459</v>
      </c>
      <c r="V20" s="79">
        <f>IF(T20&lt;&gt;0,-(T20-P20)/T20,"")</f>
        <v>-0.8137029842839484</v>
      </c>
      <c r="W20" s="53">
        <v>3447524.5</v>
      </c>
      <c r="X20" s="54">
        <v>127584</v>
      </c>
      <c r="Y20" s="80">
        <f>W20/X20</f>
        <v>27.02160537371457</v>
      </c>
    </row>
    <row r="21" spans="1:25" s="29" customFormat="1" ht="11.25">
      <c r="A21" s="28">
        <v>15</v>
      </c>
      <c r="B21" s="68"/>
      <c r="C21" s="69" t="s">
        <v>42</v>
      </c>
      <c r="D21" s="70">
        <v>44589</v>
      </c>
      <c r="E21" s="71" t="s">
        <v>21</v>
      </c>
      <c r="F21" s="72">
        <v>26</v>
      </c>
      <c r="G21" s="73">
        <v>26</v>
      </c>
      <c r="H21" s="74">
        <v>7</v>
      </c>
      <c r="I21" s="31">
        <v>1268</v>
      </c>
      <c r="J21" s="32">
        <v>78</v>
      </c>
      <c r="K21" s="31">
        <v>7174</v>
      </c>
      <c r="L21" s="32">
        <v>401</v>
      </c>
      <c r="M21" s="31">
        <v>8481</v>
      </c>
      <c r="N21" s="32">
        <v>439</v>
      </c>
      <c r="O21" s="75">
        <f>I21+K21+M21</f>
        <v>16923</v>
      </c>
      <c r="P21" s="76">
        <f>J21+L21+N21</f>
        <v>918</v>
      </c>
      <c r="Q21" s="37">
        <f>P21/G21</f>
        <v>35.30769230769231</v>
      </c>
      <c r="R21" s="38">
        <f>O21/P21</f>
        <v>18.434640522875817</v>
      </c>
      <c r="S21" s="77">
        <v>60025</v>
      </c>
      <c r="T21" s="78">
        <v>2367</v>
      </c>
      <c r="U21" s="79">
        <f>IF(S21&lt;&gt;0,-(S21-O21)/S21,"")</f>
        <v>-0.7180674718867138</v>
      </c>
      <c r="V21" s="79">
        <f>IF(T21&lt;&gt;0,-(T21-P21)/T21,"")</f>
        <v>-0.6121673003802282</v>
      </c>
      <c r="W21" s="53">
        <v>9445537</v>
      </c>
      <c r="X21" s="54">
        <v>379873</v>
      </c>
      <c r="Y21" s="80">
        <f>W21/X21</f>
        <v>24.86498645599977</v>
      </c>
    </row>
    <row r="22" spans="1:25" s="29" customFormat="1" ht="11.25">
      <c r="A22" s="28">
        <v>16</v>
      </c>
      <c r="B22" s="68" t="s">
        <v>34</v>
      </c>
      <c r="C22" s="69" t="s">
        <v>65</v>
      </c>
      <c r="D22" s="70">
        <v>44631</v>
      </c>
      <c r="E22" s="71" t="s">
        <v>16</v>
      </c>
      <c r="F22" s="72">
        <v>16</v>
      </c>
      <c r="G22" s="73">
        <v>16</v>
      </c>
      <c r="H22" s="74">
        <v>1</v>
      </c>
      <c r="I22" s="31">
        <v>2633.5</v>
      </c>
      <c r="J22" s="32">
        <v>104</v>
      </c>
      <c r="K22" s="31">
        <v>5251</v>
      </c>
      <c r="L22" s="32">
        <v>201</v>
      </c>
      <c r="M22" s="31">
        <v>12188</v>
      </c>
      <c r="N22" s="32">
        <v>489</v>
      </c>
      <c r="O22" s="75">
        <f>I22+K22+M22</f>
        <v>20072.5</v>
      </c>
      <c r="P22" s="76">
        <f>J22+L22+N22</f>
        <v>794</v>
      </c>
      <c r="Q22" s="37">
        <f>P22/G22</f>
        <v>49.625</v>
      </c>
      <c r="R22" s="38">
        <f>O22/P22</f>
        <v>25.280226700251887</v>
      </c>
      <c r="S22" s="77"/>
      <c r="T22" s="78"/>
      <c r="U22" s="79"/>
      <c r="V22" s="79"/>
      <c r="W22" s="53">
        <v>20072.5</v>
      </c>
      <c r="X22" s="54">
        <v>794</v>
      </c>
      <c r="Y22" s="80">
        <f>W22/X22</f>
        <v>25.280226700251887</v>
      </c>
    </row>
    <row r="23" spans="1:25" s="29" customFormat="1" ht="11.25">
      <c r="A23" s="28">
        <v>17</v>
      </c>
      <c r="B23" s="68"/>
      <c r="C23" s="69" t="s">
        <v>30</v>
      </c>
      <c r="D23" s="70">
        <v>44547</v>
      </c>
      <c r="E23" s="71" t="s">
        <v>20</v>
      </c>
      <c r="F23" s="72">
        <v>4</v>
      </c>
      <c r="G23" s="73">
        <v>4</v>
      </c>
      <c r="H23" s="74">
        <v>13</v>
      </c>
      <c r="I23" s="31">
        <v>1749</v>
      </c>
      <c r="J23" s="32">
        <v>65</v>
      </c>
      <c r="K23" s="31">
        <v>5219</v>
      </c>
      <c r="L23" s="32">
        <v>208</v>
      </c>
      <c r="M23" s="31">
        <v>5350</v>
      </c>
      <c r="N23" s="32">
        <v>213</v>
      </c>
      <c r="O23" s="75">
        <f>I23+K23+M23</f>
        <v>12318</v>
      </c>
      <c r="P23" s="76">
        <f>J23+L23+N23</f>
        <v>486</v>
      </c>
      <c r="Q23" s="37">
        <f>P23/G23</f>
        <v>121.5</v>
      </c>
      <c r="R23" s="38">
        <f>O23/P23</f>
        <v>25.34567901234568</v>
      </c>
      <c r="S23" s="77">
        <v>32333.5</v>
      </c>
      <c r="T23" s="78">
        <v>881</v>
      </c>
      <c r="U23" s="79">
        <f>IF(S23&lt;&gt;0,-(S23-O23)/S23,"")</f>
        <v>-0.6190328915830331</v>
      </c>
      <c r="V23" s="79">
        <f>IF(T23&lt;&gt;0,-(T23-P23)/T23,"")</f>
        <v>-0.44835414301929627</v>
      </c>
      <c r="W23" s="53">
        <v>73157180</v>
      </c>
      <c r="X23" s="54">
        <v>2810146</v>
      </c>
      <c r="Y23" s="80">
        <f>W23/X23</f>
        <v>26.033231013619933</v>
      </c>
    </row>
    <row r="24" spans="1:25" s="29" customFormat="1" ht="11.25">
      <c r="A24" s="28">
        <v>18</v>
      </c>
      <c r="B24" s="68"/>
      <c r="C24" s="69" t="s">
        <v>51</v>
      </c>
      <c r="D24" s="70">
        <v>44610</v>
      </c>
      <c r="E24" s="71" t="s">
        <v>16</v>
      </c>
      <c r="F24" s="72">
        <v>10</v>
      </c>
      <c r="G24" s="73">
        <v>10</v>
      </c>
      <c r="H24" s="74">
        <v>4</v>
      </c>
      <c r="I24" s="31">
        <v>686</v>
      </c>
      <c r="J24" s="32">
        <v>26</v>
      </c>
      <c r="K24" s="31">
        <v>3635</v>
      </c>
      <c r="L24" s="32">
        <v>174</v>
      </c>
      <c r="M24" s="31">
        <v>5839</v>
      </c>
      <c r="N24" s="32">
        <v>246</v>
      </c>
      <c r="O24" s="75">
        <f>I24+K24+M24</f>
        <v>10160</v>
      </c>
      <c r="P24" s="76">
        <f>J24+L24+N24</f>
        <v>446</v>
      </c>
      <c r="Q24" s="37">
        <f>P24/G24</f>
        <v>44.6</v>
      </c>
      <c r="R24" s="38">
        <f>O24/P24</f>
        <v>22.780269058295964</v>
      </c>
      <c r="S24" s="77">
        <v>32267</v>
      </c>
      <c r="T24" s="78">
        <v>1539</v>
      </c>
      <c r="U24" s="79">
        <f>IF(S24&lt;&gt;0,-(S24-O24)/S24,"")</f>
        <v>-0.6851272197601265</v>
      </c>
      <c r="V24" s="79">
        <f>IF(T24&lt;&gt;0,-(T24-P24)/T24,"")</f>
        <v>-0.7102014294996751</v>
      </c>
      <c r="W24" s="53">
        <v>648731.5</v>
      </c>
      <c r="X24" s="54">
        <v>24345</v>
      </c>
      <c r="Y24" s="80">
        <f>W24/X24</f>
        <v>26.6474224686794</v>
      </c>
    </row>
    <row r="25" spans="1:25" s="29" customFormat="1" ht="11.25">
      <c r="A25" s="28">
        <v>19</v>
      </c>
      <c r="B25" s="68"/>
      <c r="C25" s="69" t="s">
        <v>41</v>
      </c>
      <c r="D25" s="70">
        <v>44582</v>
      </c>
      <c r="E25" s="71" t="s">
        <v>14</v>
      </c>
      <c r="F25" s="72">
        <v>8</v>
      </c>
      <c r="G25" s="73">
        <v>8</v>
      </c>
      <c r="H25" s="74">
        <v>8</v>
      </c>
      <c r="I25" s="31">
        <v>784</v>
      </c>
      <c r="J25" s="32">
        <v>31</v>
      </c>
      <c r="K25" s="31">
        <v>3896</v>
      </c>
      <c r="L25" s="32">
        <v>165</v>
      </c>
      <c r="M25" s="31">
        <v>4374</v>
      </c>
      <c r="N25" s="32">
        <v>180</v>
      </c>
      <c r="O25" s="75">
        <f>I25+K25+M25</f>
        <v>9054</v>
      </c>
      <c r="P25" s="76">
        <f>J25+L25+N25</f>
        <v>376</v>
      </c>
      <c r="Q25" s="37">
        <f>P25/G25</f>
        <v>47</v>
      </c>
      <c r="R25" s="38">
        <f>O25/P25</f>
        <v>24.079787234042552</v>
      </c>
      <c r="S25" s="77">
        <v>48766</v>
      </c>
      <c r="T25" s="78">
        <v>1604</v>
      </c>
      <c r="U25" s="79">
        <f>IF(S25&lt;&gt;0,-(S25-O25)/S25,"")</f>
        <v>-0.8143378583439281</v>
      </c>
      <c r="V25" s="79">
        <f>IF(T25&lt;&gt;0,-(T25-P25)/T25,"")</f>
        <v>-0.7655860349127181</v>
      </c>
      <c r="W25" s="53">
        <v>8912881</v>
      </c>
      <c r="X25" s="54">
        <v>338812</v>
      </c>
      <c r="Y25" s="80">
        <f>W25/X25</f>
        <v>26.30627309540394</v>
      </c>
    </row>
    <row r="26" spans="1:25" s="29" customFormat="1" ht="11.25">
      <c r="A26" s="28">
        <v>20</v>
      </c>
      <c r="B26" s="68"/>
      <c r="C26" s="69" t="s">
        <v>58</v>
      </c>
      <c r="D26" s="70">
        <v>44624</v>
      </c>
      <c r="E26" s="71" t="s">
        <v>17</v>
      </c>
      <c r="F26" s="72">
        <v>10</v>
      </c>
      <c r="G26" s="73">
        <v>10</v>
      </c>
      <c r="H26" s="74">
        <v>2</v>
      </c>
      <c r="I26" s="31">
        <v>2787.5</v>
      </c>
      <c r="J26" s="32">
        <v>94</v>
      </c>
      <c r="K26" s="31">
        <v>4259.5</v>
      </c>
      <c r="L26" s="32">
        <v>141</v>
      </c>
      <c r="M26" s="31">
        <v>3293</v>
      </c>
      <c r="N26" s="32">
        <v>98</v>
      </c>
      <c r="O26" s="75">
        <f>I26+K26+M26</f>
        <v>10340</v>
      </c>
      <c r="P26" s="76">
        <f>J26+L26+N26</f>
        <v>333</v>
      </c>
      <c r="Q26" s="37">
        <f>P26/G26</f>
        <v>33.3</v>
      </c>
      <c r="R26" s="38">
        <f>O26/P26</f>
        <v>31.05105105105105</v>
      </c>
      <c r="S26" s="77">
        <v>28794.499999429543</v>
      </c>
      <c r="T26" s="78">
        <v>1005</v>
      </c>
      <c r="U26" s="79">
        <f>IF(S26&lt;&gt;0,-(S26-O26)/S26,"")</f>
        <v>-0.6409036447861624</v>
      </c>
      <c r="V26" s="79">
        <f>IF(T26&lt;&gt;0,-(T26-P26)/T26,"")</f>
        <v>-0.6686567164179105</v>
      </c>
      <c r="W26" s="53">
        <v>74400.5</v>
      </c>
      <c r="X26" s="54">
        <v>2631</v>
      </c>
      <c r="Y26" s="80">
        <f>W26/X26</f>
        <v>28.278411250475106</v>
      </c>
    </row>
    <row r="27" spans="1:25" s="29" customFormat="1" ht="11.25">
      <c r="A27" s="28">
        <v>21</v>
      </c>
      <c r="B27" s="68"/>
      <c r="C27" s="69" t="s">
        <v>28</v>
      </c>
      <c r="D27" s="70">
        <v>44526</v>
      </c>
      <c r="E27" s="71" t="s">
        <v>14</v>
      </c>
      <c r="F27" s="72">
        <v>5</v>
      </c>
      <c r="G27" s="73">
        <v>5</v>
      </c>
      <c r="H27" s="74">
        <v>16</v>
      </c>
      <c r="I27" s="31">
        <v>4752</v>
      </c>
      <c r="J27" s="32">
        <v>146</v>
      </c>
      <c r="K27" s="31">
        <v>2421</v>
      </c>
      <c r="L27" s="32">
        <v>79</v>
      </c>
      <c r="M27" s="31">
        <v>2639</v>
      </c>
      <c r="N27" s="32">
        <v>89</v>
      </c>
      <c r="O27" s="75">
        <f>I27+K27+M27</f>
        <v>9812</v>
      </c>
      <c r="P27" s="76">
        <f>J27+L27+N27</f>
        <v>314</v>
      </c>
      <c r="Q27" s="37">
        <f>P27/G27</f>
        <v>62.8</v>
      </c>
      <c r="R27" s="38">
        <f>O27/P27</f>
        <v>31.248407643312103</v>
      </c>
      <c r="S27" s="77">
        <v>24099</v>
      </c>
      <c r="T27" s="78">
        <v>792</v>
      </c>
      <c r="U27" s="79">
        <f>IF(S27&lt;&gt;0,-(S27-O27)/S27,"")</f>
        <v>-0.5928461761898834</v>
      </c>
      <c r="V27" s="79">
        <f>IF(T27&lt;&gt;0,-(T27-P27)/T27,"")</f>
        <v>-0.6035353535353535</v>
      </c>
      <c r="W27" s="53">
        <v>7951267</v>
      </c>
      <c r="X27" s="54">
        <v>343387</v>
      </c>
      <c r="Y27" s="80">
        <f>W27/X27</f>
        <v>23.155410659110565</v>
      </c>
    </row>
    <row r="28" spans="1:25" s="29" customFormat="1" ht="11.25">
      <c r="A28" s="28">
        <v>22</v>
      </c>
      <c r="B28" s="68"/>
      <c r="C28" s="69" t="s">
        <v>43</v>
      </c>
      <c r="D28" s="70">
        <v>44589</v>
      </c>
      <c r="E28" s="71" t="s">
        <v>17</v>
      </c>
      <c r="F28" s="72">
        <v>7</v>
      </c>
      <c r="G28" s="73">
        <v>7</v>
      </c>
      <c r="H28" s="74">
        <v>7</v>
      </c>
      <c r="I28" s="31">
        <v>1786</v>
      </c>
      <c r="J28" s="32">
        <v>59</v>
      </c>
      <c r="K28" s="31">
        <v>3095</v>
      </c>
      <c r="L28" s="32">
        <v>108</v>
      </c>
      <c r="M28" s="31">
        <v>3972</v>
      </c>
      <c r="N28" s="32">
        <v>140</v>
      </c>
      <c r="O28" s="75">
        <f>I28+K28+M28</f>
        <v>8853</v>
      </c>
      <c r="P28" s="76">
        <f>J28+L28+N28</f>
        <v>307</v>
      </c>
      <c r="Q28" s="37">
        <f>P28/G28</f>
        <v>43.857142857142854</v>
      </c>
      <c r="R28" s="38">
        <f>O28/P28</f>
        <v>28.8371335504886</v>
      </c>
      <c r="S28" s="77">
        <v>12225.00000027039</v>
      </c>
      <c r="T28" s="78">
        <v>438</v>
      </c>
      <c r="U28" s="79">
        <f>IF(S28&lt;&gt;0,-(S28-O28)/S28,"")</f>
        <v>-0.2758282208749127</v>
      </c>
      <c r="V28" s="79">
        <f>IF(T28&lt;&gt;0,-(T28-P28)/T28,"")</f>
        <v>-0.2990867579908676</v>
      </c>
      <c r="W28" s="53">
        <v>498723.5</v>
      </c>
      <c r="X28" s="54">
        <v>18624</v>
      </c>
      <c r="Y28" s="80">
        <f>W28/X28</f>
        <v>26.778538445017183</v>
      </c>
    </row>
    <row r="29" spans="1:25" s="29" customFormat="1" ht="11.25">
      <c r="A29" s="28">
        <v>23</v>
      </c>
      <c r="B29" s="68"/>
      <c r="C29" s="69" t="s">
        <v>53</v>
      </c>
      <c r="D29" s="70">
        <v>44610</v>
      </c>
      <c r="E29" s="71" t="s">
        <v>17</v>
      </c>
      <c r="F29" s="72">
        <v>8</v>
      </c>
      <c r="G29" s="73">
        <v>8</v>
      </c>
      <c r="H29" s="74">
        <v>4</v>
      </c>
      <c r="I29" s="31">
        <v>2871</v>
      </c>
      <c r="J29" s="32">
        <v>77</v>
      </c>
      <c r="K29" s="31">
        <v>3818</v>
      </c>
      <c r="L29" s="32">
        <v>107</v>
      </c>
      <c r="M29" s="31">
        <v>4249</v>
      </c>
      <c r="N29" s="32">
        <v>121</v>
      </c>
      <c r="O29" s="75">
        <f>I29+K29+M29</f>
        <v>10938</v>
      </c>
      <c r="P29" s="76">
        <f>J29+L29+N29</f>
        <v>305</v>
      </c>
      <c r="Q29" s="37">
        <f>P29/G29</f>
        <v>38.125</v>
      </c>
      <c r="R29" s="38">
        <f>O29/P29</f>
        <v>35.86229508196721</v>
      </c>
      <c r="S29" s="77">
        <v>20489.999999823234</v>
      </c>
      <c r="T29" s="78">
        <v>629</v>
      </c>
      <c r="U29" s="79">
        <f>IF(S29&lt;&gt;0,-(S29-O29)/S29,"")</f>
        <v>-0.46617862371428204</v>
      </c>
      <c r="V29" s="79">
        <f>IF(T29&lt;&gt;0,-(T29-P29)/T29,"")</f>
        <v>-0.5151033386327504</v>
      </c>
      <c r="W29" s="53">
        <v>226783.5</v>
      </c>
      <c r="X29" s="54">
        <v>8295</v>
      </c>
      <c r="Y29" s="80">
        <f>W29/X29</f>
        <v>27.339783001808318</v>
      </c>
    </row>
    <row r="30" spans="1:25" s="29" customFormat="1" ht="11.25">
      <c r="A30" s="28">
        <v>24</v>
      </c>
      <c r="B30" s="68"/>
      <c r="C30" s="69" t="s">
        <v>52</v>
      </c>
      <c r="D30" s="70">
        <v>44617</v>
      </c>
      <c r="E30" s="71" t="s">
        <v>27</v>
      </c>
      <c r="F30" s="72">
        <v>2</v>
      </c>
      <c r="G30" s="73">
        <v>2</v>
      </c>
      <c r="H30" s="74">
        <v>3</v>
      </c>
      <c r="I30" s="31">
        <v>765</v>
      </c>
      <c r="J30" s="32">
        <v>28</v>
      </c>
      <c r="K30" s="31">
        <v>1090</v>
      </c>
      <c r="L30" s="32">
        <v>35</v>
      </c>
      <c r="M30" s="31">
        <v>2050</v>
      </c>
      <c r="N30" s="32">
        <v>65</v>
      </c>
      <c r="O30" s="75">
        <f>I30+K30+M30</f>
        <v>3905</v>
      </c>
      <c r="P30" s="76">
        <f>J30+L30+N30</f>
        <v>128</v>
      </c>
      <c r="Q30" s="37">
        <f>P30/G30</f>
        <v>64</v>
      </c>
      <c r="R30" s="38">
        <f>O30/P30</f>
        <v>30.5078125</v>
      </c>
      <c r="S30" s="77">
        <v>13856</v>
      </c>
      <c r="T30" s="78">
        <v>564</v>
      </c>
      <c r="U30" s="79">
        <f>IF(S30&lt;&gt;0,-(S30-O30)/S30,"")</f>
        <v>-0.7181726327944573</v>
      </c>
      <c r="V30" s="79">
        <f>IF(T30&lt;&gt;0,-(T30-P30)/T30,"")</f>
        <v>-0.7730496453900709</v>
      </c>
      <c r="W30" s="53">
        <v>204373</v>
      </c>
      <c r="X30" s="54">
        <v>7470</v>
      </c>
      <c r="Y30" s="80">
        <f>W30/X30</f>
        <v>27.35917001338688</v>
      </c>
    </row>
    <row r="31" spans="1:25" ht="11.25">
      <c r="A31" s="28">
        <v>25</v>
      </c>
      <c r="B31" s="68"/>
      <c r="C31" s="69" t="s">
        <v>49</v>
      </c>
      <c r="D31" s="70">
        <v>44463</v>
      </c>
      <c r="E31" s="71" t="s">
        <v>15</v>
      </c>
      <c r="F31" s="72">
        <v>2</v>
      </c>
      <c r="G31" s="73">
        <v>2</v>
      </c>
      <c r="H31" s="74">
        <v>23</v>
      </c>
      <c r="I31" s="31">
        <v>1020</v>
      </c>
      <c r="J31" s="32">
        <v>102</v>
      </c>
      <c r="K31" s="31">
        <v>0</v>
      </c>
      <c r="L31" s="32">
        <v>0</v>
      </c>
      <c r="M31" s="31">
        <v>60</v>
      </c>
      <c r="N31" s="32">
        <v>6</v>
      </c>
      <c r="O31" s="75">
        <f>I31+K31+M31</f>
        <v>1080</v>
      </c>
      <c r="P31" s="76">
        <f>J31+L31+N31</f>
        <v>108</v>
      </c>
      <c r="Q31" s="37">
        <f>P31/G31</f>
        <v>54</v>
      </c>
      <c r="R31" s="38">
        <f>O31/P31</f>
        <v>10</v>
      </c>
      <c r="S31" s="77">
        <v>19980</v>
      </c>
      <c r="T31" s="78">
        <v>1998</v>
      </c>
      <c r="U31" s="79">
        <f>IF(S31&lt;&gt;0,-(S31-O31)/S31,"")</f>
        <v>-0.9459459459459459</v>
      </c>
      <c r="V31" s="79">
        <f>IF(T31&lt;&gt;0,-(T31-P31)/T31,"")</f>
        <v>-0.9459459459459459</v>
      </c>
      <c r="W31" s="53">
        <v>6636391.78</v>
      </c>
      <c r="X31" s="54">
        <v>662973</v>
      </c>
      <c r="Y31" s="80">
        <f>W31/X31</f>
        <v>10.010048342843525</v>
      </c>
    </row>
    <row r="32" spans="1:25" ht="11.25">
      <c r="A32" s="28">
        <v>26</v>
      </c>
      <c r="B32" s="68"/>
      <c r="C32" s="69" t="s">
        <v>66</v>
      </c>
      <c r="D32" s="70">
        <v>44470</v>
      </c>
      <c r="E32" s="81" t="s">
        <v>21</v>
      </c>
      <c r="F32" s="72">
        <v>2</v>
      </c>
      <c r="G32" s="73">
        <v>2</v>
      </c>
      <c r="H32" s="74">
        <v>12</v>
      </c>
      <c r="I32" s="31">
        <v>1500</v>
      </c>
      <c r="J32" s="32">
        <v>100</v>
      </c>
      <c r="K32" s="31">
        <v>0</v>
      </c>
      <c r="L32" s="32">
        <v>0</v>
      </c>
      <c r="M32" s="31">
        <v>0</v>
      </c>
      <c r="N32" s="32">
        <v>0</v>
      </c>
      <c r="O32" s="75">
        <f>I32+K32+M32</f>
        <v>1500</v>
      </c>
      <c r="P32" s="76">
        <f>J32+L32+N32</f>
        <v>100</v>
      </c>
      <c r="Q32" s="37">
        <f>P32/G32</f>
        <v>50</v>
      </c>
      <c r="R32" s="38">
        <f>O32/P32</f>
        <v>15</v>
      </c>
      <c r="S32" s="77"/>
      <c r="T32" s="78"/>
      <c r="U32" s="79">
        <f>IF(S32&lt;&gt;0,-(S32-O32)/S32,"")</f>
      </c>
      <c r="V32" s="79">
        <f>IF(T32&lt;&gt;0,-(T32-P32)/T32,"")</f>
      </c>
      <c r="W32" s="53">
        <v>347146</v>
      </c>
      <c r="X32" s="54">
        <v>16124</v>
      </c>
      <c r="Y32" s="80">
        <f>W32/X32</f>
        <v>21.52976928801786</v>
      </c>
    </row>
    <row r="33" spans="1:25" ht="11.25">
      <c r="A33" s="28">
        <v>27</v>
      </c>
      <c r="B33" s="68"/>
      <c r="C33" s="69" t="s">
        <v>67</v>
      </c>
      <c r="D33" s="70">
        <v>44547</v>
      </c>
      <c r="E33" s="71" t="s">
        <v>21</v>
      </c>
      <c r="F33" s="72">
        <v>1</v>
      </c>
      <c r="G33" s="73">
        <v>1</v>
      </c>
      <c r="H33" s="74">
        <v>13</v>
      </c>
      <c r="I33" s="31">
        <v>159</v>
      </c>
      <c r="J33" s="32">
        <v>8</v>
      </c>
      <c r="K33" s="31">
        <v>947</v>
      </c>
      <c r="L33" s="32">
        <v>49</v>
      </c>
      <c r="M33" s="31">
        <v>790</v>
      </c>
      <c r="N33" s="32">
        <v>40</v>
      </c>
      <c r="O33" s="75">
        <f>I33+K33+M33</f>
        <v>1896</v>
      </c>
      <c r="P33" s="76">
        <f>J33+L33+N33</f>
        <v>97</v>
      </c>
      <c r="Q33" s="37">
        <f>P33/G33</f>
        <v>97</v>
      </c>
      <c r="R33" s="38">
        <f>O33/P33</f>
        <v>19.54639175257732</v>
      </c>
      <c r="S33" s="77"/>
      <c r="T33" s="78"/>
      <c r="U33" s="79">
        <f>IF(S33&lt;&gt;0,-(S33-O33)/S33,"")</f>
      </c>
      <c r="V33" s="79">
        <f>IF(T33&lt;&gt;0,-(T33-P33)/T33,"")</f>
      </c>
      <c r="W33" s="53">
        <v>2993427</v>
      </c>
      <c r="X33" s="54">
        <v>133410</v>
      </c>
      <c r="Y33" s="80">
        <f>W33/X33</f>
        <v>22.43780076456038</v>
      </c>
    </row>
    <row r="34" spans="1:25" ht="11.25">
      <c r="A34" s="28">
        <v>28</v>
      </c>
      <c r="B34" s="68"/>
      <c r="C34" s="69" t="s">
        <v>29</v>
      </c>
      <c r="D34" s="70">
        <v>44533</v>
      </c>
      <c r="E34" s="71" t="s">
        <v>21</v>
      </c>
      <c r="F34" s="72">
        <v>3</v>
      </c>
      <c r="G34" s="73">
        <v>3</v>
      </c>
      <c r="H34" s="74">
        <v>15</v>
      </c>
      <c r="I34" s="31">
        <v>685</v>
      </c>
      <c r="J34" s="32">
        <v>20</v>
      </c>
      <c r="K34" s="31">
        <v>1460</v>
      </c>
      <c r="L34" s="32">
        <v>45</v>
      </c>
      <c r="M34" s="31">
        <v>0</v>
      </c>
      <c r="N34" s="32">
        <v>0</v>
      </c>
      <c r="O34" s="75">
        <f>I34+K34+M34</f>
        <v>2145</v>
      </c>
      <c r="P34" s="76">
        <f>J34+L34+N34</f>
        <v>65</v>
      </c>
      <c r="Q34" s="37">
        <f>P34/G34</f>
        <v>21.666666666666668</v>
      </c>
      <c r="R34" s="38">
        <f>O34/P34</f>
        <v>33</v>
      </c>
      <c r="S34" s="77">
        <v>18666</v>
      </c>
      <c r="T34" s="78">
        <v>531</v>
      </c>
      <c r="U34" s="79">
        <f>IF(S34&lt;&gt;0,-(S34-O34)/S34,"")</f>
        <v>-0.885085181613629</v>
      </c>
      <c r="V34" s="79">
        <f>IF(T34&lt;&gt;0,-(T34-P34)/T34,"")</f>
        <v>-0.8775894538606404</v>
      </c>
      <c r="W34" s="53">
        <v>22681549</v>
      </c>
      <c r="X34" s="54">
        <v>925513</v>
      </c>
      <c r="Y34" s="80">
        <f>W34/X34</f>
        <v>24.507002062639856</v>
      </c>
    </row>
    <row r="35" spans="1:25" ht="11.25">
      <c r="A35" s="28">
        <v>29</v>
      </c>
      <c r="B35" s="68"/>
      <c r="C35" s="69" t="s">
        <v>48</v>
      </c>
      <c r="D35" s="70">
        <v>44603</v>
      </c>
      <c r="E35" s="71" t="s">
        <v>14</v>
      </c>
      <c r="F35" s="72">
        <v>1</v>
      </c>
      <c r="G35" s="73">
        <v>1</v>
      </c>
      <c r="H35" s="74">
        <v>5</v>
      </c>
      <c r="I35" s="31">
        <v>290</v>
      </c>
      <c r="J35" s="32">
        <v>11</v>
      </c>
      <c r="K35" s="31">
        <v>740</v>
      </c>
      <c r="L35" s="32">
        <v>32</v>
      </c>
      <c r="M35" s="31">
        <v>350</v>
      </c>
      <c r="N35" s="32">
        <v>14</v>
      </c>
      <c r="O35" s="75">
        <f>I35+K35+M35</f>
        <v>1380</v>
      </c>
      <c r="P35" s="76">
        <f>J35+L35+N35</f>
        <v>57</v>
      </c>
      <c r="Q35" s="37">
        <f>P35/G35</f>
        <v>57</v>
      </c>
      <c r="R35" s="38">
        <f>O35/P35</f>
        <v>24.210526315789473</v>
      </c>
      <c r="S35" s="77">
        <v>27318</v>
      </c>
      <c r="T35" s="78">
        <v>603</v>
      </c>
      <c r="U35" s="79">
        <f>IF(S35&lt;&gt;0,-(S35-O35)/S35,"")</f>
        <v>-0.9494838567977157</v>
      </c>
      <c r="V35" s="79">
        <f>IF(T35&lt;&gt;0,-(T35-P35)/T35,"")</f>
        <v>-0.9054726368159204</v>
      </c>
      <c r="W35" s="57">
        <v>1487049</v>
      </c>
      <c r="X35" s="58">
        <v>43580</v>
      </c>
      <c r="Y35" s="80">
        <f>W35/X35</f>
        <v>34.12228086278109</v>
      </c>
    </row>
    <row r="36" spans="1:25" ht="11.25">
      <c r="A36" s="28">
        <v>30</v>
      </c>
      <c r="B36" s="68"/>
      <c r="C36" s="69" t="s">
        <v>55</v>
      </c>
      <c r="D36" s="70">
        <v>44610</v>
      </c>
      <c r="E36" s="71" t="s">
        <v>18</v>
      </c>
      <c r="F36" s="72">
        <v>6</v>
      </c>
      <c r="G36" s="73">
        <v>6</v>
      </c>
      <c r="H36" s="74">
        <v>3</v>
      </c>
      <c r="I36" s="31">
        <v>50</v>
      </c>
      <c r="J36" s="32">
        <v>2</v>
      </c>
      <c r="K36" s="31">
        <v>270</v>
      </c>
      <c r="L36" s="32">
        <v>9</v>
      </c>
      <c r="M36" s="31">
        <v>250</v>
      </c>
      <c r="N36" s="32">
        <v>8</v>
      </c>
      <c r="O36" s="75">
        <f>I36+K36+M36</f>
        <v>570</v>
      </c>
      <c r="P36" s="76">
        <f>J36+L36+N36</f>
        <v>19</v>
      </c>
      <c r="Q36" s="37">
        <f>P36/G36</f>
        <v>3.1666666666666665</v>
      </c>
      <c r="R36" s="38">
        <f>O36/P36</f>
        <v>30</v>
      </c>
      <c r="S36" s="77">
        <v>2115</v>
      </c>
      <c r="T36" s="78">
        <v>104</v>
      </c>
      <c r="U36" s="79">
        <f>IF(S36&lt;&gt;0,-(S36-O36)/S36,"")</f>
        <v>-0.7304964539007093</v>
      </c>
      <c r="V36" s="79">
        <f>IF(T36&lt;&gt;0,-(T36-P36)/T36,"")</f>
        <v>-0.8173076923076923</v>
      </c>
      <c r="W36" s="53">
        <v>79257</v>
      </c>
      <c r="X36" s="54">
        <v>2981</v>
      </c>
      <c r="Y36" s="80">
        <f>W36/X36</f>
        <v>26.58738678295874</v>
      </c>
    </row>
    <row r="37" spans="1:25" ht="11.25">
      <c r="A37" s="28">
        <v>31</v>
      </c>
      <c r="B37" s="68"/>
      <c r="C37" s="69" t="s">
        <v>54</v>
      </c>
      <c r="D37" s="70">
        <v>44617</v>
      </c>
      <c r="E37" s="71" t="s">
        <v>27</v>
      </c>
      <c r="F37" s="72">
        <v>1</v>
      </c>
      <c r="G37" s="73">
        <v>1</v>
      </c>
      <c r="H37" s="74">
        <v>3</v>
      </c>
      <c r="I37" s="31">
        <v>0</v>
      </c>
      <c r="J37" s="32">
        <v>0</v>
      </c>
      <c r="K37" s="31">
        <v>0</v>
      </c>
      <c r="L37" s="32">
        <v>0</v>
      </c>
      <c r="M37" s="31">
        <v>0</v>
      </c>
      <c r="N37" s="32">
        <v>0</v>
      </c>
      <c r="O37" s="75">
        <f>I37+K37+M37</f>
        <v>0</v>
      </c>
      <c r="P37" s="76">
        <f>J37+L37+N37</f>
        <v>0</v>
      </c>
      <c r="Q37" s="37">
        <f>P37/G37</f>
        <v>0</v>
      </c>
      <c r="R37" s="38">
        <v>0</v>
      </c>
      <c r="S37" s="77">
        <v>5352</v>
      </c>
      <c r="T37" s="78">
        <v>483</v>
      </c>
      <c r="U37" s="79">
        <f>IF(S37&lt;&gt;0,-(S37-O37)/S37,"")</f>
        <v>-1</v>
      </c>
      <c r="V37" s="79">
        <f>IF(T37&lt;&gt;0,-(T37-P37)/T37,"")</f>
        <v>-1</v>
      </c>
      <c r="W37" s="53">
        <v>50200.5</v>
      </c>
      <c r="X37" s="54">
        <v>2533</v>
      </c>
      <c r="Y37" s="80">
        <f>W37/X37</f>
        <v>19.818594551914725</v>
      </c>
    </row>
    <row r="38" spans="10:19" ht="11.25">
      <c r="J38" s="8"/>
      <c r="L38" s="8"/>
      <c r="M38" s="8"/>
      <c r="N38" s="8"/>
      <c r="O38" s="8"/>
      <c r="P38" s="8"/>
      <c r="Q38" s="8"/>
      <c r="R38" s="8"/>
      <c r="S38" s="8"/>
    </row>
  </sheetData>
  <sheetProtection selectLockedCells="1" selectUnlockedCells="1"/>
  <mergeCells count="11">
    <mergeCell ref="B3:C3"/>
    <mergeCell ref="B2:C2"/>
    <mergeCell ref="B1:C1"/>
    <mergeCell ref="K4:L4"/>
    <mergeCell ref="M4:N4"/>
    <mergeCell ref="O4:P4"/>
    <mergeCell ref="U4:V4"/>
    <mergeCell ref="W4:X4"/>
    <mergeCell ref="I1:X3"/>
    <mergeCell ref="I4:J4"/>
    <mergeCell ref="S4:T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2022-03-14T15:42:52Z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