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32760" windowWidth="15600" windowHeight="9240" tabRatio="854" activeTab="0"/>
  </bookViews>
  <sheets>
    <sheet name="10-12.12.2021 (hafta sonu)" sheetId="1" r:id="rId1"/>
  </sheets>
  <definedNames>
    <definedName name="Excel_BuiltIn__FilterDatabase" localSheetId="0">'10-12.12.2021 (hafta sonu)'!$A$1:$X$30</definedName>
    <definedName name="_xlnm.Print_Area" localSheetId="0">'10-12.12.2021 (hafta sonu)'!#REF!</definedName>
  </definedNames>
  <calcPr fullCalcOnLoad="1"/>
</workbook>
</file>

<file path=xl/sharedStrings.xml><?xml version="1.0" encoding="utf-8"?>
<sst xmlns="http://schemas.openxmlformats.org/spreadsheetml/2006/main" count="206" uniqueCount="125">
  <si>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</si>
  <si>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</si>
  <si>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</si>
  <si>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</si>
  <si>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</si>
  <si>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</si>
  <si>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</si>
  <si>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</si>
  <si>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</si>
  <si>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</si>
  <si>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</si>
  <si>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</si>
  <si>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HAFTA</t>
  </si>
  <si>
    <t>HASILAT</t>
  </si>
  <si>
    <t>BİLET SATIŞ</t>
  </si>
  <si>
    <t xml:space="preserve">HASILAT </t>
  </si>
  <si>
    <t>BİLET</t>
  </si>
  <si>
    <t>BİLET %</t>
  </si>
  <si>
    <t>UIP TURKEY</t>
  </si>
  <si>
    <t>CGVMARS DAĞITIM</t>
  </si>
  <si>
    <t>BİR FİLM</t>
  </si>
  <si>
    <t>BS DAĞITIM</t>
  </si>
  <si>
    <t>TME FILMS</t>
  </si>
  <si>
    <r>
      <t xml:space="preserve">BİLET SATIŞ    </t>
    </r>
    <r>
      <rPr>
        <b/>
        <sz val="7"/>
        <color indexed="10"/>
        <rFont val="Webdings"/>
        <family val="1"/>
      </rPr>
      <t>6</t>
    </r>
  </si>
  <si>
    <t>WARNER BROS. TURKEY</t>
  </si>
  <si>
    <t>CJ ENM</t>
  </si>
  <si>
    <t>ÖNCEKİ</t>
  </si>
  <si>
    <t>VİZYON TARİHİ</t>
  </si>
  <si>
    <t>PERDE</t>
  </si>
  <si>
    <t>ORTALAMA
BİLET ADEDİ</t>
  </si>
  <si>
    <t>ORTALAMA
BİLET FİYATI</t>
  </si>
  <si>
    <t>LUCA</t>
  </si>
  <si>
    <t>LUKA</t>
  </si>
  <si>
    <t>ÇIKIŞ-İLK HAFTA KOPYA</t>
  </si>
  <si>
    <t>THE BOSS BABY 2</t>
  </si>
  <si>
    <t>PATRON BEBEK 2: AİLE ŞİRKETİ</t>
  </si>
  <si>
    <t>AKİF</t>
  </si>
  <si>
    <t>WRONG TURN</t>
  </si>
  <si>
    <t>KORKU KAPANI: BAŞLANGIÇ</t>
  </si>
  <si>
    <t>VENOM: ZEHİRLİ ÖFKE 2</t>
  </si>
  <si>
    <t>HEP YEK 4: ALTAN BELA OKUMA</t>
  </si>
  <si>
    <t>DUNE</t>
  </si>
  <si>
    <t>DUNE: ÇÖL GEZEGENİ</t>
  </si>
  <si>
    <t>RON'S GONE WRONG</t>
  </si>
  <si>
    <t>RONOT RON: BİR SORUN VAR</t>
  </si>
  <si>
    <t>100 YILIN MUHAFIZLARI: İSTANBUL MUHAFIZLARI</t>
  </si>
  <si>
    <t>GREV</t>
  </si>
  <si>
    <t>THE ETERNALS</t>
  </si>
  <si>
    <t>ETERNALS</t>
  </si>
  <si>
    <t>LA GALLINA TURULECA</t>
  </si>
  <si>
    <t>TURU VE SİRK MACERALARI</t>
  </si>
  <si>
    <t>CHANTIER FILMS</t>
  </si>
  <si>
    <t>ADDAMS AİLESİ 2</t>
  </si>
  <si>
    <t>KIRMIZI PABUÇLAR VE YEDİ CÜCELER</t>
  </si>
  <si>
    <t>CİN ÇARPILMASI</t>
  </si>
  <si>
    <t>THE ADDAMS FAMILY 2</t>
  </si>
  <si>
    <t>RED SHOES AND THE EVEN DWARFS</t>
  </si>
  <si>
    <t>GHOSTBUSTERS: AFTERLIFE</t>
  </si>
  <si>
    <t>HAYALET AVCILARI ÖTEKİ DÜNYA</t>
  </si>
  <si>
    <t>SPENCER</t>
  </si>
  <si>
    <t>THE ELFKINS: BAKING A DIFFERENCE</t>
  </si>
  <si>
    <t>PİŞİRİCİLER</t>
  </si>
  <si>
    <t>ECİNNİ 3: ISSIZ ÇIĞLIK</t>
  </si>
  <si>
    <t>VERDENS VERSTE MENNESKE</t>
  </si>
  <si>
    <t>DÜNYANIN EN KÖTÜ İNSANI</t>
  </si>
  <si>
    <t>MUALLİM</t>
  </si>
  <si>
    <t>ENCANTO</t>
  </si>
  <si>
    <t>ENKANTO: SİHİRLİ DÜNYA</t>
  </si>
  <si>
    <t>WRATH OF MAN</t>
  </si>
  <si>
    <t>İNTİKAM VAKTİ</t>
  </si>
  <si>
    <t>HOUSE OF GUCCI</t>
  </si>
  <si>
    <t>GUCCI AİLESİ</t>
  </si>
  <si>
    <t>BOKU NO HERO ACADEMIA THE MOVIE</t>
  </si>
  <si>
    <t>MY HERO ACADEMIA THE MOVIE</t>
  </si>
  <si>
    <t>SEN BEN LENİN</t>
  </si>
  <si>
    <t>AZRA</t>
  </si>
  <si>
    <t>THE DONKEY KING</t>
  </si>
  <si>
    <t>EŞEK KRAL</t>
  </si>
  <si>
    <t>SUVEYDA</t>
  </si>
  <si>
    <t>SONSUZ KARE</t>
  </si>
  <si>
    <t>AYKUT ENİŞTE 2</t>
  </si>
  <si>
    <t>RESIDENT EVIL: WELCOME TO RACCOON CITY</t>
  </si>
  <si>
    <t>RESIDENT EVIL: RACCOON ŞEHRİ</t>
  </si>
  <si>
    <t>CLIFFORD: THE BIG RED DOG</t>
  </si>
  <si>
    <t>CLIFFORD: BÜYÜK KIRMIZI KÖPEK</t>
  </si>
  <si>
    <t>KUKLALI KÖŞK 2: ORMAN KAŞİFİ</t>
  </si>
  <si>
    <t>THE FRENCH DISPATCH</t>
  </si>
  <si>
    <t>FRANSIZ POSTASI</t>
  </si>
  <si>
    <t>BAĞLILIK: HASAN</t>
  </si>
  <si>
    <t>TITANE</t>
  </si>
  <si>
    <t>GÖLGELER İÇİNDE</t>
  </si>
  <si>
    <t>CONTACT</t>
  </si>
  <si>
    <t>İŞSİZ ADAM</t>
  </si>
  <si>
    <t>MC FİLM</t>
  </si>
  <si>
    <t>10 - 12 ARALIK 2021 / 50. VİZYON HAFTASI</t>
  </si>
  <si>
    <t>DAYI: BİR ADAMIN HİKAYESİ</t>
  </si>
  <si>
    <t>MATRIX</t>
  </si>
  <si>
    <t>LAİN</t>
  </si>
  <si>
    <t>THE OWNERS</t>
  </si>
  <si>
    <t>EVDEKİLER</t>
  </si>
  <si>
    <t>WEST SIDE STORY</t>
  </si>
  <si>
    <t>BATI YAKASININ HİKAYESİ</t>
  </si>
  <si>
    <t>BAYRAM ŞEKERİ</t>
  </si>
  <si>
    <t>AZAMET</t>
  </si>
  <si>
    <t>SCHACHNOVELLE</t>
  </si>
  <si>
    <t>SATRANÇ</t>
  </si>
  <si>
    <t>MONSTA X: THE DREAMING</t>
  </si>
  <si>
    <t>MONSTA X</t>
  </si>
  <si>
    <t>PETROVY V GRIPPE</t>
  </si>
  <si>
    <t>PETROV GRİP OLDU</t>
  </si>
  <si>
    <t>SPYCIES</t>
  </si>
  <si>
    <t>SÜPER AJANLAR</t>
  </si>
  <si>
    <t>KYNODONTAS</t>
  </si>
  <si>
    <t>KÖPEK DİŞİ</t>
  </si>
  <si>
    <t>4N1K DÜĞÜN</t>
  </si>
  <si>
    <t>MACERACI YÜZGEÇLER: BÜYÜK GÖSTERİ</t>
  </si>
  <si>
    <t>THE WAR WITH GRANDPA</t>
  </si>
  <si>
    <t>İYİ OLAN KAZANSIN</t>
  </si>
  <si>
    <t>HADİ BE!</t>
  </si>
  <si>
    <t>GISAENGCHUNG - PARASITE</t>
  </si>
  <si>
    <t>PARAZİT</t>
  </si>
  <si>
    <t>KARINCA</t>
  </si>
  <si>
    <t>HALK</t>
  </si>
  <si>
    <t>CEMİL ŞOV</t>
  </si>
  <si>
    <t>KIZIM GİBİ KOKUYORSUN</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</si>
</sst>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1">
    <font>
      <sz val="10"/>
      <name val="Arial"/>
      <family val="0"/>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color indexed="63"/>
      <name val="Calibri"/>
      <family val="2"/>
    </font>
    <font>
      <sz val="11"/>
      <color indexed="17"/>
      <name val="Calibri"/>
      <family val="2"/>
    </font>
    <font>
      <b/>
      <sz val="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30"/>
      <name val="Verdana"/>
      <family val="2"/>
    </font>
    <font>
      <b/>
      <sz val="7"/>
      <color indexed="30"/>
      <name val="Arial"/>
      <family val="2"/>
    </font>
    <font>
      <b/>
      <sz val="7"/>
      <color indexed="30"/>
      <name val="Calibri"/>
      <family val="2"/>
    </font>
    <font>
      <sz val="6"/>
      <color indexed="10"/>
      <name val="Arial"/>
      <family val="2"/>
    </font>
    <font>
      <sz val="7"/>
      <color indexed="30"/>
      <name val="Calibri"/>
      <family val="2"/>
    </font>
    <font>
      <b/>
      <sz val="6"/>
      <color indexed="10"/>
      <name val="Arial"/>
      <family val="2"/>
    </font>
    <font>
      <b/>
      <sz val="7"/>
      <color indexed="21"/>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Verdana"/>
      <family val="2"/>
    </font>
    <font>
      <b/>
      <sz val="7"/>
      <color rgb="FF0070C0"/>
      <name val="Arial"/>
      <family val="2"/>
    </font>
    <font>
      <b/>
      <sz val="7"/>
      <color theme="0"/>
      <name val="Calibri"/>
      <family val="2"/>
    </font>
    <font>
      <b/>
      <sz val="7"/>
      <color rgb="FF0070C0"/>
      <name val="Calibri"/>
      <family val="2"/>
    </font>
    <font>
      <sz val="6"/>
      <color rgb="FFFF0000"/>
      <name val="Arial"/>
      <family val="2"/>
    </font>
    <font>
      <sz val="7"/>
      <color rgb="FF0070C0"/>
      <name val="Calibri"/>
      <family val="2"/>
    </font>
    <font>
      <b/>
      <sz val="6"/>
      <color rgb="FFFF0000"/>
      <name val="Arial"/>
      <family val="2"/>
    </font>
    <font>
      <b/>
      <sz val="7"/>
      <color rgb="FF00B05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
      <left>
        <color indexed="63"/>
      </left>
      <right>
        <color indexed="63"/>
      </right>
      <top>
        <color indexed="63"/>
      </top>
      <bottom style="thin">
        <color indexed="55"/>
      </bottom>
    </border>
    <border>
      <left>
        <color indexed="63"/>
      </left>
      <right style="thin">
        <color indexed="55"/>
      </right>
      <top style="thin">
        <color indexed="55"/>
      </top>
      <bottom>
        <color indexed="63"/>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52"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3"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14" borderId="0" applyNumberFormat="0" applyBorder="0" applyAlignment="0" applyProtection="0"/>
    <xf numFmtId="0" fontId="54" fillId="15" borderId="6" applyNumberFormat="0" applyAlignment="0" applyProtection="0"/>
    <xf numFmtId="0" fontId="55" fillId="2" borderId="6" applyNumberFormat="0" applyAlignment="0" applyProtection="0"/>
    <xf numFmtId="0" fontId="56" fillId="16" borderId="7" applyNumberFormat="0" applyAlignment="0" applyProtection="0"/>
    <xf numFmtId="0" fontId="57" fillId="17" borderId="0" applyNumberFormat="0" applyBorder="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0"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9"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0" fillId="1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21" fillId="27" borderId="0" xfId="0" applyFont="1" applyFill="1" applyBorder="1" applyAlignment="1" applyProtection="1">
      <alignment horizontal="left" vertical="center"/>
      <protection/>
    </xf>
    <xf numFmtId="0" fontId="24" fillId="27" borderId="0" xfId="0" applyFont="1" applyFill="1" applyAlignment="1">
      <alignment horizontal="center"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3" fillId="29" borderId="13" xfId="0" applyFont="1" applyFill="1" applyBorder="1" applyAlignment="1" applyProtection="1">
      <alignment horizontal="center"/>
      <protection locked="0"/>
    </xf>
    <xf numFmtId="4" fontId="63" fillId="27" borderId="0" xfId="0" applyNumberFormat="1" applyFont="1" applyFill="1" applyBorder="1" applyAlignment="1" applyProtection="1">
      <alignment horizontal="right" vertical="center"/>
      <protection/>
    </xf>
    <xf numFmtId="3" fontId="63" fillId="27" borderId="0" xfId="0" applyNumberFormat="1" applyFont="1" applyFill="1" applyBorder="1" applyAlignment="1" applyProtection="1">
      <alignment horizontal="right" vertical="center"/>
      <protection/>
    </xf>
    <xf numFmtId="4" fontId="64" fillId="27" borderId="0" xfId="0" applyNumberFormat="1" applyFont="1" applyFill="1" applyBorder="1" applyAlignment="1" applyProtection="1">
      <alignment horizontal="right" vertical="center"/>
      <protection/>
    </xf>
    <xf numFmtId="3" fontId="64" fillId="27" borderId="0" xfId="0" applyNumberFormat="1" applyFont="1" applyFill="1" applyBorder="1" applyAlignment="1" applyProtection="1">
      <alignment horizontal="right" vertical="center"/>
      <protection/>
    </xf>
    <xf numFmtId="0" fontId="65" fillId="28" borderId="12" xfId="0" applyNumberFormat="1" applyFont="1" applyFill="1" applyBorder="1" applyAlignment="1" applyProtection="1">
      <alignment horizontal="center" vertical="center" textRotation="90"/>
      <protection locked="0"/>
    </xf>
    <xf numFmtId="4" fontId="65" fillId="28" borderId="12" xfId="0" applyNumberFormat="1" applyFont="1" applyFill="1" applyBorder="1" applyAlignment="1" applyProtection="1">
      <alignment horizontal="center" vertical="center" wrapText="1"/>
      <protection/>
    </xf>
    <xf numFmtId="3" fontId="65" fillId="28" borderId="12" xfId="0" applyNumberFormat="1" applyFont="1" applyFill="1" applyBorder="1" applyAlignment="1" applyProtection="1">
      <alignment horizontal="center" vertical="center" wrapText="1"/>
      <protection/>
    </xf>
    <xf numFmtId="3" fontId="65" fillId="28" borderId="12" xfId="0" applyNumberFormat="1" applyFont="1" applyFill="1" applyBorder="1" applyAlignment="1" applyProtection="1">
      <alignment horizontal="center" vertical="center" textRotation="90" wrapText="1"/>
      <protection/>
    </xf>
    <xf numFmtId="0" fontId="18" fillId="29" borderId="14" xfId="0" applyFont="1" applyFill="1" applyBorder="1" applyAlignment="1">
      <alignment horizontal="center" vertical="center" wrapText="1"/>
    </xf>
    <xf numFmtId="187" fontId="18" fillId="28" borderId="12" xfId="0" applyNumberFormat="1" applyFont="1" applyFill="1" applyBorder="1" applyAlignment="1" applyProtection="1">
      <alignment horizontal="center" vertical="center" textRotation="90"/>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4" fontId="66" fillId="0" borderId="11" xfId="46" applyNumberFormat="1" applyFont="1" applyFill="1" applyBorder="1" applyAlignment="1" applyProtection="1">
      <alignment horizontal="right" vertical="center"/>
      <protection locked="0"/>
    </xf>
    <xf numFmtId="3" fontId="66" fillId="0" borderId="11" xfId="46" applyNumberFormat="1" applyFont="1" applyFill="1" applyBorder="1" applyAlignment="1" applyProtection="1">
      <alignment horizontal="right" vertical="center"/>
      <protection locked="0"/>
    </xf>
    <xf numFmtId="4" fontId="67" fillId="27" borderId="0" xfId="0" applyNumberFormat="1" applyFont="1" applyFill="1" applyBorder="1" applyAlignment="1" applyProtection="1">
      <alignment horizontal="right" vertical="center"/>
      <protection/>
    </xf>
    <xf numFmtId="4" fontId="66" fillId="0" borderId="11" xfId="44" applyNumberFormat="1" applyFont="1" applyFill="1" applyBorder="1" applyAlignment="1" applyProtection="1">
      <alignment horizontal="right" vertical="center"/>
      <protection locked="0"/>
    </xf>
    <xf numFmtId="3" fontId="66" fillId="0" borderId="11" xfId="44" applyNumberFormat="1" applyFont="1" applyFill="1" applyBorder="1" applyAlignment="1" applyProtection="1">
      <alignment horizontal="right" vertical="center"/>
      <protection locked="0"/>
    </xf>
    <xf numFmtId="189" fontId="66" fillId="0" borderId="11" xfId="0" applyNumberFormat="1" applyFont="1" applyFill="1" applyBorder="1" applyAlignment="1">
      <alignment vertical="center"/>
    </xf>
    <xf numFmtId="189" fontId="20" fillId="0" borderId="11" xfId="0" applyNumberFormat="1" applyFont="1" applyFill="1" applyBorder="1" applyAlignment="1">
      <alignment vertical="center"/>
    </xf>
    <xf numFmtId="187"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6" fillId="0" borderId="11" xfId="0" applyFont="1" applyFill="1" applyBorder="1" applyAlignment="1">
      <alignment horizontal="center" vertical="center"/>
    </xf>
    <xf numFmtId="0" fontId="68" fillId="0" borderId="11" xfId="0" applyFont="1" applyFill="1" applyBorder="1" applyAlignment="1">
      <alignment horizontal="center" vertical="center"/>
    </xf>
    <xf numFmtId="1" fontId="6" fillId="0" borderId="11" xfId="0" applyNumberFormat="1" applyFont="1" applyFill="1" applyBorder="1" applyAlignment="1">
      <alignment horizontal="center" vertical="center"/>
    </xf>
    <xf numFmtId="0" fontId="6" fillId="0" borderId="11" xfId="0" applyFont="1" applyFill="1" applyBorder="1" applyAlignment="1" applyProtection="1">
      <alignment horizontal="center" vertical="center"/>
      <protection/>
    </xf>
    <xf numFmtId="3" fontId="23" fillId="0" borderId="11" xfId="0" applyNumberFormat="1" applyFont="1" applyFill="1" applyBorder="1" applyAlignment="1">
      <alignment vertical="center"/>
    </xf>
    <xf numFmtId="185" fontId="6" fillId="0" borderId="11" xfId="189" applyNumberFormat="1" applyFont="1" applyFill="1" applyBorder="1" applyAlignment="1" applyProtection="1">
      <alignment vertical="center"/>
      <protection/>
    </xf>
    <xf numFmtId="4" fontId="66" fillId="0" borderId="11" xfId="0" applyNumberFormat="1" applyFont="1" applyFill="1" applyBorder="1" applyAlignment="1">
      <alignment vertical="center"/>
    </xf>
    <xf numFmtId="3" fontId="66" fillId="0" borderId="11" xfId="0" applyNumberFormat="1" applyFont="1" applyFill="1" applyBorder="1" applyAlignment="1">
      <alignment vertical="center"/>
    </xf>
    <xf numFmtId="0" fontId="66" fillId="0" borderId="11" xfId="0" applyFont="1" applyFill="1" applyBorder="1" applyAlignment="1">
      <alignment vertical="center"/>
    </xf>
    <xf numFmtId="0" fontId="20" fillId="0" borderId="11" xfId="0" applyNumberFormat="1" applyFont="1" applyFill="1" applyBorder="1" applyAlignment="1" applyProtection="1">
      <alignment vertical="center"/>
      <protection locked="0"/>
    </xf>
    <xf numFmtId="187" fontId="6" fillId="0" borderId="11" xfId="0" applyNumberFormat="1" applyFont="1" applyFill="1" applyBorder="1" applyAlignment="1" applyProtection="1">
      <alignment horizontal="center" vertical="center"/>
      <protection locked="0"/>
    </xf>
    <xf numFmtId="3" fontId="69" fillId="27" borderId="0" xfId="0" applyNumberFormat="1" applyFont="1" applyFill="1" applyBorder="1" applyAlignment="1" applyProtection="1">
      <alignment horizontal="right" vertical="center"/>
      <protection/>
    </xf>
    <xf numFmtId="4" fontId="69" fillId="27" borderId="0" xfId="0" applyNumberFormat="1" applyFont="1" applyFill="1" applyBorder="1" applyAlignment="1" applyProtection="1">
      <alignment horizontal="right" vertical="center"/>
      <protection/>
    </xf>
    <xf numFmtId="4" fontId="70" fillId="0" borderId="11" xfId="0" applyNumberFormat="1" applyFont="1" applyFill="1" applyBorder="1" applyAlignment="1">
      <alignment vertical="center"/>
    </xf>
    <xf numFmtId="3" fontId="70" fillId="0" borderId="11" xfId="0" applyNumberFormat="1" applyFont="1" applyFill="1" applyBorder="1" applyAlignment="1">
      <alignment vertical="center"/>
    </xf>
    <xf numFmtId="4" fontId="70" fillId="0" borderId="11" xfId="44" applyNumberFormat="1" applyFont="1" applyFill="1" applyBorder="1" applyAlignment="1" applyProtection="1">
      <alignment horizontal="right" vertical="center"/>
      <protection locked="0"/>
    </xf>
    <xf numFmtId="3" fontId="70" fillId="0" borderId="11" xfId="44" applyNumberFormat="1" applyFont="1" applyFill="1" applyBorder="1" applyAlignment="1" applyProtection="1">
      <alignment horizontal="right" vertical="center"/>
      <protection locked="0"/>
    </xf>
    <xf numFmtId="4" fontId="70" fillId="0" borderId="11" xfId="112" applyNumberFormat="1" applyFont="1" applyFill="1" applyBorder="1" applyAlignment="1" applyProtection="1">
      <alignment horizontal="right" vertical="center"/>
      <protection/>
    </xf>
    <xf numFmtId="3" fontId="70" fillId="0" borderId="11" xfId="112" applyNumberFormat="1" applyFont="1" applyFill="1" applyBorder="1" applyAlignment="1" applyProtection="1">
      <alignment horizontal="right" vertical="center"/>
      <protection/>
    </xf>
    <xf numFmtId="0" fontId="18" fillId="29" borderId="13" xfId="0" applyFont="1" applyFill="1" applyBorder="1" applyAlignment="1">
      <alignment horizontal="center" vertical="center" wrapText="1"/>
    </xf>
    <xf numFmtId="3" fontId="12" fillId="27" borderId="15" xfId="0" applyNumberFormat="1" applyFont="1" applyFill="1" applyBorder="1" applyAlignment="1" applyProtection="1">
      <alignment horizontal="right" vertical="center" wrapText="1"/>
      <protection locked="0"/>
    </xf>
    <xf numFmtId="0" fontId="18" fillId="29" borderId="14" xfId="0" applyFont="1" applyFill="1" applyBorder="1" applyAlignment="1">
      <alignment horizontal="center" vertical="center" wrapText="1"/>
    </xf>
    <xf numFmtId="0" fontId="18" fillId="29" borderId="16" xfId="0" applyFont="1" applyFill="1" applyBorder="1" applyAlignment="1">
      <alignment horizontal="center" vertical="center" wrapText="1"/>
    </xf>
    <xf numFmtId="0" fontId="16" fillId="27" borderId="15" xfId="0" applyNumberFormat="1" applyFont="1" applyFill="1" applyBorder="1" applyAlignment="1" applyProtection="1">
      <alignment horizontal="center" vertical="center" wrapText="1"/>
      <protection locked="0"/>
    </xf>
    <xf numFmtId="2" fontId="15" fillId="27" borderId="0" xfId="118" applyNumberFormat="1" applyFont="1" applyFill="1" applyBorder="1" applyAlignment="1" applyProtection="1">
      <alignment horizontal="center" vertical="center" wrapText="1"/>
      <protection locked="0"/>
    </xf>
    <xf numFmtId="0" fontId="5" fillId="27" borderId="0" xfId="0" applyNumberFormat="1" applyFont="1" applyFill="1" applyBorder="1" applyAlignment="1" applyProtection="1">
      <alignment horizontal="center" vertical="center" wrapText="1"/>
      <protection locked="0"/>
    </xf>
    <xf numFmtId="4" fontId="70" fillId="0" borderId="11" xfId="46" applyNumberFormat="1" applyFont="1" applyFill="1" applyBorder="1" applyAlignment="1" applyProtection="1">
      <alignment horizontal="right" vertical="center"/>
      <protection locked="0"/>
    </xf>
    <xf numFmtId="3" fontId="70" fillId="0" borderId="11" xfId="46" applyNumberFormat="1" applyFont="1" applyFill="1" applyBorder="1" applyAlignment="1" applyProtection="1">
      <alignment horizontal="right" vertical="center"/>
      <protection locked="0"/>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95250</xdr:colOff>
      <xdr:row>3</xdr:row>
      <xdr:rowOff>85725</xdr:rowOff>
    </xdr:from>
    <xdr:to>
      <xdr:col>32</xdr:col>
      <xdr:colOff>85725</xdr:colOff>
      <xdr:row>4</xdr:row>
      <xdr:rowOff>904875</xdr:rowOff>
    </xdr:to>
    <xdr:pic>
      <xdr:nvPicPr>
        <xdr:cNvPr id="1" name="1 Resim" descr="Logo dik mini.jpg"/>
        <xdr:cNvPicPr preferRelativeResize="1">
          <a:picLocks noChangeAspect="1"/>
        </xdr:cNvPicPr>
      </xdr:nvPicPr>
      <xdr:blipFill>
        <a:blip r:embed="rId1"/>
        <a:stretch>
          <a:fillRect/>
        </a:stretch>
      </xdr:blipFill>
      <xdr:spPr>
        <a:xfrm>
          <a:off x="12087225" y="552450"/>
          <a:ext cx="8477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4"/>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2.57421875" defaultRowHeight="12.75"/>
  <cols>
    <col min="1" max="1" width="2.7109375" style="1" bestFit="1" customWidth="1"/>
    <col min="2" max="2" width="1.8515625" style="2" bestFit="1" customWidth="1"/>
    <col min="3" max="3" width="27.57421875" style="3" bestFit="1" customWidth="1"/>
    <col min="4" max="4" width="21.57421875" style="4" bestFit="1" customWidth="1"/>
    <col min="5" max="5" width="5.8515625" style="4" bestFit="1" customWidth="1"/>
    <col min="6" max="6" width="13.57421875" style="5" bestFit="1" customWidth="1"/>
    <col min="7" max="9" width="3.140625" style="6" bestFit="1" customWidth="1"/>
    <col min="10" max="10" width="2.57421875" style="7" customWidth="1"/>
    <col min="11" max="11" width="7.28125" style="8" bestFit="1" customWidth="1"/>
    <col min="12" max="12" width="4.8515625" style="9" bestFit="1" customWidth="1"/>
    <col min="13" max="13" width="8.28125" style="8" bestFit="1" customWidth="1"/>
    <col min="14" max="14" width="4.8515625" style="9" bestFit="1" customWidth="1"/>
    <col min="15" max="15" width="8.28125" style="10" bestFit="1" customWidth="1"/>
    <col min="16" max="16" width="4.8515625" style="11" bestFit="1" customWidth="1"/>
    <col min="17" max="17" width="8.28125" style="42" bestFit="1" customWidth="1"/>
    <col min="18" max="18" width="6.28125" style="43" bestFit="1" customWidth="1"/>
    <col min="19" max="20" width="4.28125" style="43" bestFit="1" customWidth="1"/>
    <col min="21" max="21" width="6.57421875" style="12" bestFit="1" customWidth="1"/>
    <col min="22" max="22" width="4.28125" style="14" bestFit="1" customWidth="1"/>
    <col min="23" max="23" width="9.00390625" style="44" bestFit="1" customWidth="1"/>
    <col min="24" max="24" width="5.57421875" style="45" bestFit="1" customWidth="1"/>
    <col min="25" max="16384" width="2.57421875" style="3" customWidth="1"/>
  </cols>
  <sheetData>
    <row r="1" spans="1:24" s="18" customFormat="1" ht="12.75" customHeight="1">
      <c r="A1" s="15"/>
      <c r="B1" s="88" t="s">
        <v>0</v>
      </c>
      <c r="C1" s="88"/>
      <c r="D1" s="16"/>
      <c r="E1" s="16"/>
      <c r="F1" s="16"/>
      <c r="G1" s="31"/>
      <c r="H1" s="31"/>
      <c r="I1" s="31"/>
      <c r="J1" s="17"/>
      <c r="K1" s="83" t="s">
        <v>1</v>
      </c>
      <c r="L1" s="83"/>
      <c r="M1" s="83"/>
      <c r="N1" s="83"/>
      <c r="O1" s="83"/>
      <c r="P1" s="83"/>
      <c r="Q1" s="83"/>
      <c r="R1" s="83"/>
      <c r="S1" s="83"/>
      <c r="T1" s="83"/>
      <c r="U1" s="83"/>
      <c r="V1" s="83"/>
      <c r="W1" s="83"/>
      <c r="X1" s="83"/>
    </row>
    <row r="2" spans="1:24" s="18" customFormat="1" ht="12.75" customHeight="1">
      <c r="A2" s="15"/>
      <c r="B2" s="87" t="s">
        <v>2</v>
      </c>
      <c r="C2" s="87"/>
      <c r="D2" s="19"/>
      <c r="E2" s="19"/>
      <c r="F2" s="19"/>
      <c r="G2" s="20"/>
      <c r="H2" s="20"/>
      <c r="I2" s="20"/>
      <c r="J2" s="21"/>
      <c r="K2" s="83"/>
      <c r="L2" s="83"/>
      <c r="M2" s="83"/>
      <c r="N2" s="83"/>
      <c r="O2" s="83"/>
      <c r="P2" s="83"/>
      <c r="Q2" s="83"/>
      <c r="R2" s="83"/>
      <c r="S2" s="83"/>
      <c r="T2" s="83"/>
      <c r="U2" s="83"/>
      <c r="V2" s="83"/>
      <c r="W2" s="83"/>
      <c r="X2" s="83"/>
    </row>
    <row r="3" spans="1:24" s="18" customFormat="1" ht="11.25" customHeight="1">
      <c r="A3" s="15"/>
      <c r="B3" s="86" t="s">
        <v>94</v>
      </c>
      <c r="C3" s="86"/>
      <c r="D3" s="22"/>
      <c r="E3" s="22"/>
      <c r="F3" s="22"/>
      <c r="G3" s="23"/>
      <c r="H3" s="23"/>
      <c r="I3" s="23"/>
      <c r="J3" s="23"/>
      <c r="K3" s="83"/>
      <c r="L3" s="83"/>
      <c r="M3" s="83"/>
      <c r="N3" s="83"/>
      <c r="O3" s="83"/>
      <c r="P3" s="83"/>
      <c r="Q3" s="83"/>
      <c r="R3" s="83"/>
      <c r="S3" s="83"/>
      <c r="T3" s="83"/>
      <c r="U3" s="83"/>
      <c r="V3" s="83"/>
      <c r="W3" s="83"/>
      <c r="X3" s="83"/>
    </row>
    <row r="4" spans="1:24" s="25" customFormat="1" ht="12.75" customHeight="1">
      <c r="A4" s="24"/>
      <c r="B4" s="38"/>
      <c r="C4" s="38"/>
      <c r="D4" s="39"/>
      <c r="E4" s="39"/>
      <c r="F4" s="40"/>
      <c r="G4" s="41"/>
      <c r="H4" s="41"/>
      <c r="I4" s="41"/>
      <c r="J4" s="40"/>
      <c r="K4" s="82" t="s">
        <v>3</v>
      </c>
      <c r="L4" s="82"/>
      <c r="M4" s="82" t="s">
        <v>4</v>
      </c>
      <c r="N4" s="82"/>
      <c r="O4" s="82" t="s">
        <v>5</v>
      </c>
      <c r="P4" s="82"/>
      <c r="Q4" s="82" t="s">
        <v>6</v>
      </c>
      <c r="R4" s="82"/>
      <c r="S4" s="50"/>
      <c r="T4" s="50"/>
      <c r="U4" s="84" t="s">
        <v>26</v>
      </c>
      <c r="V4" s="85"/>
      <c r="W4" s="82" t="s">
        <v>7</v>
      </c>
      <c r="X4" s="82"/>
    </row>
    <row r="5" spans="1:24" s="27" customFormat="1" ht="89.25" customHeight="1">
      <c r="A5" s="26"/>
      <c r="B5" s="35"/>
      <c r="C5" s="36" t="s">
        <v>8</v>
      </c>
      <c r="D5" s="36" t="s">
        <v>9</v>
      </c>
      <c r="E5" s="51" t="s">
        <v>27</v>
      </c>
      <c r="F5" s="37" t="s">
        <v>10</v>
      </c>
      <c r="G5" s="46" t="s">
        <v>33</v>
      </c>
      <c r="H5" s="46" t="s">
        <v>11</v>
      </c>
      <c r="I5" s="46" t="s">
        <v>28</v>
      </c>
      <c r="J5" s="46" t="s">
        <v>12</v>
      </c>
      <c r="K5" s="47" t="s">
        <v>13</v>
      </c>
      <c r="L5" s="48" t="s">
        <v>14</v>
      </c>
      <c r="M5" s="47" t="s">
        <v>13</v>
      </c>
      <c r="N5" s="48" t="s">
        <v>14</v>
      </c>
      <c r="O5" s="47" t="s">
        <v>13</v>
      </c>
      <c r="P5" s="48" t="s">
        <v>14</v>
      </c>
      <c r="Q5" s="47" t="s">
        <v>15</v>
      </c>
      <c r="R5" s="48" t="s">
        <v>23</v>
      </c>
      <c r="S5" s="49" t="s">
        <v>29</v>
      </c>
      <c r="T5" s="49" t="s">
        <v>30</v>
      </c>
      <c r="U5" s="48" t="s">
        <v>16</v>
      </c>
      <c r="V5" s="49" t="s">
        <v>17</v>
      </c>
      <c r="W5" s="47" t="s">
        <v>13</v>
      </c>
      <c r="X5" s="48" t="s">
        <v>14</v>
      </c>
    </row>
    <row r="6" spans="11:22" ht="11.25">
      <c r="K6" s="56"/>
      <c r="L6" s="74">
        <v>80400</v>
      </c>
      <c r="M6" s="75"/>
      <c r="N6" s="74">
        <v>154212</v>
      </c>
      <c r="O6" s="75"/>
      <c r="P6" s="74">
        <v>141444</v>
      </c>
      <c r="Q6" s="75"/>
      <c r="R6" s="74">
        <v>376056</v>
      </c>
      <c r="V6" s="13"/>
    </row>
    <row r="7" spans="1:24" s="30" customFormat="1" ht="11.25">
      <c r="A7" s="28">
        <v>1</v>
      </c>
      <c r="B7" s="29"/>
      <c r="C7" s="59" t="s">
        <v>80</v>
      </c>
      <c r="D7" s="60" t="s">
        <v>80</v>
      </c>
      <c r="E7" s="61">
        <v>44533</v>
      </c>
      <c r="F7" s="62" t="s">
        <v>25</v>
      </c>
      <c r="G7" s="63">
        <v>354</v>
      </c>
      <c r="H7" s="63">
        <v>348</v>
      </c>
      <c r="I7" s="64">
        <v>348</v>
      </c>
      <c r="J7" s="66">
        <v>2</v>
      </c>
      <c r="K7" s="32">
        <v>578050.9999979272</v>
      </c>
      <c r="L7" s="33">
        <v>22628</v>
      </c>
      <c r="M7" s="32">
        <v>1155729.499997932</v>
      </c>
      <c r="N7" s="33">
        <v>46209</v>
      </c>
      <c r="O7" s="32">
        <v>1167925.4999974577</v>
      </c>
      <c r="P7" s="33">
        <v>45968</v>
      </c>
      <c r="Q7" s="76">
        <f>K7+M7+O7</f>
        <v>2901705.999993317</v>
      </c>
      <c r="R7" s="77">
        <f>L7+N7+P7</f>
        <v>114805</v>
      </c>
      <c r="S7" s="52">
        <f>R7/I7</f>
        <v>329.89942528735634</v>
      </c>
      <c r="T7" s="53">
        <f>Q7/R7</f>
        <v>25.27508383775373</v>
      </c>
      <c r="U7" s="67">
        <v>186898</v>
      </c>
      <c r="V7" s="68">
        <f>IF(U7&lt;&gt;0,-(U7-R7)/U7,"")</f>
        <v>-0.3857344647882802</v>
      </c>
      <c r="W7" s="78">
        <v>9535356.999993317</v>
      </c>
      <c r="X7" s="79">
        <v>392904</v>
      </c>
    </row>
    <row r="8" spans="1:24" s="30" customFormat="1" ht="11.25">
      <c r="A8" s="28">
        <v>2</v>
      </c>
      <c r="B8" s="29"/>
      <c r="C8" s="59" t="s">
        <v>95</v>
      </c>
      <c r="D8" s="60" t="s">
        <v>95</v>
      </c>
      <c r="E8" s="61">
        <v>44540</v>
      </c>
      <c r="F8" s="62" t="s">
        <v>19</v>
      </c>
      <c r="G8" s="63">
        <v>329</v>
      </c>
      <c r="H8" s="63">
        <v>329</v>
      </c>
      <c r="I8" s="64">
        <v>329</v>
      </c>
      <c r="J8" s="66">
        <v>1</v>
      </c>
      <c r="K8" s="32">
        <v>655625.999997518</v>
      </c>
      <c r="L8" s="33">
        <v>27792</v>
      </c>
      <c r="M8" s="32">
        <v>863549.999998572</v>
      </c>
      <c r="N8" s="33">
        <v>36276</v>
      </c>
      <c r="O8" s="32">
        <v>814749.9999995593</v>
      </c>
      <c r="P8" s="33">
        <v>33778</v>
      </c>
      <c r="Q8" s="76">
        <f>K8+M8+O8</f>
        <v>2333925.9999956493</v>
      </c>
      <c r="R8" s="77">
        <f>L8+N8+P8</f>
        <v>97846</v>
      </c>
      <c r="S8" s="52">
        <f>R8/I8</f>
        <v>297.40425531914894</v>
      </c>
      <c r="T8" s="53">
        <f>Q8/R8</f>
        <v>23.853054800356166</v>
      </c>
      <c r="U8" s="67"/>
      <c r="V8" s="68">
        <f>IF(U8&lt;&gt;0,-(U8-R8)/U8,"")</f>
      </c>
      <c r="W8" s="78">
        <v>2333925.9999956493</v>
      </c>
      <c r="X8" s="79">
        <v>97846</v>
      </c>
    </row>
    <row r="9" spans="1:24" s="30" customFormat="1" ht="11.25">
      <c r="A9" s="28">
        <v>3</v>
      </c>
      <c r="B9" s="29"/>
      <c r="C9" s="59" t="s">
        <v>66</v>
      </c>
      <c r="D9" s="60" t="s">
        <v>67</v>
      </c>
      <c r="E9" s="61">
        <v>44526</v>
      </c>
      <c r="F9" s="62" t="s">
        <v>18</v>
      </c>
      <c r="G9" s="63">
        <v>301</v>
      </c>
      <c r="H9" s="63">
        <v>293</v>
      </c>
      <c r="I9" s="64">
        <v>293</v>
      </c>
      <c r="J9" s="66">
        <v>3</v>
      </c>
      <c r="K9" s="32">
        <v>158320.49999963242</v>
      </c>
      <c r="L9" s="33">
        <v>6862</v>
      </c>
      <c r="M9" s="32">
        <v>559360.9999984961</v>
      </c>
      <c r="N9" s="33">
        <v>23691</v>
      </c>
      <c r="O9" s="32">
        <v>452209.99999840115</v>
      </c>
      <c r="P9" s="33">
        <v>18939</v>
      </c>
      <c r="Q9" s="76">
        <f>K9+M9+O9</f>
        <v>1169891.4999965297</v>
      </c>
      <c r="R9" s="77">
        <f>L9+N9+P9</f>
        <v>49492</v>
      </c>
      <c r="S9" s="52">
        <f>R9/I9</f>
        <v>168.91467576791808</v>
      </c>
      <c r="T9" s="53">
        <f>Q9/R9</f>
        <v>23.637991998636743</v>
      </c>
      <c r="U9" s="67">
        <v>54818</v>
      </c>
      <c r="V9" s="68">
        <f>IF(U9&lt;&gt;0,-(U9-R9)/U9,"")</f>
        <v>-0.09715786785362472</v>
      </c>
      <c r="W9" s="78">
        <v>4673041.49999653</v>
      </c>
      <c r="X9" s="79">
        <v>201201</v>
      </c>
    </row>
    <row r="10" spans="1:24" s="30" customFormat="1" ht="11.25">
      <c r="A10" s="28">
        <v>4</v>
      </c>
      <c r="B10" s="29"/>
      <c r="C10" s="59" t="s">
        <v>83</v>
      </c>
      <c r="D10" s="60" t="s">
        <v>84</v>
      </c>
      <c r="E10" s="61">
        <v>44532</v>
      </c>
      <c r="F10" s="62" t="s">
        <v>18</v>
      </c>
      <c r="G10" s="63">
        <v>147</v>
      </c>
      <c r="H10" s="63">
        <v>141</v>
      </c>
      <c r="I10" s="64">
        <v>141</v>
      </c>
      <c r="J10" s="66">
        <v>2</v>
      </c>
      <c r="K10" s="32">
        <v>41780.99999939533</v>
      </c>
      <c r="L10" s="33">
        <v>1796</v>
      </c>
      <c r="M10" s="32">
        <v>187780.9999996152</v>
      </c>
      <c r="N10" s="33">
        <v>8046</v>
      </c>
      <c r="O10" s="32">
        <v>166097.49999920485</v>
      </c>
      <c r="P10" s="33">
        <v>7139</v>
      </c>
      <c r="Q10" s="76">
        <f>K10+M10+O10</f>
        <v>395659.49999821535</v>
      </c>
      <c r="R10" s="77">
        <f>L10+N10+P10</f>
        <v>16981</v>
      </c>
      <c r="S10" s="52">
        <f>R10/I10</f>
        <v>120.43262411347517</v>
      </c>
      <c r="T10" s="53">
        <f>Q10/R10</f>
        <v>23.30012955645812</v>
      </c>
      <c r="U10" s="67">
        <v>20041</v>
      </c>
      <c r="V10" s="68">
        <f>IF(U10&lt;&gt;0,-(U10-R10)/U10,"")</f>
        <v>-0.1526869916670825</v>
      </c>
      <c r="W10" s="78">
        <v>992452.4999982154</v>
      </c>
      <c r="X10" s="79">
        <v>43011</v>
      </c>
    </row>
    <row r="11" spans="1:24" s="30" customFormat="1" ht="11.25">
      <c r="A11" s="28">
        <v>5</v>
      </c>
      <c r="B11" s="29"/>
      <c r="C11" s="59" t="s">
        <v>81</v>
      </c>
      <c r="D11" s="60" t="s">
        <v>82</v>
      </c>
      <c r="E11" s="61">
        <v>44533</v>
      </c>
      <c r="F11" s="62" t="s">
        <v>24</v>
      </c>
      <c r="G11" s="63">
        <v>237</v>
      </c>
      <c r="H11" s="63">
        <v>222</v>
      </c>
      <c r="I11" s="64">
        <v>222</v>
      </c>
      <c r="J11" s="66">
        <v>1</v>
      </c>
      <c r="K11" s="32">
        <v>66719.5</v>
      </c>
      <c r="L11" s="33">
        <v>2793</v>
      </c>
      <c r="M11" s="32">
        <v>149626.5</v>
      </c>
      <c r="N11" s="33">
        <v>6372</v>
      </c>
      <c r="O11" s="32">
        <v>152700</v>
      </c>
      <c r="P11" s="33">
        <v>6370</v>
      </c>
      <c r="Q11" s="69">
        <f>K11+M11+O11</f>
        <v>369046</v>
      </c>
      <c r="R11" s="70">
        <f>L11+N11+P11</f>
        <v>15535</v>
      </c>
      <c r="S11" s="52">
        <f>R11/I11</f>
        <v>69.97747747747748</v>
      </c>
      <c r="T11" s="53">
        <f>Q11/R11</f>
        <v>23.755777277116188</v>
      </c>
      <c r="U11" s="67">
        <v>24984</v>
      </c>
      <c r="V11" s="68">
        <f>IF(U11&lt;&gt;0,-(U11-R11)/U11,"")</f>
        <v>-0.3782020493115594</v>
      </c>
      <c r="W11" s="57">
        <v>920390</v>
      </c>
      <c r="X11" s="58">
        <v>38970</v>
      </c>
    </row>
    <row r="12" spans="1:24" s="30" customFormat="1" ht="11.25">
      <c r="A12" s="28">
        <v>6</v>
      </c>
      <c r="B12" s="29"/>
      <c r="C12" s="59" t="s">
        <v>85</v>
      </c>
      <c r="D12" s="60" t="s">
        <v>85</v>
      </c>
      <c r="E12" s="61">
        <v>44533</v>
      </c>
      <c r="F12" s="62" t="s">
        <v>25</v>
      </c>
      <c r="G12" s="63">
        <v>249</v>
      </c>
      <c r="H12" s="63">
        <v>207</v>
      </c>
      <c r="I12" s="64">
        <v>207</v>
      </c>
      <c r="J12" s="66">
        <v>2</v>
      </c>
      <c r="K12" s="32">
        <v>20058.50000017198</v>
      </c>
      <c r="L12" s="33">
        <v>1051</v>
      </c>
      <c r="M12" s="32">
        <v>125240.4999984642</v>
      </c>
      <c r="N12" s="33">
        <v>5836</v>
      </c>
      <c r="O12" s="32">
        <v>118770.99999913745</v>
      </c>
      <c r="P12" s="33">
        <v>5557</v>
      </c>
      <c r="Q12" s="76">
        <f>K12+M12+O12</f>
        <v>264069.9999977737</v>
      </c>
      <c r="R12" s="77">
        <f>L12+N12+P12</f>
        <v>12444</v>
      </c>
      <c r="S12" s="52">
        <f>R12/I12</f>
        <v>60.11594202898551</v>
      </c>
      <c r="T12" s="53">
        <f>Q12/R12</f>
        <v>21.220668595128068</v>
      </c>
      <c r="U12" s="67">
        <v>17850</v>
      </c>
      <c r="V12" s="68">
        <f>IF(U12&lt;&gt;0,-(U12-R12)/U12,"")</f>
        <v>-0.3028571428571429</v>
      </c>
      <c r="W12" s="78">
        <v>782688.9999977737</v>
      </c>
      <c r="X12" s="79">
        <v>37119</v>
      </c>
    </row>
    <row r="13" spans="1:24" s="30" customFormat="1" ht="11.25">
      <c r="A13" s="28">
        <v>7</v>
      </c>
      <c r="B13" s="29"/>
      <c r="C13" s="59" t="s">
        <v>70</v>
      </c>
      <c r="D13" s="60" t="s">
        <v>71</v>
      </c>
      <c r="E13" s="61">
        <v>44526</v>
      </c>
      <c r="F13" s="62" t="s">
        <v>18</v>
      </c>
      <c r="G13" s="63">
        <v>92</v>
      </c>
      <c r="H13" s="63">
        <v>72</v>
      </c>
      <c r="I13" s="64">
        <v>72</v>
      </c>
      <c r="J13" s="66">
        <v>3</v>
      </c>
      <c r="K13" s="32">
        <v>86008.4999993411</v>
      </c>
      <c r="L13" s="33">
        <v>2587</v>
      </c>
      <c r="M13" s="32">
        <v>124721.99999977258</v>
      </c>
      <c r="N13" s="33">
        <v>3706</v>
      </c>
      <c r="O13" s="32">
        <v>107981.99999974477</v>
      </c>
      <c r="P13" s="33">
        <v>3151</v>
      </c>
      <c r="Q13" s="76">
        <f>K13+M13+O13</f>
        <v>318712.49999885843</v>
      </c>
      <c r="R13" s="77">
        <f>L13+N13+P13</f>
        <v>9444</v>
      </c>
      <c r="S13" s="52">
        <f>R13/I13</f>
        <v>131.16666666666666</v>
      </c>
      <c r="T13" s="53">
        <f>Q13/R13</f>
        <v>33.74761753482194</v>
      </c>
      <c r="U13" s="67">
        <v>14095</v>
      </c>
      <c r="V13" s="68">
        <f>IF(U13&lt;&gt;0,-(U13-R13)/U13,"")</f>
        <v>-0.3299751684994679</v>
      </c>
      <c r="W13" s="78">
        <v>2007584.4999988584</v>
      </c>
      <c r="X13" s="79">
        <v>63020</v>
      </c>
    </row>
    <row r="14" spans="1:24" s="30" customFormat="1" ht="11.25">
      <c r="A14" s="28">
        <v>8</v>
      </c>
      <c r="B14" s="29"/>
      <c r="C14" s="59" t="s">
        <v>68</v>
      </c>
      <c r="D14" s="60" t="s">
        <v>69</v>
      </c>
      <c r="E14" s="61">
        <v>44526</v>
      </c>
      <c r="F14" s="34" t="s">
        <v>25</v>
      </c>
      <c r="G14" s="63">
        <v>310</v>
      </c>
      <c r="H14" s="63">
        <v>132</v>
      </c>
      <c r="I14" s="64">
        <v>132</v>
      </c>
      <c r="J14" s="66">
        <v>3</v>
      </c>
      <c r="K14" s="32">
        <v>48358.5000000712</v>
      </c>
      <c r="L14" s="33">
        <v>1933</v>
      </c>
      <c r="M14" s="32">
        <v>81569.49999897453</v>
      </c>
      <c r="N14" s="33">
        <v>3265</v>
      </c>
      <c r="O14" s="32">
        <v>86074.49999956026</v>
      </c>
      <c r="P14" s="33">
        <v>3385</v>
      </c>
      <c r="Q14" s="76">
        <f>K14+M14+O14</f>
        <v>216002.49999860598</v>
      </c>
      <c r="R14" s="77">
        <f>L14+N14+P14</f>
        <v>8583</v>
      </c>
      <c r="S14" s="52">
        <f>R14/I14</f>
        <v>65.02272727272727</v>
      </c>
      <c r="T14" s="53">
        <f>Q14/R14</f>
        <v>25.166317138367237</v>
      </c>
      <c r="U14" s="67">
        <v>20074</v>
      </c>
      <c r="V14" s="68">
        <f>IF(U14&lt;&gt;0,-(U14-R14)/U14,"")</f>
        <v>-0.5724320015941018</v>
      </c>
      <c r="W14" s="78">
        <v>2356512.499998606</v>
      </c>
      <c r="X14" s="79">
        <v>97633</v>
      </c>
    </row>
    <row r="15" spans="1:24" s="30" customFormat="1" ht="11.25">
      <c r="A15" s="28">
        <v>9</v>
      </c>
      <c r="B15" s="29"/>
      <c r="C15" s="71" t="s">
        <v>96</v>
      </c>
      <c r="D15" s="72" t="s">
        <v>96</v>
      </c>
      <c r="E15" s="73">
        <v>36228</v>
      </c>
      <c r="F15" s="62" t="s">
        <v>24</v>
      </c>
      <c r="G15" s="65">
        <v>70</v>
      </c>
      <c r="H15" s="65">
        <v>8</v>
      </c>
      <c r="I15" s="64">
        <v>8</v>
      </c>
      <c r="J15" s="66">
        <v>51</v>
      </c>
      <c r="K15" s="32">
        <v>118408</v>
      </c>
      <c r="L15" s="33">
        <v>2926</v>
      </c>
      <c r="M15" s="32">
        <v>126044</v>
      </c>
      <c r="N15" s="33">
        <v>3087</v>
      </c>
      <c r="O15" s="32">
        <v>97853</v>
      </c>
      <c r="P15" s="33">
        <v>2370</v>
      </c>
      <c r="Q15" s="69">
        <f>K15+M15+O15</f>
        <v>342305</v>
      </c>
      <c r="R15" s="70">
        <f>L15+N15+P15</f>
        <v>8383</v>
      </c>
      <c r="S15" s="52">
        <f>R15/I15</f>
        <v>1047.875</v>
      </c>
      <c r="T15" s="53">
        <f>Q15/R15</f>
        <v>40.83323392580222</v>
      </c>
      <c r="U15" s="67">
        <v>1350223</v>
      </c>
      <c r="V15" s="68">
        <f>IF(U15&lt;&gt;0,-(U15-R15)/U15,"")</f>
        <v>-0.9937913959397818</v>
      </c>
      <c r="W15" s="54">
        <v>342305</v>
      </c>
      <c r="X15" s="55">
        <v>8383</v>
      </c>
    </row>
    <row r="16" spans="1:24" s="30" customFormat="1" ht="11.25">
      <c r="A16" s="28">
        <v>10</v>
      </c>
      <c r="B16" s="29"/>
      <c r="C16" s="59" t="s">
        <v>97</v>
      </c>
      <c r="D16" s="60" t="s">
        <v>97</v>
      </c>
      <c r="E16" s="61">
        <v>44540</v>
      </c>
      <c r="F16" s="62" t="s">
        <v>20</v>
      </c>
      <c r="G16" s="63">
        <v>108</v>
      </c>
      <c r="H16" s="63">
        <v>108</v>
      </c>
      <c r="I16" s="64">
        <v>82</v>
      </c>
      <c r="J16" s="66">
        <v>1</v>
      </c>
      <c r="K16" s="32">
        <v>22999.500000186927</v>
      </c>
      <c r="L16" s="33">
        <v>991</v>
      </c>
      <c r="M16" s="32">
        <v>65818.99999895148</v>
      </c>
      <c r="N16" s="33">
        <v>2900</v>
      </c>
      <c r="O16" s="32">
        <v>68378.49999947172</v>
      </c>
      <c r="P16" s="33">
        <v>2887</v>
      </c>
      <c r="Q16" s="76">
        <f>K16+M16+O16</f>
        <v>157196.99999861012</v>
      </c>
      <c r="R16" s="77">
        <f>L16+N16+P16</f>
        <v>6778</v>
      </c>
      <c r="S16" s="52">
        <f>R16/I16</f>
        <v>82.65853658536585</v>
      </c>
      <c r="T16" s="53">
        <f>Q16/R16</f>
        <v>23.192239598496624</v>
      </c>
      <c r="U16" s="67"/>
      <c r="V16" s="68">
        <f>IF(U16&lt;&gt;0,-(U16-R16)/U16,"")</f>
      </c>
      <c r="W16" s="78">
        <v>157196.99999861012</v>
      </c>
      <c r="X16" s="79">
        <v>6778</v>
      </c>
    </row>
    <row r="17" spans="1:24" s="30" customFormat="1" ht="11.25">
      <c r="A17" s="28">
        <v>11</v>
      </c>
      <c r="B17" s="29"/>
      <c r="C17" s="59" t="s">
        <v>41</v>
      </c>
      <c r="D17" s="60" t="s">
        <v>42</v>
      </c>
      <c r="E17" s="61">
        <v>44491</v>
      </c>
      <c r="F17" s="62" t="s">
        <v>24</v>
      </c>
      <c r="G17" s="63">
        <v>293</v>
      </c>
      <c r="H17" s="63">
        <v>47</v>
      </c>
      <c r="I17" s="64">
        <v>47</v>
      </c>
      <c r="J17" s="66">
        <v>7</v>
      </c>
      <c r="K17" s="32">
        <v>40168</v>
      </c>
      <c r="L17" s="33">
        <v>1288</v>
      </c>
      <c r="M17" s="32">
        <v>72005.5</v>
      </c>
      <c r="N17" s="33">
        <v>2362</v>
      </c>
      <c r="O17" s="32">
        <v>60473.5</v>
      </c>
      <c r="P17" s="33">
        <v>1949</v>
      </c>
      <c r="Q17" s="69">
        <f>K17+M17+O17</f>
        <v>172647</v>
      </c>
      <c r="R17" s="70">
        <f>L17+N17+P17</f>
        <v>5599</v>
      </c>
      <c r="S17" s="52">
        <f>R17/I17</f>
        <v>119.12765957446808</v>
      </c>
      <c r="T17" s="53">
        <f>Q17/R17</f>
        <v>30.83532773709591</v>
      </c>
      <c r="U17" s="67">
        <v>10317</v>
      </c>
      <c r="V17" s="68">
        <f>IF(U17&lt;&gt;0,-(U17-R17)/U17,"")</f>
        <v>-0.45730347969370944</v>
      </c>
      <c r="W17" s="57">
        <v>15617826</v>
      </c>
      <c r="X17" s="58">
        <v>597950</v>
      </c>
    </row>
    <row r="18" spans="1:24" s="30" customFormat="1" ht="11.25">
      <c r="A18" s="28">
        <v>12</v>
      </c>
      <c r="B18" s="29"/>
      <c r="C18" s="59" t="s">
        <v>86</v>
      </c>
      <c r="D18" s="60" t="s">
        <v>87</v>
      </c>
      <c r="E18" s="61">
        <v>44532</v>
      </c>
      <c r="F18" s="62" t="s">
        <v>18</v>
      </c>
      <c r="G18" s="63">
        <v>43</v>
      </c>
      <c r="H18" s="63">
        <v>35</v>
      </c>
      <c r="I18" s="64">
        <v>35</v>
      </c>
      <c r="J18" s="66">
        <v>2</v>
      </c>
      <c r="K18" s="32">
        <v>37461.00000004661</v>
      </c>
      <c r="L18" s="33">
        <v>1213</v>
      </c>
      <c r="M18" s="32">
        <v>51672.499999774125</v>
      </c>
      <c r="N18" s="33">
        <v>1655</v>
      </c>
      <c r="O18" s="32">
        <v>32599.999999800086</v>
      </c>
      <c r="P18" s="33">
        <v>1036</v>
      </c>
      <c r="Q18" s="76">
        <f>K18+M18+O18</f>
        <v>121733.49999962082</v>
      </c>
      <c r="R18" s="77">
        <f>L18+N18+P18</f>
        <v>3904</v>
      </c>
      <c r="S18" s="52">
        <f>R18/I18</f>
        <v>111.54285714285714</v>
      </c>
      <c r="T18" s="53">
        <f>Q18/R18</f>
        <v>31.181736680230742</v>
      </c>
      <c r="U18" s="67">
        <v>7018</v>
      </c>
      <c r="V18" s="68">
        <f>IF(U18&lt;&gt;0,-(U18-R18)/U18,"")</f>
        <v>-0.44371615844970075</v>
      </c>
      <c r="W18" s="78">
        <v>480715.49999962084</v>
      </c>
      <c r="X18" s="79">
        <v>16172</v>
      </c>
    </row>
    <row r="19" spans="1:24" s="30" customFormat="1" ht="11.25">
      <c r="A19" s="28">
        <v>13</v>
      </c>
      <c r="B19" s="29"/>
      <c r="C19" s="59" t="s">
        <v>98</v>
      </c>
      <c r="D19" s="60" t="s">
        <v>99</v>
      </c>
      <c r="E19" s="61">
        <v>44540</v>
      </c>
      <c r="F19" s="62" t="s">
        <v>25</v>
      </c>
      <c r="G19" s="63">
        <v>73</v>
      </c>
      <c r="H19" s="63">
        <v>73</v>
      </c>
      <c r="I19" s="64">
        <v>73</v>
      </c>
      <c r="J19" s="66">
        <v>1</v>
      </c>
      <c r="K19" s="32">
        <v>17111.99999963307</v>
      </c>
      <c r="L19" s="33">
        <v>697</v>
      </c>
      <c r="M19" s="32">
        <v>31070.499999669846</v>
      </c>
      <c r="N19" s="33">
        <v>1259</v>
      </c>
      <c r="O19" s="32">
        <v>34690.99999983463</v>
      </c>
      <c r="P19" s="33">
        <v>1364</v>
      </c>
      <c r="Q19" s="76">
        <f>K19+M19+O19</f>
        <v>82873.49999913755</v>
      </c>
      <c r="R19" s="77">
        <f>L19+N19+P19</f>
        <v>3320</v>
      </c>
      <c r="S19" s="52">
        <f>R19/I19</f>
        <v>45.47945205479452</v>
      </c>
      <c r="T19" s="53">
        <f>Q19/R19</f>
        <v>24.96189759010167</v>
      </c>
      <c r="U19" s="67"/>
      <c r="V19" s="68">
        <f>IF(U19&lt;&gt;0,-(U19-R19)/U19,"")</f>
      </c>
      <c r="W19" s="78">
        <v>82873.49999913755</v>
      </c>
      <c r="X19" s="79">
        <v>3320</v>
      </c>
    </row>
    <row r="20" spans="1:24" s="30" customFormat="1" ht="11.25">
      <c r="A20" s="28">
        <v>14</v>
      </c>
      <c r="B20" s="29"/>
      <c r="C20" s="59" t="s">
        <v>100</v>
      </c>
      <c r="D20" s="60" t="s">
        <v>101</v>
      </c>
      <c r="E20" s="61">
        <v>44540</v>
      </c>
      <c r="F20" s="62" t="s">
        <v>18</v>
      </c>
      <c r="G20" s="63">
        <v>55</v>
      </c>
      <c r="H20" s="63">
        <v>55</v>
      </c>
      <c r="I20" s="64">
        <v>55</v>
      </c>
      <c r="J20" s="66">
        <v>1</v>
      </c>
      <c r="K20" s="32">
        <v>22963.99999938782</v>
      </c>
      <c r="L20" s="33">
        <v>683</v>
      </c>
      <c r="M20" s="32">
        <v>34248.9999995414</v>
      </c>
      <c r="N20" s="33">
        <v>1070</v>
      </c>
      <c r="O20" s="32">
        <v>26942.999999765005</v>
      </c>
      <c r="P20" s="33">
        <v>832</v>
      </c>
      <c r="Q20" s="76">
        <f>K20+M20+O20</f>
        <v>84155.99999869421</v>
      </c>
      <c r="R20" s="77">
        <f>L20+N20+P20</f>
        <v>2585</v>
      </c>
      <c r="S20" s="52">
        <f>R20/I20</f>
        <v>47</v>
      </c>
      <c r="T20" s="53">
        <f>Q20/R20</f>
        <v>32.55551257202871</v>
      </c>
      <c r="U20" s="67"/>
      <c r="V20" s="68">
        <f>IF(U20&lt;&gt;0,-(U20-R20)/U20,"")</f>
      </c>
      <c r="W20" s="78">
        <v>84155.99999869421</v>
      </c>
      <c r="X20" s="79">
        <v>2585</v>
      </c>
    </row>
    <row r="21" spans="1:24" s="30" customFormat="1" ht="11.25">
      <c r="A21" s="28">
        <v>15</v>
      </c>
      <c r="B21" s="29"/>
      <c r="C21" s="59" t="s">
        <v>102</v>
      </c>
      <c r="D21" s="60" t="s">
        <v>102</v>
      </c>
      <c r="E21" s="61">
        <v>44540</v>
      </c>
      <c r="F21" s="62" t="s">
        <v>25</v>
      </c>
      <c r="G21" s="63">
        <v>107</v>
      </c>
      <c r="H21" s="63">
        <v>107</v>
      </c>
      <c r="I21" s="64">
        <v>107</v>
      </c>
      <c r="J21" s="66">
        <v>1</v>
      </c>
      <c r="K21" s="32">
        <v>11288.499999684578</v>
      </c>
      <c r="L21" s="33">
        <v>515</v>
      </c>
      <c r="M21" s="32">
        <v>20945.499999351603</v>
      </c>
      <c r="N21" s="33">
        <v>928</v>
      </c>
      <c r="O21" s="32">
        <v>20938.99999971034</v>
      </c>
      <c r="P21" s="33">
        <v>925</v>
      </c>
      <c r="Q21" s="76">
        <f>K21+M21+O21</f>
        <v>53172.99999874653</v>
      </c>
      <c r="R21" s="77">
        <f>L21+N21+P21</f>
        <v>2368</v>
      </c>
      <c r="S21" s="52">
        <f>R21/I21</f>
        <v>22.130841121495326</v>
      </c>
      <c r="T21" s="53">
        <f>Q21/R21</f>
        <v>22.45481418865985</v>
      </c>
      <c r="U21" s="67"/>
      <c r="V21" s="68">
        <f>IF(U21&lt;&gt;0,-(U21-R21)/U21,"")</f>
      </c>
      <c r="W21" s="78">
        <v>53172.99999874653</v>
      </c>
      <c r="X21" s="79">
        <v>2368</v>
      </c>
    </row>
    <row r="22" spans="1:24" s="30" customFormat="1" ht="11.25">
      <c r="A22" s="28">
        <v>16</v>
      </c>
      <c r="B22" s="29"/>
      <c r="C22" s="59" t="s">
        <v>47</v>
      </c>
      <c r="D22" s="60" t="s">
        <v>48</v>
      </c>
      <c r="E22" s="61">
        <v>44505</v>
      </c>
      <c r="F22" s="62" t="s">
        <v>18</v>
      </c>
      <c r="G22" s="63">
        <v>332</v>
      </c>
      <c r="H22" s="63">
        <v>29</v>
      </c>
      <c r="I22" s="64">
        <v>29</v>
      </c>
      <c r="J22" s="66">
        <v>6</v>
      </c>
      <c r="K22" s="32">
        <v>13627.00000026509</v>
      </c>
      <c r="L22" s="33">
        <v>452</v>
      </c>
      <c r="M22" s="32">
        <v>27075.49999976195</v>
      </c>
      <c r="N22" s="33">
        <v>927</v>
      </c>
      <c r="O22" s="32">
        <v>22523.49999983931</v>
      </c>
      <c r="P22" s="33">
        <v>741</v>
      </c>
      <c r="Q22" s="76">
        <f>K22+M22+O22</f>
        <v>63225.99999986635</v>
      </c>
      <c r="R22" s="77">
        <f>L22+N22+P22</f>
        <v>2120</v>
      </c>
      <c r="S22" s="52">
        <f>R22/I22</f>
        <v>73.10344827586206</v>
      </c>
      <c r="T22" s="53">
        <f>Q22/R22</f>
        <v>29.823584905597333</v>
      </c>
      <c r="U22" s="67">
        <v>7801</v>
      </c>
      <c r="V22" s="68">
        <f>IF(U22&lt;&gt;0,-(U22-R22)/U22,"")</f>
        <v>-0.7282399692347135</v>
      </c>
      <c r="W22" s="78">
        <v>9136327.999999866</v>
      </c>
      <c r="X22" s="79">
        <v>377958</v>
      </c>
    </row>
    <row r="23" spans="1:24" s="30" customFormat="1" ht="11.25">
      <c r="A23" s="28">
        <v>17</v>
      </c>
      <c r="B23" s="29"/>
      <c r="C23" s="59" t="s">
        <v>103</v>
      </c>
      <c r="D23" s="60" t="s">
        <v>103</v>
      </c>
      <c r="E23" s="61">
        <v>44540</v>
      </c>
      <c r="F23" s="62" t="s">
        <v>51</v>
      </c>
      <c r="G23" s="63">
        <v>51</v>
      </c>
      <c r="H23" s="63">
        <v>51</v>
      </c>
      <c r="I23" s="64">
        <v>51</v>
      </c>
      <c r="J23" s="66">
        <v>1</v>
      </c>
      <c r="K23" s="32">
        <v>8850.499999906287</v>
      </c>
      <c r="L23" s="33">
        <v>363</v>
      </c>
      <c r="M23" s="32">
        <v>16967.999999994976</v>
      </c>
      <c r="N23" s="33">
        <v>696</v>
      </c>
      <c r="O23" s="32">
        <v>17983.000000109496</v>
      </c>
      <c r="P23" s="33">
        <v>753</v>
      </c>
      <c r="Q23" s="76">
        <f>K23+M23+O23</f>
        <v>43801.50000001076</v>
      </c>
      <c r="R23" s="77">
        <f>L23+N23+P23</f>
        <v>1812</v>
      </c>
      <c r="S23" s="52">
        <f>R23/I23</f>
        <v>35.529411764705884</v>
      </c>
      <c r="T23" s="53">
        <f>Q23/R23</f>
        <v>24.17301324503905</v>
      </c>
      <c r="U23" s="67"/>
      <c r="V23" s="68">
        <f>IF(U23&lt;&gt;0,-(U23-R23)/U23,"")</f>
      </c>
      <c r="W23" s="78">
        <v>43801.50000001076</v>
      </c>
      <c r="X23" s="79">
        <v>1812</v>
      </c>
    </row>
    <row r="24" spans="1:24" s="30" customFormat="1" ht="11.25">
      <c r="A24" s="28">
        <v>18</v>
      </c>
      <c r="B24" s="29"/>
      <c r="C24" s="59" t="s">
        <v>59</v>
      </c>
      <c r="D24" s="60" t="s">
        <v>59</v>
      </c>
      <c r="E24" s="61">
        <v>44519</v>
      </c>
      <c r="F24" s="62" t="s">
        <v>25</v>
      </c>
      <c r="G24" s="63">
        <v>104</v>
      </c>
      <c r="H24" s="63">
        <v>19</v>
      </c>
      <c r="I24" s="64">
        <v>19</v>
      </c>
      <c r="J24" s="66">
        <v>4</v>
      </c>
      <c r="K24" s="32">
        <v>13793.999999737149</v>
      </c>
      <c r="L24" s="33">
        <v>423</v>
      </c>
      <c r="M24" s="32">
        <v>25171.00000019203</v>
      </c>
      <c r="N24" s="33">
        <v>760</v>
      </c>
      <c r="O24" s="32">
        <v>17819.999999865002</v>
      </c>
      <c r="P24" s="33">
        <v>527</v>
      </c>
      <c r="Q24" s="76">
        <f>K24+M24+O24</f>
        <v>56784.99999979418</v>
      </c>
      <c r="R24" s="77">
        <f>L24+N24+P24</f>
        <v>1710</v>
      </c>
      <c r="S24" s="52">
        <f>R24/I24</f>
        <v>90</v>
      </c>
      <c r="T24" s="53">
        <f>Q24/R24</f>
        <v>33.20760233906092</v>
      </c>
      <c r="U24" s="67">
        <v>3278</v>
      </c>
      <c r="V24" s="68">
        <f>IF(U24&lt;&gt;0,-(U24-R24)/U24,"")</f>
        <v>-0.4783404514948139</v>
      </c>
      <c r="W24" s="78">
        <v>1222043.9999997942</v>
      </c>
      <c r="X24" s="79">
        <v>46044</v>
      </c>
    </row>
    <row r="25" spans="1:24" s="30" customFormat="1" ht="11.25">
      <c r="A25" s="28">
        <v>19</v>
      </c>
      <c r="B25" s="29"/>
      <c r="C25" s="59" t="s">
        <v>55</v>
      </c>
      <c r="D25" s="60" t="s">
        <v>52</v>
      </c>
      <c r="E25" s="61">
        <v>44512</v>
      </c>
      <c r="F25" s="62" t="s">
        <v>18</v>
      </c>
      <c r="G25" s="63">
        <v>264</v>
      </c>
      <c r="H25" s="63">
        <v>27</v>
      </c>
      <c r="I25" s="64">
        <v>27</v>
      </c>
      <c r="J25" s="66">
        <v>5</v>
      </c>
      <c r="K25" s="32">
        <v>4790.999999972295</v>
      </c>
      <c r="L25" s="33">
        <v>254</v>
      </c>
      <c r="M25" s="32">
        <v>15803.499999856322</v>
      </c>
      <c r="N25" s="33">
        <v>721</v>
      </c>
      <c r="O25" s="32">
        <v>15542.499999917507</v>
      </c>
      <c r="P25" s="33">
        <v>720</v>
      </c>
      <c r="Q25" s="76">
        <f>K25+M25+O25</f>
        <v>36136.99999974612</v>
      </c>
      <c r="R25" s="77">
        <f>L25+N25+P25</f>
        <v>1695</v>
      </c>
      <c r="S25" s="52">
        <f>R25/I25</f>
        <v>62.77777777777778</v>
      </c>
      <c r="T25" s="53">
        <f>Q25/R25</f>
        <v>21.319764011649628</v>
      </c>
      <c r="U25" s="67">
        <v>5748</v>
      </c>
      <c r="V25" s="68">
        <f>IF(U25&lt;&gt;0,-(U25-R25)/U25,"")</f>
        <v>-0.7051148225469729</v>
      </c>
      <c r="W25" s="78">
        <v>4465077.999999746</v>
      </c>
      <c r="X25" s="79">
        <v>211270</v>
      </c>
    </row>
    <row r="26" spans="1:24" s="30" customFormat="1" ht="11.25">
      <c r="A26" s="28">
        <v>20</v>
      </c>
      <c r="B26" s="29"/>
      <c r="C26" s="59" t="s">
        <v>104</v>
      </c>
      <c r="D26" s="60" t="s">
        <v>105</v>
      </c>
      <c r="E26" s="61">
        <v>44540</v>
      </c>
      <c r="F26" s="62" t="s">
        <v>25</v>
      </c>
      <c r="G26" s="63">
        <v>23</v>
      </c>
      <c r="H26" s="63">
        <v>23</v>
      </c>
      <c r="I26" s="64">
        <v>23</v>
      </c>
      <c r="J26" s="66">
        <v>1</v>
      </c>
      <c r="K26" s="32">
        <v>6766.999999871571</v>
      </c>
      <c r="L26" s="33">
        <v>322</v>
      </c>
      <c r="M26" s="32">
        <v>13272.499999694004</v>
      </c>
      <c r="N26" s="33">
        <v>604</v>
      </c>
      <c r="O26" s="32">
        <v>11675.999999951482</v>
      </c>
      <c r="P26" s="33">
        <v>492</v>
      </c>
      <c r="Q26" s="76">
        <f>K26+M26+O26</f>
        <v>31715.49999951706</v>
      </c>
      <c r="R26" s="77">
        <f>L26+N26+P26</f>
        <v>1418</v>
      </c>
      <c r="S26" s="52">
        <f>R26/I26</f>
        <v>61.65217391304348</v>
      </c>
      <c r="T26" s="53">
        <f>Q26/R26</f>
        <v>22.36636107159172</v>
      </c>
      <c r="U26" s="67"/>
      <c r="V26" s="68">
        <f>IF(U26&lt;&gt;0,-(U26-R26)/U26,"")</f>
      </c>
      <c r="W26" s="78">
        <v>31715.49999951706</v>
      </c>
      <c r="X26" s="79">
        <v>1418</v>
      </c>
    </row>
    <row r="27" spans="1:24" s="30" customFormat="1" ht="11.25">
      <c r="A27" s="28">
        <v>21</v>
      </c>
      <c r="B27" s="29"/>
      <c r="C27" s="59" t="s">
        <v>57</v>
      </c>
      <c r="D27" s="60" t="s">
        <v>58</v>
      </c>
      <c r="E27" s="61">
        <v>44519</v>
      </c>
      <c r="F27" s="62" t="s">
        <v>24</v>
      </c>
      <c r="G27" s="63">
        <v>275</v>
      </c>
      <c r="H27" s="63">
        <v>24</v>
      </c>
      <c r="I27" s="64">
        <v>25</v>
      </c>
      <c r="J27" s="66">
        <v>3</v>
      </c>
      <c r="K27" s="32">
        <v>5260</v>
      </c>
      <c r="L27" s="33">
        <v>237</v>
      </c>
      <c r="M27" s="32">
        <v>10212</v>
      </c>
      <c r="N27" s="33">
        <v>463</v>
      </c>
      <c r="O27" s="32">
        <v>10144</v>
      </c>
      <c r="P27" s="33">
        <v>420</v>
      </c>
      <c r="Q27" s="69">
        <f>K27+M27+O27</f>
        <v>25616</v>
      </c>
      <c r="R27" s="70">
        <f>L27+N27+P27</f>
        <v>1120</v>
      </c>
      <c r="S27" s="52">
        <f>R27/I27</f>
        <v>44.8</v>
      </c>
      <c r="T27" s="53">
        <f>Q27/R27</f>
        <v>22.87142857142857</v>
      </c>
      <c r="U27" s="67">
        <v>4976</v>
      </c>
      <c r="V27" s="68">
        <f>IF(U27&lt;&gt;0,-(U27-R27)/U27,"")</f>
        <v>-0.77491961414791</v>
      </c>
      <c r="W27" s="57">
        <v>1899568</v>
      </c>
      <c r="X27" s="58">
        <v>82119</v>
      </c>
    </row>
    <row r="28" spans="1:24" s="30" customFormat="1" ht="11.25">
      <c r="A28" s="28">
        <v>22</v>
      </c>
      <c r="B28" s="29"/>
      <c r="C28" s="59" t="s">
        <v>63</v>
      </c>
      <c r="D28" s="60" t="s">
        <v>64</v>
      </c>
      <c r="E28" s="61">
        <v>44519</v>
      </c>
      <c r="F28" s="62" t="s">
        <v>21</v>
      </c>
      <c r="G28" s="63">
        <v>24</v>
      </c>
      <c r="H28" s="63">
        <v>12</v>
      </c>
      <c r="I28" s="64">
        <v>8</v>
      </c>
      <c r="J28" s="66">
        <v>4</v>
      </c>
      <c r="K28" s="32">
        <v>6926.999999867882</v>
      </c>
      <c r="L28" s="33">
        <v>259</v>
      </c>
      <c r="M28" s="32">
        <v>12816.999999870008</v>
      </c>
      <c r="N28" s="33">
        <v>479</v>
      </c>
      <c r="O28" s="32">
        <v>9428.999999975702</v>
      </c>
      <c r="P28" s="33">
        <v>361</v>
      </c>
      <c r="Q28" s="76">
        <f>K28+M28+O28</f>
        <v>29172.999999713593</v>
      </c>
      <c r="R28" s="77">
        <f>L28+N28+P28</f>
        <v>1099</v>
      </c>
      <c r="S28" s="52">
        <f>R28/I28</f>
        <v>137.375</v>
      </c>
      <c r="T28" s="53">
        <f>Q28/R28</f>
        <v>26.545040946054225</v>
      </c>
      <c r="U28" s="67">
        <v>1335</v>
      </c>
      <c r="V28" s="68">
        <f>IF(U28&lt;&gt;0,-(U28-R28)/U28,"")</f>
        <v>-0.17677902621722846</v>
      </c>
      <c r="W28" s="78">
        <v>364339.9999997136</v>
      </c>
      <c r="X28" s="79">
        <v>15628</v>
      </c>
    </row>
    <row r="29" spans="1:24" s="30" customFormat="1" ht="11.25">
      <c r="A29" s="28">
        <v>23</v>
      </c>
      <c r="B29" s="29"/>
      <c r="C29" s="59" t="s">
        <v>36</v>
      </c>
      <c r="D29" s="60" t="s">
        <v>36</v>
      </c>
      <c r="E29" s="61">
        <v>44463</v>
      </c>
      <c r="F29" s="62" t="s">
        <v>19</v>
      </c>
      <c r="G29" s="63">
        <v>309</v>
      </c>
      <c r="H29" s="63">
        <v>3</v>
      </c>
      <c r="I29" s="64">
        <v>3</v>
      </c>
      <c r="J29" s="66">
        <v>12</v>
      </c>
      <c r="K29" s="32">
        <v>4909.999999886801</v>
      </c>
      <c r="L29" s="33">
        <v>491</v>
      </c>
      <c r="M29" s="32">
        <v>1759.9999999594233</v>
      </c>
      <c r="N29" s="33">
        <v>176</v>
      </c>
      <c r="O29" s="32">
        <v>1759.9999999594233</v>
      </c>
      <c r="P29" s="33">
        <v>176</v>
      </c>
      <c r="Q29" s="76">
        <f>K29+M29+O29</f>
        <v>8429.999999805648</v>
      </c>
      <c r="R29" s="77">
        <f>L29+N29+P29</f>
        <v>843</v>
      </c>
      <c r="S29" s="52">
        <f>R29/I29</f>
        <v>281</v>
      </c>
      <c r="T29" s="53">
        <f>Q29/R29</f>
        <v>9.999999999769452</v>
      </c>
      <c r="U29" s="67">
        <v>4090</v>
      </c>
      <c r="V29" s="68">
        <f>IF(U29&lt;&gt;0,-(U29-R29)/U29,"")</f>
        <v>-0.7938875305623472</v>
      </c>
      <c r="W29" s="78">
        <v>6395341.779999806</v>
      </c>
      <c r="X29" s="79">
        <v>638971</v>
      </c>
    </row>
    <row r="30" spans="1:24" s="30" customFormat="1" ht="11.25">
      <c r="A30" s="28">
        <v>24</v>
      </c>
      <c r="B30" s="29"/>
      <c r="C30" s="59" t="s">
        <v>74</v>
      </c>
      <c r="D30" s="60" t="s">
        <v>74</v>
      </c>
      <c r="E30" s="61">
        <v>44526</v>
      </c>
      <c r="F30" s="62" t="s">
        <v>19</v>
      </c>
      <c r="G30" s="63">
        <v>123</v>
      </c>
      <c r="H30" s="63">
        <v>12</v>
      </c>
      <c r="I30" s="64">
        <v>12</v>
      </c>
      <c r="J30" s="66">
        <v>3</v>
      </c>
      <c r="K30" s="32">
        <v>5692.999999841165</v>
      </c>
      <c r="L30" s="33">
        <v>232</v>
      </c>
      <c r="M30" s="32">
        <v>9560.000000193353</v>
      </c>
      <c r="N30" s="33">
        <v>416</v>
      </c>
      <c r="O30" s="32">
        <v>2876.0000000164455</v>
      </c>
      <c r="P30" s="33">
        <v>153</v>
      </c>
      <c r="Q30" s="76">
        <f>K30+M30+O30</f>
        <v>18129.00000005096</v>
      </c>
      <c r="R30" s="77">
        <f>L30+N30+P30</f>
        <v>801</v>
      </c>
      <c r="S30" s="52">
        <f>R30/I30</f>
        <v>66.75</v>
      </c>
      <c r="T30" s="53">
        <f>Q30/R30</f>
        <v>22.63295880156175</v>
      </c>
      <c r="U30" s="67">
        <v>1793</v>
      </c>
      <c r="V30" s="68">
        <f>IF(U30&lt;&gt;0,-(U30-R30)/U30,"")</f>
        <v>-0.5532626882320134</v>
      </c>
      <c r="W30" s="78">
        <v>393311.500000051</v>
      </c>
      <c r="X30" s="79">
        <v>17428</v>
      </c>
    </row>
    <row r="31" spans="1:24" ht="11.25">
      <c r="A31" s="28">
        <v>25</v>
      </c>
      <c r="B31" s="29"/>
      <c r="C31" s="71" t="s">
        <v>39</v>
      </c>
      <c r="D31" s="72" t="s">
        <v>39</v>
      </c>
      <c r="E31" s="73">
        <v>44484</v>
      </c>
      <c r="F31" s="62" t="s">
        <v>24</v>
      </c>
      <c r="G31" s="65">
        <v>329</v>
      </c>
      <c r="H31" s="65">
        <v>15</v>
      </c>
      <c r="I31" s="64">
        <v>16</v>
      </c>
      <c r="J31" s="66">
        <v>8</v>
      </c>
      <c r="K31" s="32">
        <v>3876</v>
      </c>
      <c r="L31" s="33">
        <v>143</v>
      </c>
      <c r="M31" s="32">
        <v>7864</v>
      </c>
      <c r="N31" s="33">
        <v>290</v>
      </c>
      <c r="O31" s="32">
        <v>8585</v>
      </c>
      <c r="P31" s="33">
        <v>320</v>
      </c>
      <c r="Q31" s="69">
        <f>K31+M31+O31</f>
        <v>20325</v>
      </c>
      <c r="R31" s="70">
        <f>L31+N31+P31</f>
        <v>753</v>
      </c>
      <c r="S31" s="52">
        <f>R31/I31</f>
        <v>47.0625</v>
      </c>
      <c r="T31" s="53">
        <f>Q31/R31</f>
        <v>26.99203187250996</v>
      </c>
      <c r="U31" s="67">
        <v>2431</v>
      </c>
      <c r="V31" s="68">
        <f>IF(U31&lt;&gt;0,-(U31-R31)/U31,"")</f>
        <v>-0.6902509255450432</v>
      </c>
      <c r="W31" s="54">
        <v>15297115</v>
      </c>
      <c r="X31" s="55">
        <v>667326</v>
      </c>
    </row>
    <row r="32" spans="1:24" ht="11.25">
      <c r="A32" s="28">
        <v>26</v>
      </c>
      <c r="B32" s="29"/>
      <c r="C32" s="59" t="s">
        <v>106</v>
      </c>
      <c r="D32" s="60" t="s">
        <v>107</v>
      </c>
      <c r="E32" s="61">
        <v>44540</v>
      </c>
      <c r="F32" s="62" t="s">
        <v>19</v>
      </c>
      <c r="G32" s="63">
        <v>57</v>
      </c>
      <c r="H32" s="63">
        <v>57</v>
      </c>
      <c r="I32" s="64">
        <v>57</v>
      </c>
      <c r="J32" s="66">
        <v>1</v>
      </c>
      <c r="K32" s="32">
        <v>1969.9999999545819</v>
      </c>
      <c r="L32" s="33">
        <v>84</v>
      </c>
      <c r="M32" s="32">
        <v>14452.00000010815</v>
      </c>
      <c r="N32" s="33">
        <v>443</v>
      </c>
      <c r="O32" s="32">
        <v>5357.50000029024</v>
      </c>
      <c r="P32" s="33">
        <v>197</v>
      </c>
      <c r="Q32" s="76">
        <f>K32+M32+O32</f>
        <v>21779.50000035297</v>
      </c>
      <c r="R32" s="77">
        <f>L32+N32+P32</f>
        <v>724</v>
      </c>
      <c r="S32" s="52">
        <f>R32/I32</f>
        <v>12.701754385964913</v>
      </c>
      <c r="T32" s="53">
        <f>Q32/R32</f>
        <v>30.08218232092952</v>
      </c>
      <c r="U32" s="67"/>
      <c r="V32" s="68">
        <f>IF(U32&lt;&gt;0,-(U32-R32)/U32,"")</f>
      </c>
      <c r="W32" s="78">
        <v>21779.50000035297</v>
      </c>
      <c r="X32" s="79">
        <v>724</v>
      </c>
    </row>
    <row r="33" spans="1:24" ht="11.25">
      <c r="A33" s="28">
        <v>27</v>
      </c>
      <c r="B33" s="29"/>
      <c r="C33" s="59" t="s">
        <v>45</v>
      </c>
      <c r="D33" s="60" t="s">
        <v>45</v>
      </c>
      <c r="E33" s="61">
        <v>44498</v>
      </c>
      <c r="F33" s="62" t="s">
        <v>25</v>
      </c>
      <c r="G33" s="63">
        <v>312</v>
      </c>
      <c r="H33" s="63">
        <v>11</v>
      </c>
      <c r="I33" s="64">
        <v>11</v>
      </c>
      <c r="J33" s="66">
        <v>7</v>
      </c>
      <c r="K33" s="32">
        <v>6654.9999999844895</v>
      </c>
      <c r="L33" s="33">
        <v>633</v>
      </c>
      <c r="M33" s="32">
        <v>919.9999999787894</v>
      </c>
      <c r="N33" s="33">
        <v>53</v>
      </c>
      <c r="O33" s="32">
        <v>634.0000000405507</v>
      </c>
      <c r="P33" s="33">
        <v>31</v>
      </c>
      <c r="Q33" s="76">
        <f>K33+M33+O33</f>
        <v>8209.00000000383</v>
      </c>
      <c r="R33" s="77">
        <f>L33+N33+P33</f>
        <v>717</v>
      </c>
      <c r="S33" s="52">
        <f>R33/I33</f>
        <v>65.18181818181819</v>
      </c>
      <c r="T33" s="53">
        <f>Q33/R33</f>
        <v>11.449093444914688</v>
      </c>
      <c r="U33" s="67">
        <v>643</v>
      </c>
      <c r="V33" s="68">
        <f>IF(U33&lt;&gt;0,-(U33-R33)/U33,"")</f>
        <v>0.1150855365474339</v>
      </c>
      <c r="W33" s="78">
        <v>2897168.0000000037</v>
      </c>
      <c r="X33" s="79">
        <v>146479</v>
      </c>
    </row>
    <row r="34" spans="1:24" ht="11.25">
      <c r="A34" s="28">
        <v>28</v>
      </c>
      <c r="B34" s="29"/>
      <c r="C34" s="59" t="s">
        <v>34</v>
      </c>
      <c r="D34" s="60" t="s">
        <v>35</v>
      </c>
      <c r="E34" s="61">
        <v>44456</v>
      </c>
      <c r="F34" s="62" t="s">
        <v>18</v>
      </c>
      <c r="G34" s="63">
        <v>294</v>
      </c>
      <c r="H34" s="63">
        <v>6</v>
      </c>
      <c r="I34" s="64">
        <v>6</v>
      </c>
      <c r="J34" s="66">
        <v>12</v>
      </c>
      <c r="K34" s="32">
        <v>674.0000001775472</v>
      </c>
      <c r="L34" s="33">
        <v>31</v>
      </c>
      <c r="M34" s="32">
        <v>6589.999999985987</v>
      </c>
      <c r="N34" s="33">
        <v>296</v>
      </c>
      <c r="O34" s="32">
        <v>5974.000000055356</v>
      </c>
      <c r="P34" s="33">
        <v>246</v>
      </c>
      <c r="Q34" s="76">
        <f>K34+M34+O34</f>
        <v>13238.00000021889</v>
      </c>
      <c r="R34" s="77">
        <f>L34+N34+P34</f>
        <v>573</v>
      </c>
      <c r="S34" s="52">
        <f>R34/I34</f>
        <v>95.5</v>
      </c>
      <c r="T34" s="53">
        <f>Q34/R34</f>
        <v>23.102966841568744</v>
      </c>
      <c r="U34" s="67">
        <v>1267</v>
      </c>
      <c r="V34" s="68">
        <f>IF(U34&lt;&gt;0,-(U34-R34)/U34,"")</f>
        <v>-0.5477505919494869</v>
      </c>
      <c r="W34" s="78">
        <v>7029071.000000219</v>
      </c>
      <c r="X34" s="79">
        <v>330749</v>
      </c>
    </row>
    <row r="35" spans="1:24" ht="11.25">
      <c r="A35" s="28">
        <v>29</v>
      </c>
      <c r="B35" s="29"/>
      <c r="C35" s="59" t="s">
        <v>31</v>
      </c>
      <c r="D35" s="60" t="s">
        <v>32</v>
      </c>
      <c r="E35" s="61">
        <v>44442</v>
      </c>
      <c r="F35" s="62" t="s">
        <v>18</v>
      </c>
      <c r="G35" s="63">
        <v>275</v>
      </c>
      <c r="H35" s="63">
        <v>9</v>
      </c>
      <c r="I35" s="64">
        <v>9</v>
      </c>
      <c r="J35" s="66">
        <v>15</v>
      </c>
      <c r="K35" s="32">
        <v>714.9999999835157</v>
      </c>
      <c r="L35" s="33">
        <v>36</v>
      </c>
      <c r="M35" s="32">
        <v>5701.999999896125</v>
      </c>
      <c r="N35" s="33">
        <v>243</v>
      </c>
      <c r="O35" s="32">
        <v>6095.000000135318</v>
      </c>
      <c r="P35" s="33">
        <v>267</v>
      </c>
      <c r="Q35" s="76">
        <f>K35+M35+O35</f>
        <v>12512.00000001496</v>
      </c>
      <c r="R35" s="77">
        <f>L35+N35+P35</f>
        <v>546</v>
      </c>
      <c r="S35" s="52">
        <f>R35/I35</f>
        <v>60.666666666666664</v>
      </c>
      <c r="T35" s="53">
        <f>Q35/R35</f>
        <v>22.915750915778315</v>
      </c>
      <c r="U35" s="67">
        <v>1506</v>
      </c>
      <c r="V35" s="68">
        <f>IF(U35&lt;&gt;0,-(U35-R35)/U35,"")</f>
        <v>-0.6374501992031872</v>
      </c>
      <c r="W35" s="78">
        <v>6070651.000000015</v>
      </c>
      <c r="X35" s="79">
        <v>273154</v>
      </c>
    </row>
    <row r="36" spans="1:24" ht="11.25">
      <c r="A36" s="28">
        <v>30</v>
      </c>
      <c r="B36" s="29"/>
      <c r="C36" s="59" t="s">
        <v>89</v>
      </c>
      <c r="D36" s="60" t="s">
        <v>89</v>
      </c>
      <c r="E36" s="61">
        <v>44533</v>
      </c>
      <c r="F36" s="62" t="s">
        <v>21</v>
      </c>
      <c r="G36" s="63">
        <v>14</v>
      </c>
      <c r="H36" s="63">
        <v>11</v>
      </c>
      <c r="I36" s="64">
        <v>5</v>
      </c>
      <c r="J36" s="66">
        <v>2</v>
      </c>
      <c r="K36" s="32">
        <v>3853.999999966314</v>
      </c>
      <c r="L36" s="33">
        <v>156</v>
      </c>
      <c r="M36" s="32">
        <v>4920.499999858975</v>
      </c>
      <c r="N36" s="33">
        <v>195</v>
      </c>
      <c r="O36" s="32">
        <v>3257.9999998973035</v>
      </c>
      <c r="P36" s="33">
        <v>132</v>
      </c>
      <c r="Q36" s="76">
        <f>K36+M36+O36</f>
        <v>12032.499999722593</v>
      </c>
      <c r="R36" s="77">
        <f>L36+N36+P36</f>
        <v>483</v>
      </c>
      <c r="S36" s="52">
        <f>R36/I36</f>
        <v>96.6</v>
      </c>
      <c r="T36" s="53">
        <f>Q36/R36</f>
        <v>24.912008280999157</v>
      </c>
      <c r="U36" s="67">
        <v>1000</v>
      </c>
      <c r="V36" s="68">
        <f>IF(U36&lt;&gt;0,-(U36-R36)/U36,"")</f>
        <v>-0.517</v>
      </c>
      <c r="W36" s="78">
        <v>61681.4999997226</v>
      </c>
      <c r="X36" s="79">
        <v>2580</v>
      </c>
    </row>
    <row r="37" spans="1:24" ht="11.25">
      <c r="A37" s="28">
        <v>31</v>
      </c>
      <c r="B37" s="29"/>
      <c r="C37" s="59" t="s">
        <v>108</v>
      </c>
      <c r="D37" s="60" t="s">
        <v>109</v>
      </c>
      <c r="E37" s="61">
        <v>44540</v>
      </c>
      <c r="F37" s="62" t="s">
        <v>21</v>
      </c>
      <c r="G37" s="63">
        <v>16</v>
      </c>
      <c r="H37" s="63">
        <v>16</v>
      </c>
      <c r="I37" s="64">
        <v>11</v>
      </c>
      <c r="J37" s="66">
        <v>1</v>
      </c>
      <c r="K37" s="32">
        <v>2631.000000160013</v>
      </c>
      <c r="L37" s="33">
        <v>98</v>
      </c>
      <c r="M37" s="32">
        <v>4148.999999959513</v>
      </c>
      <c r="N37" s="33">
        <v>188</v>
      </c>
      <c r="O37" s="32">
        <v>2679.999999938213</v>
      </c>
      <c r="P37" s="33">
        <v>111</v>
      </c>
      <c r="Q37" s="76">
        <f>K37+M37+O37</f>
        <v>9460.000000057738</v>
      </c>
      <c r="R37" s="77">
        <f>L37+N37+P37</f>
        <v>397</v>
      </c>
      <c r="S37" s="52">
        <f>R37/I37</f>
        <v>36.09090909090909</v>
      </c>
      <c r="T37" s="53">
        <f>Q37/R37</f>
        <v>23.82871536538473</v>
      </c>
      <c r="U37" s="67"/>
      <c r="V37" s="68">
        <f>IF(U37&lt;&gt;0,-(U37-R37)/U37,"")</f>
      </c>
      <c r="W37" s="78">
        <v>9460.000000057738</v>
      </c>
      <c r="X37" s="79">
        <v>397</v>
      </c>
    </row>
    <row r="38" spans="1:24" ht="11.25">
      <c r="A38" s="28">
        <v>32</v>
      </c>
      <c r="B38" s="29"/>
      <c r="C38" s="59" t="s">
        <v>60</v>
      </c>
      <c r="D38" s="60" t="s">
        <v>61</v>
      </c>
      <c r="E38" s="61">
        <v>44519</v>
      </c>
      <c r="F38" s="62" t="s">
        <v>20</v>
      </c>
      <c r="G38" s="63">
        <v>124</v>
      </c>
      <c r="H38" s="63">
        <v>5</v>
      </c>
      <c r="I38" s="64">
        <v>2</v>
      </c>
      <c r="J38" s="66">
        <v>4</v>
      </c>
      <c r="K38" s="32">
        <v>262.99999996635285</v>
      </c>
      <c r="L38" s="33">
        <v>11</v>
      </c>
      <c r="M38" s="32">
        <v>2464.9999999431698</v>
      </c>
      <c r="N38" s="33">
        <v>133</v>
      </c>
      <c r="O38" s="32">
        <v>792.9999999541337</v>
      </c>
      <c r="P38" s="33">
        <v>35</v>
      </c>
      <c r="Q38" s="76">
        <f>K38+M38+O38</f>
        <v>3520.9999998636563</v>
      </c>
      <c r="R38" s="77">
        <f>L38+N38+P38</f>
        <v>179</v>
      </c>
      <c r="S38" s="52">
        <f>R38/I38</f>
        <v>89.5</v>
      </c>
      <c r="T38" s="53">
        <f>Q38/R38</f>
        <v>19.670391060690818</v>
      </c>
      <c r="U38" s="67">
        <v>233</v>
      </c>
      <c r="V38" s="68">
        <f>IF(U38&lt;&gt;0,-(U38-R38)/U38,"")</f>
        <v>-0.2317596566523605</v>
      </c>
      <c r="W38" s="78">
        <v>375215.9999998637</v>
      </c>
      <c r="X38" s="79">
        <v>17905</v>
      </c>
    </row>
    <row r="39" spans="1:24" ht="11.25">
      <c r="A39" s="28">
        <v>33</v>
      </c>
      <c r="B39" s="29"/>
      <c r="C39" s="59" t="s">
        <v>37</v>
      </c>
      <c r="D39" s="60" t="s">
        <v>38</v>
      </c>
      <c r="E39" s="61">
        <v>44463</v>
      </c>
      <c r="F39" s="62" t="s">
        <v>20</v>
      </c>
      <c r="G39" s="63">
        <v>161</v>
      </c>
      <c r="H39" s="63">
        <v>1</v>
      </c>
      <c r="I39" s="64">
        <v>1</v>
      </c>
      <c r="J39" s="66">
        <v>12</v>
      </c>
      <c r="K39" s="32">
        <v>992.9999999495228</v>
      </c>
      <c r="L39" s="33">
        <v>54</v>
      </c>
      <c r="M39" s="32">
        <v>1204.9999999722188</v>
      </c>
      <c r="N39" s="33">
        <v>65</v>
      </c>
      <c r="O39" s="32">
        <v>0</v>
      </c>
      <c r="P39" s="33">
        <v>0</v>
      </c>
      <c r="Q39" s="76">
        <f>K39+M39+O39</f>
        <v>2197.9999999217416</v>
      </c>
      <c r="R39" s="77">
        <f>L39+N39+P39</f>
        <v>119</v>
      </c>
      <c r="S39" s="52"/>
      <c r="T39" s="53">
        <f>Q39/R39</f>
        <v>18.470588234636484</v>
      </c>
      <c r="U39" s="67">
        <v>192</v>
      </c>
      <c r="V39" s="68">
        <f>IF(U39&lt;&gt;0,-(U39-R39)/U39,"")</f>
        <v>-0.3802083333333333</v>
      </c>
      <c r="W39" s="80">
        <v>944754.4999999218</v>
      </c>
      <c r="X39" s="81">
        <v>43815</v>
      </c>
    </row>
    <row r="40" spans="1:24" ht="11.25">
      <c r="A40" s="28">
        <v>34</v>
      </c>
      <c r="B40" s="29"/>
      <c r="C40" s="59" t="s">
        <v>75</v>
      </c>
      <c r="D40" s="60" t="s">
        <v>75</v>
      </c>
      <c r="E40" s="61">
        <v>44526</v>
      </c>
      <c r="F40" s="34" t="s">
        <v>25</v>
      </c>
      <c r="G40" s="63">
        <v>115</v>
      </c>
      <c r="H40" s="63">
        <v>8</v>
      </c>
      <c r="I40" s="64">
        <v>8</v>
      </c>
      <c r="J40" s="66">
        <v>3</v>
      </c>
      <c r="K40" s="32">
        <v>254.00000004931155</v>
      </c>
      <c r="L40" s="33">
        <v>18</v>
      </c>
      <c r="M40" s="32">
        <v>1252.9999999435286</v>
      </c>
      <c r="N40" s="33">
        <v>74</v>
      </c>
      <c r="O40" s="32">
        <v>222.99999996727504</v>
      </c>
      <c r="P40" s="33">
        <v>14</v>
      </c>
      <c r="Q40" s="76">
        <f>K40+M40+O40</f>
        <v>1729.999999960115</v>
      </c>
      <c r="R40" s="77">
        <f>L40+N40+P40</f>
        <v>106</v>
      </c>
      <c r="S40" s="52">
        <f>R40/I40</f>
        <v>13.25</v>
      </c>
      <c r="T40" s="53">
        <f>Q40/R40</f>
        <v>16.32075471660486</v>
      </c>
      <c r="U40" s="67">
        <v>804</v>
      </c>
      <c r="V40" s="68">
        <f>IF(U40&lt;&gt;0,-(U40-R40)/U40,"")</f>
        <v>-0.8681592039800995</v>
      </c>
      <c r="W40" s="78">
        <v>144719.99999996013</v>
      </c>
      <c r="X40" s="79">
        <v>7114</v>
      </c>
    </row>
    <row r="41" spans="1:24" ht="11.25">
      <c r="A41" s="28">
        <v>35</v>
      </c>
      <c r="B41" s="29"/>
      <c r="C41" s="59" t="s">
        <v>40</v>
      </c>
      <c r="D41" s="60" t="s">
        <v>40</v>
      </c>
      <c r="E41" s="61">
        <v>44484</v>
      </c>
      <c r="F41" s="62" t="s">
        <v>19</v>
      </c>
      <c r="G41" s="63">
        <v>318</v>
      </c>
      <c r="H41" s="63">
        <v>3</v>
      </c>
      <c r="I41" s="64">
        <v>3</v>
      </c>
      <c r="J41" s="66">
        <v>9</v>
      </c>
      <c r="K41" s="32">
        <v>159.99999999631123</v>
      </c>
      <c r="L41" s="33">
        <v>20</v>
      </c>
      <c r="M41" s="32">
        <v>794.0000000368619</v>
      </c>
      <c r="N41" s="33">
        <v>52</v>
      </c>
      <c r="O41" s="32">
        <v>648.0000000953953</v>
      </c>
      <c r="P41" s="33">
        <v>24</v>
      </c>
      <c r="Q41" s="76">
        <f>K41+M41+O41</f>
        <v>1602.0000001285684</v>
      </c>
      <c r="R41" s="77">
        <f>L41+N41+P41</f>
        <v>96</v>
      </c>
      <c r="S41" s="52">
        <f>R41/I41</f>
        <v>32</v>
      </c>
      <c r="T41" s="53">
        <f>Q41/R41</f>
        <v>16.687500001339256</v>
      </c>
      <c r="U41" s="67">
        <v>492</v>
      </c>
      <c r="V41" s="68">
        <f>IF(U41&lt;&gt;0,-(U41-R41)/U41,"")</f>
        <v>-0.8048780487804879</v>
      </c>
      <c r="W41" s="78">
        <v>4592649.0000001285</v>
      </c>
      <c r="X41" s="79">
        <v>216363</v>
      </c>
    </row>
    <row r="42" spans="1:24" ht="11.25">
      <c r="A42" s="28">
        <v>36</v>
      </c>
      <c r="B42" s="29"/>
      <c r="C42" s="59" t="s">
        <v>78</v>
      </c>
      <c r="D42" s="60" t="s">
        <v>78</v>
      </c>
      <c r="E42" s="61">
        <v>44449</v>
      </c>
      <c r="F42" s="62" t="s">
        <v>79</v>
      </c>
      <c r="G42" s="63">
        <v>40</v>
      </c>
      <c r="H42" s="63">
        <v>1</v>
      </c>
      <c r="I42" s="64">
        <v>1</v>
      </c>
      <c r="J42" s="66">
        <v>14</v>
      </c>
      <c r="K42" s="32">
        <v>77.00000002580852</v>
      </c>
      <c r="L42" s="33">
        <v>5</v>
      </c>
      <c r="M42" s="32">
        <v>1034.9999999761383</v>
      </c>
      <c r="N42" s="33">
        <v>69</v>
      </c>
      <c r="O42" s="32">
        <v>59.99999999861671</v>
      </c>
      <c r="P42" s="33">
        <v>4</v>
      </c>
      <c r="Q42" s="76">
        <f>K42+M42+O42</f>
        <v>1172.0000000005634</v>
      </c>
      <c r="R42" s="77">
        <f>L42+N42+P42</f>
        <v>78</v>
      </c>
      <c r="S42" s="52">
        <f>R42/I42</f>
        <v>78</v>
      </c>
      <c r="T42" s="53">
        <f>Q42/R42</f>
        <v>15.02564102564825</v>
      </c>
      <c r="U42" s="67">
        <v>33</v>
      </c>
      <c r="V42" s="68">
        <f>IF(U42&lt;&gt;0,-(U42-R42)/U42,"")</f>
        <v>1.3636363636363635</v>
      </c>
      <c r="W42" s="78">
        <v>435478.500000065</v>
      </c>
      <c r="X42" s="79">
        <v>29194</v>
      </c>
    </row>
    <row r="43" spans="1:24" ht="11.25">
      <c r="A43" s="28">
        <v>37</v>
      </c>
      <c r="B43" s="29"/>
      <c r="C43" s="59" t="s">
        <v>110</v>
      </c>
      <c r="D43" s="60" t="s">
        <v>111</v>
      </c>
      <c r="E43" s="61">
        <v>43868</v>
      </c>
      <c r="F43" s="62" t="s">
        <v>19</v>
      </c>
      <c r="G43" s="63">
        <v>192</v>
      </c>
      <c r="H43" s="63">
        <v>1</v>
      </c>
      <c r="I43" s="64">
        <v>1</v>
      </c>
      <c r="J43" s="66">
        <v>12</v>
      </c>
      <c r="K43" s="32">
        <v>559.9999999870893</v>
      </c>
      <c r="L43" s="33">
        <v>70</v>
      </c>
      <c r="M43" s="32">
        <v>0</v>
      </c>
      <c r="N43" s="33">
        <v>0</v>
      </c>
      <c r="O43" s="32">
        <v>0</v>
      </c>
      <c r="P43" s="33">
        <v>0</v>
      </c>
      <c r="Q43" s="76">
        <f>K43+M43+O43</f>
        <v>559.9999999870893</v>
      </c>
      <c r="R43" s="77">
        <f>L43+N43+P43</f>
        <v>70</v>
      </c>
      <c r="S43" s="52">
        <f>R43/I43</f>
        <v>70</v>
      </c>
      <c r="T43" s="53">
        <f>Q43/R43</f>
        <v>7.999999999815561</v>
      </c>
      <c r="U43" s="67"/>
      <c r="V43" s="68">
        <f>IF(U43&lt;&gt;0,-(U43-R43)/U43,"")</f>
      </c>
      <c r="W43" s="78">
        <v>492690.9999999871</v>
      </c>
      <c r="X43" s="79">
        <v>27374</v>
      </c>
    </row>
    <row r="44" spans="1:24" ht="11.25">
      <c r="A44" s="28">
        <v>38</v>
      </c>
      <c r="B44" s="29"/>
      <c r="C44" s="59" t="s">
        <v>46</v>
      </c>
      <c r="D44" s="60" t="s">
        <v>46</v>
      </c>
      <c r="E44" s="61">
        <v>44498</v>
      </c>
      <c r="F44" s="62" t="s">
        <v>22</v>
      </c>
      <c r="G44" s="63">
        <v>17</v>
      </c>
      <c r="H44" s="63">
        <v>1</v>
      </c>
      <c r="I44" s="64">
        <v>1</v>
      </c>
      <c r="J44" s="66">
        <v>7</v>
      </c>
      <c r="K44" s="32">
        <v>1359.9999999686454</v>
      </c>
      <c r="L44" s="33">
        <v>68</v>
      </c>
      <c r="M44" s="32">
        <v>0</v>
      </c>
      <c r="N44" s="33">
        <v>0</v>
      </c>
      <c r="O44" s="32">
        <v>0</v>
      </c>
      <c r="P44" s="33">
        <v>0</v>
      </c>
      <c r="Q44" s="76">
        <f>K44+M44+O44</f>
        <v>1359.9999999686454</v>
      </c>
      <c r="R44" s="77">
        <f>L44+N44+P44</f>
        <v>68</v>
      </c>
      <c r="S44" s="52">
        <f>R44/I44</f>
        <v>68</v>
      </c>
      <c r="T44" s="53">
        <f>Q44/R44</f>
        <v>19.999999999538904</v>
      </c>
      <c r="U44" s="67">
        <v>58</v>
      </c>
      <c r="V44" s="68">
        <f>IF(U44&lt;&gt;0,-(U44-R44)/U44,"")</f>
        <v>0.1724137931034483</v>
      </c>
      <c r="W44" s="78">
        <v>230094.99999996866</v>
      </c>
      <c r="X44" s="79">
        <v>10720</v>
      </c>
    </row>
    <row r="45" spans="1:24" ht="11.25">
      <c r="A45" s="28">
        <v>39</v>
      </c>
      <c r="B45" s="29"/>
      <c r="C45" s="59" t="s">
        <v>88</v>
      </c>
      <c r="D45" s="60" t="s">
        <v>88</v>
      </c>
      <c r="E45" s="61">
        <v>44533</v>
      </c>
      <c r="F45" s="62" t="s">
        <v>19</v>
      </c>
      <c r="G45" s="63">
        <v>56</v>
      </c>
      <c r="H45" s="63">
        <v>4</v>
      </c>
      <c r="I45" s="64">
        <v>4</v>
      </c>
      <c r="J45" s="66">
        <v>2</v>
      </c>
      <c r="K45" s="32">
        <v>104.99999999757924</v>
      </c>
      <c r="L45" s="33">
        <v>7</v>
      </c>
      <c r="M45" s="32">
        <v>644.0000000403202</v>
      </c>
      <c r="N45" s="33">
        <v>37</v>
      </c>
      <c r="O45" s="32">
        <v>414.00000004562276</v>
      </c>
      <c r="P45" s="33">
        <v>23</v>
      </c>
      <c r="Q45" s="76">
        <f>K45+M45+O45</f>
        <v>1163.000000083522</v>
      </c>
      <c r="R45" s="77">
        <f>L45+N45+P45</f>
        <v>67</v>
      </c>
      <c r="S45" s="52">
        <f>R45/I45</f>
        <v>16.75</v>
      </c>
      <c r="T45" s="53">
        <f>Q45/R45</f>
        <v>17.358208956470477</v>
      </c>
      <c r="U45" s="67">
        <v>1186</v>
      </c>
      <c r="V45" s="68">
        <f>IF(U45&lt;&gt;0,-(U45-R45)/U45,"")</f>
        <v>-0.9435075885328836</v>
      </c>
      <c r="W45" s="78">
        <v>46929.50000008352</v>
      </c>
      <c r="X45" s="79">
        <v>2074</v>
      </c>
    </row>
    <row r="46" spans="1:24" ht="11.25">
      <c r="A46" s="28">
        <v>40</v>
      </c>
      <c r="B46" s="29"/>
      <c r="C46" s="59" t="s">
        <v>112</v>
      </c>
      <c r="D46" s="60" t="s">
        <v>113</v>
      </c>
      <c r="E46" s="61">
        <v>43329</v>
      </c>
      <c r="F46" s="62" t="s">
        <v>21</v>
      </c>
      <c r="G46" s="63">
        <v>21</v>
      </c>
      <c r="H46" s="63">
        <v>1</v>
      </c>
      <c r="I46" s="64">
        <v>1</v>
      </c>
      <c r="J46" s="66">
        <v>12</v>
      </c>
      <c r="K46" s="32">
        <v>548.6999999763163</v>
      </c>
      <c r="L46" s="33">
        <v>27</v>
      </c>
      <c r="M46" s="32">
        <v>213.90000002816905</v>
      </c>
      <c r="N46" s="33">
        <v>10</v>
      </c>
      <c r="O46" s="32">
        <v>157.99999996877358</v>
      </c>
      <c r="P46" s="33">
        <v>8</v>
      </c>
      <c r="Q46" s="76">
        <f>K46+M46+O46</f>
        <v>920.599999973259</v>
      </c>
      <c r="R46" s="77">
        <f>L46+N46+P46</f>
        <v>45</v>
      </c>
      <c r="S46" s="52">
        <f>R46/I46</f>
        <v>45</v>
      </c>
      <c r="T46" s="53">
        <f>Q46/R46</f>
        <v>20.457777777183534</v>
      </c>
      <c r="U46" s="67"/>
      <c r="V46" s="68">
        <f>IF(U46&lt;&gt;0,-(U46-R46)/U46,"")</f>
      </c>
      <c r="W46" s="78">
        <v>64430.13999997326</v>
      </c>
      <c r="X46" s="79">
        <v>4899</v>
      </c>
    </row>
    <row r="47" spans="1:24" ht="11.25">
      <c r="A47" s="28">
        <v>41</v>
      </c>
      <c r="B47" s="29"/>
      <c r="C47" s="59" t="s">
        <v>76</v>
      </c>
      <c r="D47" s="60" t="s">
        <v>77</v>
      </c>
      <c r="E47" s="61">
        <v>43819</v>
      </c>
      <c r="F47" s="62" t="s">
        <v>20</v>
      </c>
      <c r="G47" s="63">
        <v>145</v>
      </c>
      <c r="H47" s="63">
        <v>1</v>
      </c>
      <c r="I47" s="64">
        <v>1</v>
      </c>
      <c r="J47" s="66">
        <v>23</v>
      </c>
      <c r="K47" s="32">
        <v>387.0000000186615</v>
      </c>
      <c r="L47" s="33">
        <v>43</v>
      </c>
      <c r="M47" s="32">
        <v>0</v>
      </c>
      <c r="N47" s="33">
        <v>0</v>
      </c>
      <c r="O47" s="32">
        <v>0</v>
      </c>
      <c r="P47" s="33">
        <v>0</v>
      </c>
      <c r="Q47" s="76">
        <f>K47+M47+O47</f>
        <v>387.0000000186615</v>
      </c>
      <c r="R47" s="77">
        <f>L47+N47+P47</f>
        <v>43</v>
      </c>
      <c r="S47" s="52">
        <f>R47/I47</f>
        <v>43</v>
      </c>
      <c r="T47" s="53">
        <f>Q47/R47</f>
        <v>9.000000000433989</v>
      </c>
      <c r="U47" s="67">
        <v>78</v>
      </c>
      <c r="V47" s="68">
        <f>IF(U47&lt;&gt;0,-(U47-R47)/U47,"")</f>
        <v>-0.44871794871794873</v>
      </c>
      <c r="W47" s="80">
        <v>526688.1407971878</v>
      </c>
      <c r="X47" s="81">
        <v>33811</v>
      </c>
    </row>
    <row r="48" spans="1:24" ht="11.25">
      <c r="A48" s="28">
        <v>42</v>
      </c>
      <c r="B48" s="29"/>
      <c r="C48" s="59" t="s">
        <v>54</v>
      </c>
      <c r="D48" s="60" t="s">
        <v>54</v>
      </c>
      <c r="E48" s="61">
        <v>44512</v>
      </c>
      <c r="F48" s="62" t="s">
        <v>19</v>
      </c>
      <c r="G48" s="63">
        <v>104</v>
      </c>
      <c r="H48" s="63">
        <v>3</v>
      </c>
      <c r="I48" s="64">
        <v>3</v>
      </c>
      <c r="J48" s="66">
        <v>5</v>
      </c>
      <c r="K48" s="32">
        <v>39.99999999907781</v>
      </c>
      <c r="L48" s="33">
        <v>2</v>
      </c>
      <c r="M48" s="32">
        <v>399.99999999077806</v>
      </c>
      <c r="N48" s="33">
        <v>18</v>
      </c>
      <c r="O48" s="32">
        <v>834.9999999807492</v>
      </c>
      <c r="P48" s="33">
        <v>22</v>
      </c>
      <c r="Q48" s="76">
        <f>K48+M48+O48</f>
        <v>1274.9999999706051</v>
      </c>
      <c r="R48" s="77">
        <f>L48+N48+P48</f>
        <v>42</v>
      </c>
      <c r="S48" s="52">
        <f>R48/I48</f>
        <v>14</v>
      </c>
      <c r="T48" s="53">
        <f>Q48/R48</f>
        <v>30.35714285644298</v>
      </c>
      <c r="U48" s="67">
        <v>388</v>
      </c>
      <c r="V48" s="68">
        <f>IF(U48&lt;&gt;0,-(U48-R48)/U48,"")</f>
        <v>-0.8917525773195877</v>
      </c>
      <c r="W48" s="78">
        <v>398422.9999999706</v>
      </c>
      <c r="X48" s="79">
        <v>19854</v>
      </c>
    </row>
    <row r="49" spans="1:24" ht="11.25">
      <c r="A49" s="28">
        <v>43</v>
      </c>
      <c r="B49" s="29"/>
      <c r="C49" s="59" t="s">
        <v>114</v>
      </c>
      <c r="D49" s="60" t="s">
        <v>114</v>
      </c>
      <c r="E49" s="61">
        <v>44512</v>
      </c>
      <c r="F49" s="62" t="s">
        <v>25</v>
      </c>
      <c r="G49" s="63">
        <v>288</v>
      </c>
      <c r="H49" s="63">
        <v>1</v>
      </c>
      <c r="I49" s="64">
        <v>1</v>
      </c>
      <c r="J49" s="66">
        <v>4</v>
      </c>
      <c r="K49" s="32">
        <v>0</v>
      </c>
      <c r="L49" s="33">
        <v>0</v>
      </c>
      <c r="M49" s="32">
        <v>345.99999993685555</v>
      </c>
      <c r="N49" s="33">
        <v>40</v>
      </c>
      <c r="O49" s="32">
        <v>0</v>
      </c>
      <c r="P49" s="33">
        <v>0</v>
      </c>
      <c r="Q49" s="76">
        <f>K49+M49+O49</f>
        <v>345.99999993685555</v>
      </c>
      <c r="R49" s="77">
        <f>L49+N49+P49</f>
        <v>40</v>
      </c>
      <c r="S49" s="52">
        <f>R49/I49</f>
        <v>40</v>
      </c>
      <c r="T49" s="53">
        <f>Q49/R49</f>
        <v>8.64999999842139</v>
      </c>
      <c r="U49" s="67"/>
      <c r="V49" s="68">
        <f>IF(U49&lt;&gt;0,-(U49-R49)/U49,"")</f>
      </c>
      <c r="W49" s="78">
        <v>922187.9999999369</v>
      </c>
      <c r="X49" s="79">
        <v>46738</v>
      </c>
    </row>
    <row r="50" spans="1:24" ht="11.25">
      <c r="A50" s="28">
        <v>44</v>
      </c>
      <c r="B50" s="29"/>
      <c r="C50" s="59" t="s">
        <v>62</v>
      </c>
      <c r="D50" s="60" t="s">
        <v>62</v>
      </c>
      <c r="E50" s="61">
        <v>44519</v>
      </c>
      <c r="F50" s="62" t="s">
        <v>20</v>
      </c>
      <c r="G50" s="63">
        <v>123</v>
      </c>
      <c r="H50" s="63">
        <v>1</v>
      </c>
      <c r="I50" s="64">
        <v>1</v>
      </c>
      <c r="J50" s="66">
        <v>4</v>
      </c>
      <c r="K50" s="32">
        <v>219.99999999492792</v>
      </c>
      <c r="L50" s="33">
        <v>11</v>
      </c>
      <c r="M50" s="32">
        <v>439.99999998985584</v>
      </c>
      <c r="N50" s="33">
        <v>22</v>
      </c>
      <c r="O50" s="32">
        <v>84.00000005323088</v>
      </c>
      <c r="P50" s="33">
        <v>4</v>
      </c>
      <c r="Q50" s="76">
        <f>K50+M50+O50</f>
        <v>744.0000000380146</v>
      </c>
      <c r="R50" s="77">
        <f>L50+N50+P50</f>
        <v>37</v>
      </c>
      <c r="S50" s="52">
        <f>R50/I50</f>
        <v>37</v>
      </c>
      <c r="T50" s="53">
        <f>Q50/R50</f>
        <v>20.10810810913553</v>
      </c>
      <c r="U50" s="67">
        <v>793</v>
      </c>
      <c r="V50" s="68">
        <f>IF(U50&lt;&gt;0,-(U50-R50)/U50,"")</f>
        <v>-0.9533417402269861</v>
      </c>
      <c r="W50" s="78">
        <v>335117.500000038</v>
      </c>
      <c r="X50" s="79">
        <v>16257</v>
      </c>
    </row>
    <row r="51" spans="1:24" ht="11.25">
      <c r="A51" s="28">
        <v>45</v>
      </c>
      <c r="B51" s="29"/>
      <c r="C51" s="71" t="s">
        <v>115</v>
      </c>
      <c r="D51" s="72" t="s">
        <v>115</v>
      </c>
      <c r="E51" s="73">
        <v>43854</v>
      </c>
      <c r="F51" s="62" t="s">
        <v>22</v>
      </c>
      <c r="G51" s="65">
        <v>194</v>
      </c>
      <c r="H51" s="65">
        <v>1</v>
      </c>
      <c r="I51" s="64">
        <v>1</v>
      </c>
      <c r="J51" s="66">
        <v>11</v>
      </c>
      <c r="K51" s="32">
        <v>349.9999999919308</v>
      </c>
      <c r="L51" s="33">
        <v>35</v>
      </c>
      <c r="M51" s="32">
        <v>0</v>
      </c>
      <c r="N51" s="33">
        <v>0</v>
      </c>
      <c r="O51" s="32">
        <v>0</v>
      </c>
      <c r="P51" s="33">
        <v>0</v>
      </c>
      <c r="Q51" s="76">
        <f>K51+M51+O51</f>
        <v>349.9999999919308</v>
      </c>
      <c r="R51" s="77">
        <f>L51+N51+P51</f>
        <v>35</v>
      </c>
      <c r="S51" s="52">
        <f>R51/I51</f>
        <v>35</v>
      </c>
      <c r="T51" s="53">
        <f>Q51/R51</f>
        <v>9.999999999769452</v>
      </c>
      <c r="U51" s="67"/>
      <c r="V51" s="68">
        <f>IF(U51&lt;&gt;0,-(U51-R51)/U51,"")</f>
      </c>
      <c r="W51" s="89">
        <v>652500.499999992</v>
      </c>
      <c r="X51" s="90">
        <v>39398</v>
      </c>
    </row>
    <row r="52" spans="1:24" ht="11.25">
      <c r="A52" s="28">
        <v>46</v>
      </c>
      <c r="B52" s="29"/>
      <c r="C52" s="59" t="s">
        <v>92</v>
      </c>
      <c r="D52" s="60" t="s">
        <v>92</v>
      </c>
      <c r="E52" s="61">
        <v>44533</v>
      </c>
      <c r="F52" s="62" t="s">
        <v>93</v>
      </c>
      <c r="G52" s="63">
        <v>2</v>
      </c>
      <c r="H52" s="63">
        <v>2</v>
      </c>
      <c r="I52" s="64">
        <v>2</v>
      </c>
      <c r="J52" s="66">
        <v>2</v>
      </c>
      <c r="K52" s="32">
        <v>732.0000000107076</v>
      </c>
      <c r="L52" s="33">
        <v>30</v>
      </c>
      <c r="M52" s="32">
        <v>52.00000002638489</v>
      </c>
      <c r="N52" s="33">
        <v>2</v>
      </c>
      <c r="O52" s="32">
        <v>0</v>
      </c>
      <c r="P52" s="33">
        <v>0</v>
      </c>
      <c r="Q52" s="76">
        <f>K52+M52+O52</f>
        <v>784.0000000370925</v>
      </c>
      <c r="R52" s="77">
        <f>L52+N52+P52</f>
        <v>32</v>
      </c>
      <c r="S52" s="52">
        <f>R52/I52</f>
        <v>16</v>
      </c>
      <c r="T52" s="53">
        <v>0</v>
      </c>
      <c r="U52" s="67"/>
      <c r="V52" s="68">
        <f>IF(U52&lt;&gt;0,-(U52-R52)/U52,"")</f>
      </c>
      <c r="W52" s="78">
        <v>1684.0000000370924</v>
      </c>
      <c r="X52" s="79">
        <v>104</v>
      </c>
    </row>
    <row r="53" spans="1:24" ht="11.25">
      <c r="A53" s="28">
        <v>47</v>
      </c>
      <c r="B53" s="29"/>
      <c r="C53" s="59" t="s">
        <v>116</v>
      </c>
      <c r="D53" s="60" t="s">
        <v>117</v>
      </c>
      <c r="E53" s="61">
        <v>44463</v>
      </c>
      <c r="F53" s="34" t="s">
        <v>25</v>
      </c>
      <c r="G53" s="63">
        <v>132</v>
      </c>
      <c r="H53" s="63">
        <v>1</v>
      </c>
      <c r="I53" s="64">
        <v>1</v>
      </c>
      <c r="J53" s="66">
        <v>4</v>
      </c>
      <c r="K53" s="32">
        <v>0</v>
      </c>
      <c r="L53" s="33">
        <v>0</v>
      </c>
      <c r="M53" s="32">
        <v>959.9999999778673</v>
      </c>
      <c r="N53" s="33">
        <v>24</v>
      </c>
      <c r="O53" s="32">
        <v>0</v>
      </c>
      <c r="P53" s="33">
        <v>0</v>
      </c>
      <c r="Q53" s="76">
        <f>K53+M53+O53</f>
        <v>959.9999999778673</v>
      </c>
      <c r="R53" s="77">
        <f>L53+N53+P53</f>
        <v>24</v>
      </c>
      <c r="S53" s="52">
        <f>R53/I53</f>
        <v>24</v>
      </c>
      <c r="T53" s="53">
        <f>Q53/R53</f>
        <v>39.99999999907781</v>
      </c>
      <c r="U53" s="67"/>
      <c r="V53" s="68">
        <f>IF(U53&lt;&gt;0,-(U53-R53)/U53,"")</f>
      </c>
      <c r="W53" s="78">
        <v>160689.99999997788</v>
      </c>
      <c r="X53" s="79">
        <v>6482</v>
      </c>
    </row>
    <row r="54" spans="1:24" ht="11.25">
      <c r="A54" s="28">
        <v>48</v>
      </c>
      <c r="B54" s="29"/>
      <c r="C54" s="59" t="s">
        <v>118</v>
      </c>
      <c r="D54" s="60" t="s">
        <v>118</v>
      </c>
      <c r="E54" s="61">
        <v>44540</v>
      </c>
      <c r="F54" s="62" t="s">
        <v>22</v>
      </c>
      <c r="G54" s="63">
        <v>29</v>
      </c>
      <c r="H54" s="63">
        <v>29</v>
      </c>
      <c r="I54" s="64">
        <v>29</v>
      </c>
      <c r="J54" s="66">
        <v>1</v>
      </c>
      <c r="K54" s="32">
        <v>205.99999994008323</v>
      </c>
      <c r="L54" s="33">
        <v>9</v>
      </c>
      <c r="M54" s="32">
        <v>79.99999999815562</v>
      </c>
      <c r="N54" s="33">
        <v>4</v>
      </c>
      <c r="O54" s="32">
        <v>134.00000005207812</v>
      </c>
      <c r="P54" s="33">
        <v>7</v>
      </c>
      <c r="Q54" s="76">
        <f>K54+M54+O54</f>
        <v>419.99999999031695</v>
      </c>
      <c r="R54" s="77">
        <f>L54+N54+P54</f>
        <v>20</v>
      </c>
      <c r="S54" s="52">
        <f>R54/I54</f>
        <v>0.6896551724137931</v>
      </c>
      <c r="T54" s="53">
        <f>Q54/R54</f>
        <v>20.999999999515847</v>
      </c>
      <c r="U54" s="67"/>
      <c r="V54" s="68">
        <f>IF(U54&lt;&gt;0,-(U54-R54)/U54,"")</f>
      </c>
      <c r="W54" s="78">
        <v>419.99999999031695</v>
      </c>
      <c r="X54" s="79">
        <v>20</v>
      </c>
    </row>
    <row r="55" spans="1:24" ht="11.25">
      <c r="A55" s="28">
        <v>49</v>
      </c>
      <c r="B55" s="29"/>
      <c r="C55" s="59" t="s">
        <v>72</v>
      </c>
      <c r="D55" s="60" t="s">
        <v>73</v>
      </c>
      <c r="E55" s="61">
        <v>44526</v>
      </c>
      <c r="F55" s="62" t="s">
        <v>19</v>
      </c>
      <c r="G55" s="63">
        <v>103</v>
      </c>
      <c r="H55" s="63">
        <v>1</v>
      </c>
      <c r="I55" s="64">
        <v>1</v>
      </c>
      <c r="J55" s="66">
        <v>3</v>
      </c>
      <c r="K55" s="32">
        <v>200.99999994019848</v>
      </c>
      <c r="L55" s="33">
        <v>6</v>
      </c>
      <c r="M55" s="32">
        <v>422.0000000178546</v>
      </c>
      <c r="N55" s="33">
        <v>13</v>
      </c>
      <c r="O55" s="32">
        <v>0</v>
      </c>
      <c r="P55" s="33">
        <v>0</v>
      </c>
      <c r="Q55" s="76">
        <f>K55+M55+O55</f>
        <v>622.9999999580531</v>
      </c>
      <c r="R55" s="77">
        <f>L55+N55+P55</f>
        <v>19</v>
      </c>
      <c r="S55" s="52">
        <f>R55/I55</f>
        <v>19</v>
      </c>
      <c r="T55" s="53">
        <f>Q55/R55</f>
        <v>32.78947368200279</v>
      </c>
      <c r="U55" s="67">
        <v>2860</v>
      </c>
      <c r="V55" s="68">
        <f>IF(U55&lt;&gt;0,-(U55-R55)/U55,"")</f>
        <v>-0.9933566433566433</v>
      </c>
      <c r="W55" s="78">
        <v>425668.49999995803</v>
      </c>
      <c r="X55" s="79">
        <v>18981</v>
      </c>
    </row>
    <row r="56" spans="1:24" ht="11.25">
      <c r="A56" s="28">
        <v>50</v>
      </c>
      <c r="B56" s="29"/>
      <c r="C56" s="59" t="s">
        <v>119</v>
      </c>
      <c r="D56" s="60" t="s">
        <v>120</v>
      </c>
      <c r="E56" s="61">
        <v>43770</v>
      </c>
      <c r="F56" s="62" t="s">
        <v>20</v>
      </c>
      <c r="G56" s="63">
        <v>100</v>
      </c>
      <c r="H56" s="63">
        <v>1</v>
      </c>
      <c r="I56" s="64">
        <v>1</v>
      </c>
      <c r="J56" s="66">
        <v>34</v>
      </c>
      <c r="K56" s="32">
        <v>148.80000000760293</v>
      </c>
      <c r="L56" s="33">
        <v>7</v>
      </c>
      <c r="M56" s="32">
        <v>111.59999993674285</v>
      </c>
      <c r="N56" s="33">
        <v>5</v>
      </c>
      <c r="O56" s="32">
        <v>120.90000005789689</v>
      </c>
      <c r="P56" s="33">
        <v>6</v>
      </c>
      <c r="Q56" s="76">
        <f>K56+M56+O56</f>
        <v>381.30000000224265</v>
      </c>
      <c r="R56" s="77">
        <f>L56+N56+P56</f>
        <v>18</v>
      </c>
      <c r="S56" s="52">
        <f>R56/I56</f>
        <v>18</v>
      </c>
      <c r="T56" s="53">
        <f>Q56/R56</f>
        <v>21.183333333457924</v>
      </c>
      <c r="U56" s="67"/>
      <c r="V56" s="68">
        <f>IF(U56&lt;&gt;0,-(U56-R56)/U56,"")</f>
      </c>
      <c r="W56" s="80">
        <v>6833839.300000003</v>
      </c>
      <c r="X56" s="81">
        <v>428770</v>
      </c>
    </row>
    <row r="57" spans="1:24" ht="11.25">
      <c r="A57" s="28">
        <v>51</v>
      </c>
      <c r="B57" s="29"/>
      <c r="C57" s="59" t="s">
        <v>49</v>
      </c>
      <c r="D57" s="60" t="s">
        <v>50</v>
      </c>
      <c r="E57" s="61">
        <v>44505</v>
      </c>
      <c r="F57" s="62" t="s">
        <v>19</v>
      </c>
      <c r="G57" s="63">
        <v>165</v>
      </c>
      <c r="H57" s="63">
        <v>2</v>
      </c>
      <c r="I57" s="64">
        <v>2</v>
      </c>
      <c r="J57" s="66">
        <v>6</v>
      </c>
      <c r="K57" s="32">
        <v>0</v>
      </c>
      <c r="L57" s="33">
        <v>0</v>
      </c>
      <c r="M57" s="32">
        <v>170.99999994089015</v>
      </c>
      <c r="N57" s="33">
        <v>15</v>
      </c>
      <c r="O57" s="32">
        <v>0</v>
      </c>
      <c r="P57" s="33">
        <v>0</v>
      </c>
      <c r="Q57" s="76">
        <f>K57+M57+O57</f>
        <v>170.99999994089015</v>
      </c>
      <c r="R57" s="77">
        <f>L57+N57+P57</f>
        <v>15</v>
      </c>
      <c r="S57" s="52">
        <f>R57/I57</f>
        <v>7.5</v>
      </c>
      <c r="T57" s="53">
        <f>Q57/R57</f>
        <v>11.399999996059343</v>
      </c>
      <c r="U57" s="67">
        <v>196</v>
      </c>
      <c r="V57" s="68">
        <f>IF(U57&lt;&gt;0,-(U57-R57)/U57,"")</f>
        <v>-0.923469387755102</v>
      </c>
      <c r="W57" s="78">
        <v>437605.4999999409</v>
      </c>
      <c r="X57" s="79">
        <v>21382</v>
      </c>
    </row>
    <row r="58" spans="1:24" ht="11.25">
      <c r="A58" s="28">
        <v>52</v>
      </c>
      <c r="B58" s="29"/>
      <c r="C58" s="59" t="s">
        <v>56</v>
      </c>
      <c r="D58" s="60" t="s">
        <v>53</v>
      </c>
      <c r="E58" s="61">
        <v>44512</v>
      </c>
      <c r="F58" s="62" t="s">
        <v>20</v>
      </c>
      <c r="G58" s="63">
        <v>186</v>
      </c>
      <c r="H58" s="63">
        <v>1</v>
      </c>
      <c r="I58" s="64">
        <v>1</v>
      </c>
      <c r="J58" s="66">
        <v>5</v>
      </c>
      <c r="K58" s="32">
        <v>44.00000005415306</v>
      </c>
      <c r="L58" s="33">
        <v>2</v>
      </c>
      <c r="M58" s="32">
        <v>115.99999994215815</v>
      </c>
      <c r="N58" s="33">
        <v>5</v>
      </c>
      <c r="O58" s="32">
        <v>0</v>
      </c>
      <c r="P58" s="33">
        <v>0</v>
      </c>
      <c r="Q58" s="76">
        <f>K58+M58+O58</f>
        <v>159.9999999963112</v>
      </c>
      <c r="R58" s="77">
        <f>L58+N58+P58</f>
        <v>7</v>
      </c>
      <c r="S58" s="52">
        <f>R58/I58</f>
        <v>7</v>
      </c>
      <c r="T58" s="53">
        <f>Q58/R58</f>
        <v>22.857142856615887</v>
      </c>
      <c r="U58" s="67">
        <v>9</v>
      </c>
      <c r="V58" s="68">
        <f>IF(U58&lt;&gt;0,-(U58-R58)/U58,"")</f>
        <v>-0.2222222222222222</v>
      </c>
      <c r="W58" s="78">
        <v>604657.4999999963</v>
      </c>
      <c r="X58" s="79">
        <v>29437</v>
      </c>
    </row>
    <row r="59" spans="1:24" ht="11.25">
      <c r="A59" s="28">
        <v>53</v>
      </c>
      <c r="B59" s="29"/>
      <c r="C59" s="71" t="s">
        <v>121</v>
      </c>
      <c r="D59" s="72" t="s">
        <v>121</v>
      </c>
      <c r="E59" s="73">
        <v>44379</v>
      </c>
      <c r="F59" s="62" t="s">
        <v>122</v>
      </c>
      <c r="G59" s="65">
        <v>17</v>
      </c>
      <c r="H59" s="65">
        <v>1</v>
      </c>
      <c r="I59" s="64">
        <v>1</v>
      </c>
      <c r="J59" s="66">
        <v>8</v>
      </c>
      <c r="K59" s="32">
        <v>29.999999999308354</v>
      </c>
      <c r="L59" s="33">
        <v>2</v>
      </c>
      <c r="M59" s="32">
        <v>34.00000005438361</v>
      </c>
      <c r="N59" s="33">
        <v>2</v>
      </c>
      <c r="O59" s="32">
        <v>0</v>
      </c>
      <c r="P59" s="33">
        <v>0</v>
      </c>
      <c r="Q59" s="76">
        <f>K59+M59+O59</f>
        <v>64.00000005369196</v>
      </c>
      <c r="R59" s="77">
        <f>L59+N59+P59</f>
        <v>4</v>
      </c>
      <c r="S59" s="52">
        <f>R59/I59</f>
        <v>4</v>
      </c>
      <c r="T59" s="53">
        <f>Q59/R59</f>
        <v>16.00000001342299</v>
      </c>
      <c r="U59" s="67"/>
      <c r="V59" s="68">
        <f>IF(U59&lt;&gt;0,-(U59-R59)/U59,"")</f>
      </c>
      <c r="W59" s="76">
        <v>20242.000000019656</v>
      </c>
      <c r="X59" s="77">
        <v>1053</v>
      </c>
    </row>
    <row r="60" spans="1:24" ht="11.25">
      <c r="A60" s="28">
        <v>54</v>
      </c>
      <c r="B60" s="29"/>
      <c r="C60" s="59" t="s">
        <v>123</v>
      </c>
      <c r="D60" s="60" t="s">
        <v>123</v>
      </c>
      <c r="E60" s="61">
        <v>44505</v>
      </c>
      <c r="F60" s="62" t="s">
        <v>20</v>
      </c>
      <c r="G60" s="63">
        <v>43</v>
      </c>
      <c r="H60" s="63">
        <v>1</v>
      </c>
      <c r="I60" s="64">
        <v>1</v>
      </c>
      <c r="J60" s="66">
        <v>6</v>
      </c>
      <c r="K60" s="32">
        <v>0</v>
      </c>
      <c r="L60" s="33">
        <v>0</v>
      </c>
      <c r="M60" s="32">
        <v>59.99999999861671</v>
      </c>
      <c r="N60" s="33">
        <v>4</v>
      </c>
      <c r="O60" s="32">
        <v>0</v>
      </c>
      <c r="P60" s="33">
        <v>0</v>
      </c>
      <c r="Q60" s="76">
        <f>K60+M60+O60</f>
        <v>59.99999999861671</v>
      </c>
      <c r="R60" s="77">
        <f>L60+N60+P60</f>
        <v>4</v>
      </c>
      <c r="S60" s="52">
        <f>R60/I60</f>
        <v>4</v>
      </c>
      <c r="T60" s="53">
        <f>Q60/R60</f>
        <v>14.999999999654177</v>
      </c>
      <c r="U60" s="67"/>
      <c r="V60" s="68">
        <f>IF(U60&lt;&gt;0,-(U60-R60)/U60,"")</f>
      </c>
      <c r="W60" s="78">
        <v>61574.99999999862</v>
      </c>
      <c r="X60" s="79">
        <v>2872</v>
      </c>
    </row>
    <row r="61" spans="1:24" ht="11.25">
      <c r="A61" s="28">
        <v>55</v>
      </c>
      <c r="B61" s="29"/>
      <c r="C61" s="59" t="s">
        <v>124</v>
      </c>
      <c r="D61" s="60" t="s">
        <v>124</v>
      </c>
      <c r="E61" s="61">
        <v>44022</v>
      </c>
      <c r="F61" s="62" t="s">
        <v>20</v>
      </c>
      <c r="G61" s="63">
        <v>13</v>
      </c>
      <c r="H61" s="63">
        <v>1</v>
      </c>
      <c r="I61" s="64">
        <v>1</v>
      </c>
      <c r="J61" s="66">
        <v>19</v>
      </c>
      <c r="K61" s="32">
        <v>19.999999999538904</v>
      </c>
      <c r="L61" s="33">
        <v>4</v>
      </c>
      <c r="M61" s="32">
        <v>0</v>
      </c>
      <c r="N61" s="33">
        <v>0</v>
      </c>
      <c r="O61" s="32">
        <v>0</v>
      </c>
      <c r="P61" s="33">
        <v>0</v>
      </c>
      <c r="Q61" s="76">
        <f>K61+M61+O61</f>
        <v>19.999999999538904</v>
      </c>
      <c r="R61" s="77">
        <f>L61+N61+P61</f>
        <v>4</v>
      </c>
      <c r="S61" s="52">
        <f>R61/I61</f>
        <v>4</v>
      </c>
      <c r="T61" s="53">
        <f>Q61/R61</f>
        <v>4.999999999884726</v>
      </c>
      <c r="U61" s="67"/>
      <c r="V61" s="68">
        <f>IF(U61&lt;&gt;0,-(U61-R61)/U61,"")</f>
      </c>
      <c r="W61" s="80">
        <v>36516.99999997308</v>
      </c>
      <c r="X61" s="81">
        <v>1905</v>
      </c>
    </row>
    <row r="62" spans="1:24" ht="11.25">
      <c r="A62" s="28">
        <v>56</v>
      </c>
      <c r="B62" s="29"/>
      <c r="C62" s="59" t="s">
        <v>43</v>
      </c>
      <c r="D62" s="60" t="s">
        <v>44</v>
      </c>
      <c r="E62" s="61">
        <v>44491</v>
      </c>
      <c r="F62" s="62" t="s">
        <v>18</v>
      </c>
      <c r="G62" s="63">
        <v>239</v>
      </c>
      <c r="H62" s="63">
        <v>1</v>
      </c>
      <c r="I62" s="64">
        <v>1</v>
      </c>
      <c r="J62" s="66">
        <v>8</v>
      </c>
      <c r="K62" s="32">
        <v>0</v>
      </c>
      <c r="L62" s="33">
        <v>0</v>
      </c>
      <c r="M62" s="32">
        <v>64.00000005369196</v>
      </c>
      <c r="N62" s="33">
        <v>2</v>
      </c>
      <c r="O62" s="32">
        <v>0</v>
      </c>
      <c r="P62" s="33">
        <v>0</v>
      </c>
      <c r="Q62" s="76">
        <f>K62+M62+O62</f>
        <v>64.00000005369196</v>
      </c>
      <c r="R62" s="77">
        <f>L62+N62+P62</f>
        <v>2</v>
      </c>
      <c r="S62" s="52">
        <f>R62/I62</f>
        <v>2</v>
      </c>
      <c r="T62" s="53">
        <f>Q62/R62</f>
        <v>32.00000002684598</v>
      </c>
      <c r="U62" s="67">
        <v>8</v>
      </c>
      <c r="V62" s="68">
        <f>IF(U62&lt;&gt;0,-(U62-R62)/U62,"")</f>
        <v>-0.75</v>
      </c>
      <c r="W62" s="78">
        <v>2051119.0000000538</v>
      </c>
      <c r="X62" s="79">
        <v>95362</v>
      </c>
    </row>
    <row r="63" spans="1:24" ht="11.25">
      <c r="A63" s="28">
        <v>57</v>
      </c>
      <c r="B63" s="29"/>
      <c r="C63" s="59" t="s">
        <v>65</v>
      </c>
      <c r="D63" s="60" t="s">
        <v>65</v>
      </c>
      <c r="E63" s="61">
        <v>44519</v>
      </c>
      <c r="F63" s="62" t="s">
        <v>51</v>
      </c>
      <c r="G63" s="63">
        <v>77</v>
      </c>
      <c r="H63" s="63">
        <v>2</v>
      </c>
      <c r="I63" s="64">
        <v>2</v>
      </c>
      <c r="J63" s="66">
        <v>4</v>
      </c>
      <c r="K63" s="32">
        <v>0</v>
      </c>
      <c r="L63" s="33">
        <v>0</v>
      </c>
      <c r="M63" s="32">
        <v>49.99999999884726</v>
      </c>
      <c r="N63" s="33">
        <v>2</v>
      </c>
      <c r="O63" s="32">
        <v>0</v>
      </c>
      <c r="P63" s="33">
        <v>0</v>
      </c>
      <c r="Q63" s="76">
        <f>K63+M63+O63</f>
        <v>49.99999999884726</v>
      </c>
      <c r="R63" s="77">
        <f>L63+N63+P63</f>
        <v>2</v>
      </c>
      <c r="S63" s="52">
        <f>R63/I63</f>
        <v>1</v>
      </c>
      <c r="T63" s="53">
        <f>Q63/R63</f>
        <v>24.99999999942363</v>
      </c>
      <c r="U63" s="67">
        <v>14</v>
      </c>
      <c r="V63" s="68">
        <f>IF(U63&lt;&gt;0,-(U63-R63)/U63,"")</f>
        <v>-0.8571428571428571</v>
      </c>
      <c r="W63" s="78">
        <v>32237.999999998847</v>
      </c>
      <c r="X63" s="79">
        <v>1825</v>
      </c>
    </row>
    <row r="64" spans="1:24" ht="11.25">
      <c r="A64" s="28">
        <v>58</v>
      </c>
      <c r="B64" s="29"/>
      <c r="C64" s="59" t="s">
        <v>90</v>
      </c>
      <c r="D64" s="60" t="s">
        <v>90</v>
      </c>
      <c r="E64" s="61">
        <v>44463</v>
      </c>
      <c r="F64" s="62" t="s">
        <v>91</v>
      </c>
      <c r="G64" s="63">
        <v>61</v>
      </c>
      <c r="H64" s="63">
        <v>1</v>
      </c>
      <c r="I64" s="64">
        <v>1</v>
      </c>
      <c r="J64" s="66">
        <v>9</v>
      </c>
      <c r="K64" s="32">
        <v>0</v>
      </c>
      <c r="L64" s="33">
        <v>0</v>
      </c>
      <c r="M64" s="32">
        <v>39.99999999907781</v>
      </c>
      <c r="N64" s="33">
        <v>2</v>
      </c>
      <c r="O64" s="32">
        <v>0</v>
      </c>
      <c r="P64" s="33">
        <v>0</v>
      </c>
      <c r="Q64" s="76">
        <f>K64+M64+O64</f>
        <v>39.99999999907781</v>
      </c>
      <c r="R64" s="77">
        <f>L64+N64+P64</f>
        <v>2</v>
      </c>
      <c r="S64" s="52">
        <f>R64/I64</f>
        <v>2</v>
      </c>
      <c r="T64" s="53">
        <f>Q64/R64</f>
        <v>19.999999999538904</v>
      </c>
      <c r="U64" s="67">
        <v>4</v>
      </c>
      <c r="V64" s="68">
        <f>IF(U64&lt;&gt;0,-(U64-R64)/U64,"")</f>
        <v>-0.5</v>
      </c>
      <c r="W64" s="76">
        <v>25027.076162768986</v>
      </c>
      <c r="X64" s="77">
        <v>1345</v>
      </c>
    </row>
  </sheetData>
  <sheetProtection selectLockedCells="1" selectUnlockedCells="1"/>
  <mergeCells count="10">
    <mergeCell ref="W4:X4"/>
    <mergeCell ref="K1:X3"/>
    <mergeCell ref="K4:L4"/>
    <mergeCell ref="U4:V4"/>
    <mergeCell ref="B3:C3"/>
    <mergeCell ref="B2:C2"/>
    <mergeCell ref="B1:C1"/>
    <mergeCell ref="M4:N4"/>
    <mergeCell ref="O4:P4"/>
    <mergeCell ref="Q4:R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2021-12-13T05:07:01Z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