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32760" windowWidth="15600" windowHeight="9240" tabRatio="854" activeTab="0"/>
  </bookViews>
  <sheets>
    <sheet name="26-28.11.2021 (hafta sonu)" sheetId="1" r:id="rId1"/>
  </sheets>
  <definedNames>
    <definedName name="Excel_BuiltIn__FilterDatabase" localSheetId="0">'26-28.11.2021 (hafta sonu)'!$A$1:$X$30</definedName>
    <definedName name="_xlnm.Print_Area" localSheetId="0">'26-28.11.2021 (hafta sonu)'!#REF!</definedName>
  </definedNames>
  <calcPr fullCalcOnLoad="1"/>
</workbook>
</file>

<file path=xl/sharedStrings.xml><?xml version="1.0" encoding="utf-8"?>
<sst xmlns="http://schemas.openxmlformats.org/spreadsheetml/2006/main" count="191" uniqueCount="124">
  <si>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</si>
  <si>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</si>
  <si>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</si>
  <si>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</si>
  <si>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</si>
  <si>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</si>
  <si>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</si>
  <si>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KÜMÜLATİF</t>
  </si>
  <si>
    <t>FİLMİN ORİJİNAL ADI</t>
  </si>
  <si>
    <t>FİLMİN TÜRKÇE ADI</t>
  </si>
  <si>
    <t>DAĞITIM</t>
  </si>
  <si>
    <t>LOKASYON</t>
  </si>
  <si>
    <t>HAFTA</t>
  </si>
  <si>
    <t>HASILAT</t>
  </si>
  <si>
    <t>BİLET SATIŞ</t>
  </si>
  <si>
    <t xml:space="preserve">HASILAT </t>
  </si>
  <si>
    <t>BİLET</t>
  </si>
  <si>
    <t>BİLET %</t>
  </si>
  <si>
    <t>UIP TURKEY</t>
  </si>
  <si>
    <t>CGVMARS DAĞITIM</t>
  </si>
  <si>
    <t>BİR FİLM</t>
  </si>
  <si>
    <t>BS DAĞITIM</t>
  </si>
  <si>
    <t>TME FILMS</t>
  </si>
  <si>
    <r>
      <t xml:space="preserve">BİLET SATIŞ    </t>
    </r>
    <r>
      <rPr>
        <b/>
        <sz val="7"/>
        <color indexed="10"/>
        <rFont val="Webdings"/>
        <family val="1"/>
      </rPr>
      <t>6</t>
    </r>
  </si>
  <si>
    <t>WARNER BROS. TURKEY</t>
  </si>
  <si>
    <t>CJ ENM</t>
  </si>
  <si>
    <t>ÖNCEKİ</t>
  </si>
  <si>
    <t>VİZYON TARİHİ</t>
  </si>
  <si>
    <t>PERDE</t>
  </si>
  <si>
    <t>ORTALAMA
BİLET ADEDİ</t>
  </si>
  <si>
    <t>ORTALAMA
BİLET FİYATI</t>
  </si>
  <si>
    <t>LUCA</t>
  </si>
  <si>
    <t>LUKA</t>
  </si>
  <si>
    <t>ÇIKIŞ-İLK HAFTA KOPYA</t>
  </si>
  <si>
    <t>THE BOSS BABY 2</t>
  </si>
  <si>
    <t>PATRON BEBEK 2: AİLE ŞİRKETİ</t>
  </si>
  <si>
    <t>AKİF</t>
  </si>
  <si>
    <t>WRONG TURN</t>
  </si>
  <si>
    <t>NO TIME TO DIE - BOND 007 #25</t>
  </si>
  <si>
    <t>ÖLMEK İÇİN ZAMAN YOK</t>
  </si>
  <si>
    <t>KORKU KAPANI: BAŞLANGIÇ</t>
  </si>
  <si>
    <t>HAKİKAT: BİR ŞEYH BEDRETTİN FİLMİ</t>
  </si>
  <si>
    <t>VENOM: ZEHİRLİ ÖFKE 2</t>
  </si>
  <si>
    <t>HEP YEK 4: ALTAN BELA OKUMA</t>
  </si>
  <si>
    <t>DUNE</t>
  </si>
  <si>
    <t>DUNE: ÇÖL GEZEGENİ</t>
  </si>
  <si>
    <t>RON'S GONE WRONG</t>
  </si>
  <si>
    <t>RONOT RON: BİR SORUN VAR</t>
  </si>
  <si>
    <t>100 YILIN MUHAFIZLARI: İSTANBUL MUHAFIZLARI</t>
  </si>
  <si>
    <t>DEATH OF ME</t>
  </si>
  <si>
    <t>BENİM ÖLÜMÜM</t>
  </si>
  <si>
    <t>GREV</t>
  </si>
  <si>
    <t>THE ETERNALS</t>
  </si>
  <si>
    <t>ETERNALS</t>
  </si>
  <si>
    <t>LA GALLINA TURULECA</t>
  </si>
  <si>
    <t>TURU VE SİRK MACERALARI</t>
  </si>
  <si>
    <t>CHANTIER FILMS</t>
  </si>
  <si>
    <t>ADDAMS AİLESİ 2</t>
  </si>
  <si>
    <t>4N1K DÜĞÜN</t>
  </si>
  <si>
    <t>SENİ BULACAM OĞLUM</t>
  </si>
  <si>
    <t>LAST NIGHT IN SOHO</t>
  </si>
  <si>
    <t>KIRMIZI PABUÇLAR VE YEDİ CÜCELER</t>
  </si>
  <si>
    <t>CİN ÇARPILMASI</t>
  </si>
  <si>
    <t>RIFKIN'İN FESTİVALİ</t>
  </si>
  <si>
    <t>THE ADDAMS FAMILY 2</t>
  </si>
  <si>
    <t>DÜN GECE SOHO'DA</t>
  </si>
  <si>
    <t>RED SHOES AND THE EVEN DWARFS</t>
  </si>
  <si>
    <t>RIFKIN'S FESTIVAL</t>
  </si>
  <si>
    <t>GHOSTBUSTERS: AFTERLIFE</t>
  </si>
  <si>
    <t>HAYALET AVCILARI ÖTEKİ DÜNYA</t>
  </si>
  <si>
    <t>SPENCER</t>
  </si>
  <si>
    <t>THE ELFKINS: BAKING A DIFFERENCE</t>
  </si>
  <si>
    <t>PİŞİRİCİLER</t>
  </si>
  <si>
    <t>ECİNNİ 3: ISSIZ ÇIĞLIK</t>
  </si>
  <si>
    <t>AŞK YOLUNDA</t>
  </si>
  <si>
    <t>VERDENS VERSTE MENNESKE</t>
  </si>
  <si>
    <t>DÜNYANIN EN KÖTÜ İNSANI</t>
  </si>
  <si>
    <t>KING RICHARD</t>
  </si>
  <si>
    <t>KRAL RICHARD: YÜKSELEN ŞAMPİYONLAR</t>
  </si>
  <si>
    <t>AL TERCER DIA</t>
  </si>
  <si>
    <t>CEHENNEM KAPISI</t>
  </si>
  <si>
    <t>MUALLİM</t>
  </si>
  <si>
    <t>ENCANTO</t>
  </si>
  <si>
    <t>ENKANTO: SİHİRLİ DÜNYA</t>
  </si>
  <si>
    <t>WRATH OF MAN</t>
  </si>
  <si>
    <t>İNTİKAM VAKTİ</t>
  </si>
  <si>
    <t>HOUSE OF GUCCI</t>
  </si>
  <si>
    <t>GUCCI AİLESİ</t>
  </si>
  <si>
    <t>BOKU NO HERO ACADEMIA THE MOVIE</t>
  </si>
  <si>
    <t>MY HERO ACADEMIA THE MOVIE</t>
  </si>
  <si>
    <t>SEN BEN LENİN</t>
  </si>
  <si>
    <t>AZRA</t>
  </si>
  <si>
    <t>AYLAK YAKIMI</t>
  </si>
  <si>
    <t>AYLAK TAKIMI</t>
  </si>
  <si>
    <t>THE GOOD THINGS DEVILS DO</t>
  </si>
  <si>
    <t>ŞEYTANIN BİLİNMEYEN HİKAYESİ</t>
  </si>
  <si>
    <t>XIONG CHU MO: YUAN SHI SHI DAI</t>
  </si>
  <si>
    <t>AYI KARDEŞLER: ZAMANDA YOLCULUK</t>
  </si>
  <si>
    <t>RAUBERHANDE</t>
  </si>
  <si>
    <t>İSTANBUL BAHÇESİ</t>
  </si>
  <si>
    <t>THE DONKEY KING</t>
  </si>
  <si>
    <t>EŞEK KRAL</t>
  </si>
  <si>
    <t>TEREDDÜT</t>
  </si>
  <si>
    <t>LE LION</t>
  </si>
  <si>
    <t>ASLAN YÜREK</t>
  </si>
  <si>
    <t>ÖZEN FİLM</t>
  </si>
  <si>
    <t>ZORAKİ MİSAFİR</t>
  </si>
  <si>
    <t>HALLOWEEN KILLS</t>
  </si>
  <si>
    <t>CADILAR BAYRAMI ÖLDÜRÜR</t>
  </si>
  <si>
    <t>SUVEYDA</t>
  </si>
  <si>
    <t>SONSUZ KARE</t>
  </si>
  <si>
    <t>DEUX JOURS, UNE NUIT</t>
  </si>
  <si>
    <t>İKİ GÜN VE BİR GECE</t>
  </si>
  <si>
    <t>M3 FİLM</t>
  </si>
  <si>
    <t>STARDOG AND TURBOCAT</t>
  </si>
  <si>
    <t>SÜPER KÖPEK TURBO KEDİ</t>
  </si>
  <si>
    <t>THELMA</t>
  </si>
  <si>
    <t>SIRAT GEÇİDİ</t>
  </si>
  <si>
    <t>DERİN FİLM</t>
  </si>
  <si>
    <t>UZAK ÜLKE</t>
  </si>
  <si>
    <t>KEY FİLM</t>
  </si>
  <si>
    <t>ÖLÜ EKMEĞİ</t>
  </si>
  <si>
    <t>KAZ FİLM</t>
  </si>
  <si>
    <t>26 - 28 KASIM 2021 / 48. VİZYON HAFTASI</t>
  </si>
</sst>
</file>

<file path=xl/styles.xml><?xml version="1.0" encoding="utf-8"?>
<styleSheet xmlns="http://schemas.openxmlformats.org/spreadsheetml/2006/main">
  <numFmts count="6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 numFmtId="209" formatCode="[$-41F]d\ mmmm\ yyyy;@"/>
    <numFmt numFmtId="210" formatCode="[$-41F]d\ mmmm\ yy;@"/>
    <numFmt numFmtId="211" formatCode="#,##0.00\ "/>
    <numFmt numFmtId="212" formatCode="#,##0;[Red]#,##0"/>
    <numFmt numFmtId="213" formatCode="0.000"/>
    <numFmt numFmtId="214" formatCode="&quot;Yes&quot;;&quot;Yes&quot;;&quot;No&quot;"/>
    <numFmt numFmtId="215" formatCode="&quot;True&quot;;&quot;True&quot;;&quot;False&quot;"/>
    <numFmt numFmtId="216" formatCode="&quot;On&quot;;&quot;On&quot;;&quot;Off&quot;"/>
  </numFmts>
  <fonts count="69">
    <font>
      <sz val="10"/>
      <name val="Arial"/>
      <family val="0"/>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7"/>
      <name val="Arial"/>
      <family val="2"/>
    </font>
    <font>
      <b/>
      <sz val="7"/>
      <name val="Arial"/>
      <family val="2"/>
    </font>
    <font>
      <sz val="7"/>
      <name val="Verdana"/>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sz val="7"/>
      <color indexed="63"/>
      <name val="Calibri"/>
      <family val="2"/>
    </font>
    <font>
      <sz val="5"/>
      <name val="Calibri"/>
      <family val="2"/>
    </font>
    <font>
      <b/>
      <sz val="7"/>
      <color indexed="63"/>
      <name val="Calibri"/>
      <family val="2"/>
    </font>
    <font>
      <sz val="11"/>
      <color indexed="17"/>
      <name val="Calibri"/>
      <family val="2"/>
    </font>
    <font>
      <b/>
      <sz val="7"/>
      <name val="Calibri"/>
      <family val="2"/>
    </font>
    <font>
      <sz val="10"/>
      <name val="Calibri"/>
      <family val="2"/>
    </font>
    <font>
      <sz val="7"/>
      <color indexed="8"/>
      <name val="Calibri"/>
      <family val="2"/>
    </font>
    <font>
      <b/>
      <sz val="7"/>
      <color indexed="10"/>
      <name val="Webdings"/>
      <family val="1"/>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30"/>
      <name val="Verdana"/>
      <family val="2"/>
    </font>
    <font>
      <b/>
      <sz val="7"/>
      <color indexed="30"/>
      <name val="Arial"/>
      <family val="2"/>
    </font>
    <font>
      <sz val="6"/>
      <color indexed="10"/>
      <name val="Arial"/>
      <family val="2"/>
    </font>
    <font>
      <b/>
      <sz val="7"/>
      <color indexed="30"/>
      <name val="Calibri"/>
      <family val="2"/>
    </font>
    <font>
      <sz val="7"/>
      <color indexed="30"/>
      <name val="Calibri"/>
      <family val="2"/>
    </font>
    <font>
      <b/>
      <sz val="7"/>
      <color indexed="21"/>
      <name val="Calibri"/>
      <family val="2"/>
    </font>
    <font>
      <sz val="11"/>
      <color theme="1"/>
      <name val="Calibri"/>
      <family val="2"/>
    </font>
    <font>
      <sz val="11"/>
      <color theme="0"/>
      <name val="Calibri"/>
      <family val="2"/>
    </font>
    <font>
      <i/>
      <sz val="11"/>
      <color rgb="FF7F7F7F"/>
      <name val="Calibri"/>
      <family val="2"/>
    </font>
    <font>
      <sz val="11"/>
      <color rgb="FFFA7D00"/>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Verdana"/>
      <family val="2"/>
    </font>
    <font>
      <b/>
      <sz val="7"/>
      <color rgb="FF0070C0"/>
      <name val="Arial"/>
      <family val="2"/>
    </font>
    <font>
      <b/>
      <sz val="7"/>
      <color theme="0"/>
      <name val="Calibri"/>
      <family val="2"/>
    </font>
    <font>
      <sz val="6"/>
      <color rgb="FFFF0000"/>
      <name val="Arial"/>
      <family val="2"/>
    </font>
    <font>
      <b/>
      <sz val="7"/>
      <color rgb="FF0070C0"/>
      <name val="Calibri"/>
      <family val="2"/>
    </font>
    <font>
      <sz val="7"/>
      <color rgb="FF0070C0"/>
      <name val="Calibri"/>
      <family val="2"/>
    </font>
    <font>
      <b/>
      <sz val="7"/>
      <color rgb="FF00B050"/>
      <name val="Calibri"/>
      <family val="2"/>
    </font>
  </fonts>
  <fills count="3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3" tint="-0.24997000396251678"/>
        <bgColor indexed="64"/>
      </patternFill>
    </fill>
    <fill>
      <patternFill patternType="solid">
        <fgColor theme="4" tint="-0.24997000396251678"/>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style="hair">
        <color indexed="8"/>
      </left>
      <right style="hair">
        <color indexed="8"/>
      </right>
      <top style="hair">
        <color indexed="8"/>
      </top>
      <bottom style="hair">
        <color indexed="8"/>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color indexed="63"/>
      </right>
      <top style="thin">
        <color indexed="55"/>
      </top>
      <bottom>
        <color indexed="63"/>
      </bottom>
    </border>
    <border>
      <left style="hair">
        <color indexed="8"/>
      </left>
      <right style="hair">
        <color indexed="8"/>
      </right>
      <top style="hair">
        <color indexed="8"/>
      </top>
      <bottom>
        <color indexed="63"/>
      </bottom>
    </border>
    <border>
      <left>
        <color indexed="63"/>
      </left>
      <right>
        <color indexed="63"/>
      </right>
      <top>
        <color indexed="63"/>
      </top>
      <bottom style="thin">
        <color indexed="55"/>
      </bottom>
    </border>
    <border>
      <left>
        <color indexed="63"/>
      </left>
      <right style="thin">
        <color indexed="55"/>
      </right>
      <top style="thin">
        <color indexed="55"/>
      </top>
      <bottom>
        <color indexed="63"/>
      </bottom>
    </border>
  </borders>
  <cellStyleXfs count="2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2"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7" borderId="0" applyNumberFormat="0" applyBorder="0" applyAlignment="0" applyProtection="0"/>
    <xf numFmtId="0" fontId="48" fillId="10" borderId="0" applyNumberFormat="0" applyBorder="0" applyAlignment="0" applyProtection="0"/>
    <xf numFmtId="0" fontId="48" fillId="3"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7" borderId="0" applyNumberFormat="0" applyBorder="0" applyAlignment="0" applyProtection="0"/>
    <xf numFmtId="0" fontId="49" fillId="13" borderId="0" applyNumberFormat="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51"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91"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52" fillId="2" borderId="5"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2" fillId="14" borderId="0" applyNumberFormat="0" applyBorder="0" applyAlignment="0" applyProtection="0"/>
    <xf numFmtId="0" fontId="53" fillId="15" borderId="6" applyNumberFormat="0" applyAlignment="0" applyProtection="0"/>
    <xf numFmtId="0" fontId="54" fillId="2" borderId="6" applyNumberFormat="0" applyAlignment="0" applyProtection="0"/>
    <xf numFmtId="0" fontId="55" fillId="16" borderId="7" applyNumberFormat="0" applyAlignment="0" applyProtection="0"/>
    <xf numFmtId="0" fontId="56" fillId="17" borderId="0" applyNumberFormat="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8" fillId="18"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19" borderId="8" applyNumberFormat="0" applyFont="0" applyAlignment="0" applyProtection="0"/>
    <xf numFmtId="0" fontId="59" fillId="20" borderId="0" applyNumberFormat="0" applyBorder="0" applyAlignment="0" applyProtection="0"/>
    <xf numFmtId="0" fontId="4" fillId="21"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60" fillId="0" borderId="10" applyNumberFormat="0" applyFill="0" applyAlignment="0" applyProtection="0"/>
    <xf numFmtId="0" fontId="61"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9" fontId="3"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43" fontId="0" fillId="0" borderId="0" applyFont="0" applyFill="0" applyBorder="0" applyAlignment="0" applyProtection="0"/>
    <xf numFmtId="0" fontId="49" fillId="1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5" fillId="27" borderId="0" xfId="0" applyFont="1" applyFill="1" applyBorder="1" applyAlignment="1" applyProtection="1">
      <alignment horizontal="right" vertical="center"/>
      <protection/>
    </xf>
    <xf numFmtId="186" fontId="6" fillId="27" borderId="0" xfId="0" applyNumberFormat="1" applyFont="1" applyFill="1" applyBorder="1" applyAlignment="1" applyProtection="1">
      <alignment horizontal="center" vertical="center"/>
      <protection/>
    </xf>
    <xf numFmtId="0" fontId="7" fillId="27" borderId="0" xfId="0" applyFont="1" applyFill="1" applyBorder="1" applyAlignment="1" applyProtection="1">
      <alignment vertical="center"/>
      <protection/>
    </xf>
    <xf numFmtId="0" fontId="8" fillId="27" borderId="0" xfId="0" applyFont="1" applyFill="1" applyBorder="1" applyAlignment="1" applyProtection="1">
      <alignment vertical="center"/>
      <protection/>
    </xf>
    <xf numFmtId="0" fontId="8" fillId="27" borderId="0" xfId="0" applyFont="1" applyFill="1" applyBorder="1" applyAlignment="1" applyProtection="1">
      <alignment horizontal="left" vertical="center"/>
      <protection/>
    </xf>
    <xf numFmtId="0" fontId="8" fillId="27" borderId="0" xfId="0" applyFont="1" applyFill="1" applyBorder="1" applyAlignment="1" applyProtection="1">
      <alignment horizontal="center" vertical="center"/>
      <protection/>
    </xf>
    <xf numFmtId="3" fontId="8" fillId="27" borderId="0" xfId="0" applyNumberFormat="1" applyFont="1" applyFill="1" applyBorder="1" applyAlignment="1" applyProtection="1">
      <alignment horizontal="center" vertical="center"/>
      <protection/>
    </xf>
    <xf numFmtId="4" fontId="8" fillId="27" borderId="0" xfId="0" applyNumberFormat="1" applyFont="1" applyFill="1" applyBorder="1" applyAlignment="1" applyProtection="1">
      <alignment horizontal="right" vertical="center"/>
      <protection/>
    </xf>
    <xf numFmtId="3" fontId="8" fillId="27" borderId="0" xfId="0" applyNumberFormat="1" applyFont="1" applyFill="1" applyBorder="1" applyAlignment="1" applyProtection="1">
      <alignment horizontal="right" vertical="center"/>
      <protection/>
    </xf>
    <xf numFmtId="4" fontId="9" fillId="27" borderId="0" xfId="0" applyNumberFormat="1" applyFont="1" applyFill="1" applyBorder="1" applyAlignment="1" applyProtection="1">
      <alignment horizontal="right" vertical="center"/>
      <protection/>
    </xf>
    <xf numFmtId="3" fontId="9" fillId="27" borderId="0" xfId="0" applyNumberFormat="1" applyFont="1" applyFill="1" applyBorder="1" applyAlignment="1" applyProtection="1">
      <alignment horizontal="right" vertical="center"/>
      <protection/>
    </xf>
    <xf numFmtId="3" fontId="10" fillId="27" borderId="0" xfId="0" applyNumberFormat="1" applyFont="1" applyFill="1" applyBorder="1" applyAlignment="1" applyProtection="1">
      <alignment horizontal="right" vertical="center"/>
      <protection/>
    </xf>
    <xf numFmtId="4" fontId="10" fillId="27" borderId="0" xfId="0" applyNumberFormat="1" applyFont="1" applyFill="1" applyBorder="1" applyAlignment="1" applyProtection="1">
      <alignment horizontal="right" vertical="center"/>
      <protection/>
    </xf>
    <xf numFmtId="188" fontId="10" fillId="27" borderId="0" xfId="0" applyNumberFormat="1" applyFont="1" applyFill="1" applyBorder="1" applyAlignment="1" applyProtection="1">
      <alignment horizontal="right" vertical="center"/>
      <protection/>
    </xf>
    <xf numFmtId="0" fontId="5" fillId="27" borderId="0" xfId="0" applyFont="1" applyFill="1" applyBorder="1" applyAlignment="1" applyProtection="1">
      <alignment horizontal="right" vertical="center" wrapText="1"/>
      <protection locked="0"/>
    </xf>
    <xf numFmtId="0" fontId="11" fillId="27" borderId="0" xfId="0" applyFont="1" applyFill="1" applyAlignment="1">
      <alignment vertical="center"/>
    </xf>
    <xf numFmtId="0" fontId="11" fillId="27" borderId="0" xfId="0" applyFont="1" applyFill="1" applyAlignment="1">
      <alignment horizontal="center" vertical="center"/>
    </xf>
    <xf numFmtId="0" fontId="14" fillId="27" borderId="0" xfId="0" applyFont="1" applyFill="1" applyBorder="1" applyAlignment="1" applyProtection="1">
      <alignment horizontal="center" vertical="center" wrapText="1"/>
      <protection locked="0"/>
    </xf>
    <xf numFmtId="0" fontId="0" fillId="27" borderId="0" xfId="0" applyNumberFormat="1" applyFont="1" applyFill="1" applyAlignment="1">
      <alignment vertical="center"/>
    </xf>
    <xf numFmtId="0" fontId="0" fillId="27" borderId="0" xfId="0" applyNumberFormat="1" applyFont="1" applyFill="1" applyAlignment="1">
      <alignment horizontal="center" vertical="center"/>
    </xf>
    <xf numFmtId="0" fontId="0" fillId="27" borderId="0" xfId="0" applyFill="1" applyAlignment="1">
      <alignment horizontal="center" vertical="center"/>
    </xf>
    <xf numFmtId="0" fontId="14" fillId="27" borderId="0" xfId="0" applyFont="1" applyFill="1" applyBorder="1" applyAlignment="1" applyProtection="1">
      <alignment horizontal="left" vertical="center"/>
      <protection locked="0"/>
    </xf>
    <xf numFmtId="0" fontId="14" fillId="27" borderId="0" xfId="0" applyFont="1" applyFill="1" applyBorder="1" applyAlignment="1" applyProtection="1">
      <alignment horizontal="center" vertical="center"/>
      <protection locked="0"/>
    </xf>
    <xf numFmtId="0" fontId="5" fillId="27" borderId="0" xfId="0" applyFont="1" applyFill="1" applyBorder="1" applyAlignment="1" applyProtection="1">
      <alignment horizontal="center"/>
      <protection locked="0"/>
    </xf>
    <xf numFmtId="0" fontId="17" fillId="27" borderId="0" xfId="0" applyFont="1" applyFill="1" applyBorder="1" applyAlignment="1" applyProtection="1">
      <alignment horizontal="center"/>
      <protection locked="0"/>
    </xf>
    <xf numFmtId="0" fontId="5" fillId="27" borderId="0" xfId="0" applyFont="1" applyFill="1" applyBorder="1" applyAlignment="1" applyProtection="1">
      <alignment horizontal="center"/>
      <protection/>
    </xf>
    <xf numFmtId="0" fontId="17" fillId="27" borderId="0" xfId="0" applyFont="1" applyFill="1" applyBorder="1" applyAlignment="1" applyProtection="1">
      <alignment horizontal="center"/>
      <protection/>
    </xf>
    <xf numFmtId="1" fontId="5" fillId="27" borderId="0" xfId="0" applyNumberFormat="1" applyFont="1" applyFill="1" applyBorder="1" applyAlignment="1" applyProtection="1">
      <alignment horizontal="right" vertical="center"/>
      <protection/>
    </xf>
    <xf numFmtId="2" fontId="19" fillId="27" borderId="11" xfId="0" applyNumberFormat="1" applyFont="1" applyFill="1" applyBorder="1" applyAlignment="1" applyProtection="1">
      <alignment horizontal="center" vertical="center"/>
      <protection/>
    </xf>
    <xf numFmtId="0" fontId="21" fillId="27" borderId="0" xfId="0" applyFont="1" applyFill="1" applyBorder="1" applyAlignment="1" applyProtection="1">
      <alignment horizontal="left" vertical="center"/>
      <protection/>
    </xf>
    <xf numFmtId="0" fontId="24" fillId="27" borderId="0" xfId="0" applyFont="1" applyFill="1" applyAlignment="1">
      <alignment horizontal="center" vertical="center"/>
    </xf>
    <xf numFmtId="4" fontId="6" fillId="0" borderId="11" xfId="46" applyNumberFormat="1" applyFont="1" applyFill="1" applyBorder="1" applyAlignment="1" applyProtection="1">
      <alignment vertical="center"/>
      <protection/>
    </xf>
    <xf numFmtId="3" fontId="6" fillId="0" borderId="11" xfId="46" applyNumberFormat="1" applyFont="1" applyFill="1" applyBorder="1" applyAlignment="1" applyProtection="1">
      <alignment vertical="center"/>
      <protection/>
    </xf>
    <xf numFmtId="0" fontId="25" fillId="0" borderId="11" xfId="0" applyFont="1" applyBorder="1" applyAlignment="1">
      <alignment vertical="center"/>
    </xf>
    <xf numFmtId="2" fontId="17" fillId="28" borderId="12" xfId="0" applyNumberFormat="1" applyFont="1" applyFill="1" applyBorder="1" applyAlignment="1" applyProtection="1">
      <alignment horizontal="center" vertical="center"/>
      <protection/>
    </xf>
    <xf numFmtId="180" fontId="18" fillId="28" borderId="12" xfId="44" applyFont="1" applyFill="1" applyBorder="1" applyAlignment="1" applyProtection="1">
      <alignment horizontal="center" vertical="center"/>
      <protection/>
    </xf>
    <xf numFmtId="0" fontId="18" fillId="28" borderId="12" xfId="0" applyFont="1" applyFill="1" applyBorder="1" applyAlignment="1" applyProtection="1">
      <alignment horizontal="center" vertical="center"/>
      <protection/>
    </xf>
    <xf numFmtId="0" fontId="17" fillId="29" borderId="13" xfId="0" applyNumberFormat="1" applyFont="1" applyFill="1" applyBorder="1" applyAlignment="1" applyProtection="1">
      <alignment horizontal="center" wrapText="1"/>
      <protection locked="0"/>
    </xf>
    <xf numFmtId="180" fontId="18" fillId="29" borderId="13" xfId="44" applyFont="1" applyFill="1" applyBorder="1" applyAlignment="1" applyProtection="1">
      <alignment horizontal="center"/>
      <protection locked="0"/>
    </xf>
    <xf numFmtId="0" fontId="18" fillId="29" borderId="13" xfId="0" applyFont="1" applyFill="1" applyBorder="1" applyAlignment="1" applyProtection="1">
      <alignment horizontal="center"/>
      <protection locked="0"/>
    </xf>
    <xf numFmtId="0" fontId="23" fillId="29" borderId="13" xfId="0" applyFont="1" applyFill="1" applyBorder="1" applyAlignment="1" applyProtection="1">
      <alignment horizontal="center"/>
      <protection locked="0"/>
    </xf>
    <xf numFmtId="4" fontId="62" fillId="27" borderId="0" xfId="0" applyNumberFormat="1" applyFont="1" applyFill="1" applyBorder="1" applyAlignment="1" applyProtection="1">
      <alignment horizontal="right" vertical="center"/>
      <protection/>
    </xf>
    <xf numFmtId="3" fontId="62" fillId="27" borderId="0" xfId="0" applyNumberFormat="1" applyFont="1" applyFill="1" applyBorder="1" applyAlignment="1" applyProtection="1">
      <alignment horizontal="right" vertical="center"/>
      <protection/>
    </xf>
    <xf numFmtId="4" fontId="63" fillId="27" borderId="0" xfId="0" applyNumberFormat="1" applyFont="1" applyFill="1" applyBorder="1" applyAlignment="1" applyProtection="1">
      <alignment horizontal="right" vertical="center"/>
      <protection/>
    </xf>
    <xf numFmtId="3" fontId="63" fillId="27" borderId="0" xfId="0" applyNumberFormat="1" applyFont="1" applyFill="1" applyBorder="1" applyAlignment="1" applyProtection="1">
      <alignment horizontal="right" vertical="center"/>
      <protection/>
    </xf>
    <xf numFmtId="0" fontId="64" fillId="28" borderId="12" xfId="0" applyNumberFormat="1" applyFont="1" applyFill="1" applyBorder="1" applyAlignment="1" applyProtection="1">
      <alignment horizontal="center" vertical="center" textRotation="90"/>
      <protection locked="0"/>
    </xf>
    <xf numFmtId="4" fontId="64" fillId="28" borderId="12" xfId="0" applyNumberFormat="1" applyFont="1" applyFill="1" applyBorder="1" applyAlignment="1" applyProtection="1">
      <alignment horizontal="center" vertical="center" wrapText="1"/>
      <protection/>
    </xf>
    <xf numFmtId="3" fontId="64" fillId="28" borderId="12" xfId="0" applyNumberFormat="1" applyFont="1" applyFill="1" applyBorder="1" applyAlignment="1" applyProtection="1">
      <alignment horizontal="center" vertical="center" wrapText="1"/>
      <protection/>
    </xf>
    <xf numFmtId="3" fontId="64" fillId="28" borderId="12" xfId="0" applyNumberFormat="1" applyFont="1" applyFill="1" applyBorder="1" applyAlignment="1" applyProtection="1">
      <alignment horizontal="center" vertical="center" textRotation="90" wrapText="1"/>
      <protection/>
    </xf>
    <xf numFmtId="0" fontId="18" fillId="29" borderId="14" xfId="0" applyFont="1" applyFill="1" applyBorder="1" applyAlignment="1">
      <alignment horizontal="center" vertical="center" wrapText="1"/>
    </xf>
    <xf numFmtId="187" fontId="18" fillId="28" borderId="12" xfId="0" applyNumberFormat="1" applyFont="1" applyFill="1" applyBorder="1" applyAlignment="1" applyProtection="1">
      <alignment horizontal="center" vertical="center" textRotation="90"/>
      <protection/>
    </xf>
    <xf numFmtId="3" fontId="6" fillId="0" borderId="11" xfId="187" applyNumberFormat="1" applyFont="1" applyFill="1" applyBorder="1" applyAlignment="1" applyProtection="1">
      <alignment vertical="center"/>
      <protection/>
    </xf>
    <xf numFmtId="2" fontId="6" fillId="0" borderId="11" xfId="187" applyNumberFormat="1" applyFont="1" applyFill="1" applyBorder="1" applyAlignment="1" applyProtection="1">
      <alignment vertical="center"/>
      <protection/>
    </xf>
    <xf numFmtId="3" fontId="65" fillId="27" borderId="0" xfId="0" applyNumberFormat="1" applyFont="1" applyFill="1" applyBorder="1" applyAlignment="1" applyProtection="1">
      <alignment horizontal="right" vertical="center"/>
      <protection/>
    </xf>
    <xf numFmtId="2" fontId="19" fillId="27" borderId="15" xfId="0" applyNumberFormat="1" applyFont="1" applyFill="1" applyBorder="1" applyAlignment="1" applyProtection="1">
      <alignment horizontal="center" vertical="center"/>
      <protection/>
    </xf>
    <xf numFmtId="4" fontId="66" fillId="0" borderId="11" xfId="46" applyNumberFormat="1" applyFont="1" applyFill="1" applyBorder="1" applyAlignment="1" applyProtection="1">
      <alignment horizontal="right" vertical="center"/>
      <protection locked="0"/>
    </xf>
    <xf numFmtId="3" fontId="66" fillId="0" borderId="11" xfId="46" applyNumberFormat="1" applyFont="1" applyFill="1" applyBorder="1" applyAlignment="1" applyProtection="1">
      <alignment horizontal="right" vertical="center"/>
      <protection locked="0"/>
    </xf>
    <xf numFmtId="3" fontId="65" fillId="27" borderId="0" xfId="0" applyNumberFormat="1" applyFont="1" applyFill="1" applyBorder="1" applyAlignment="1" applyProtection="1">
      <alignment horizontal="right" vertical="center"/>
      <protection/>
    </xf>
    <xf numFmtId="4" fontId="65" fillId="27" borderId="0" xfId="0" applyNumberFormat="1" applyFont="1" applyFill="1" applyBorder="1" applyAlignment="1" applyProtection="1">
      <alignment horizontal="right" vertical="center"/>
      <protection/>
    </xf>
    <xf numFmtId="4" fontId="66" fillId="0" borderId="11" xfId="44" applyNumberFormat="1" applyFont="1" applyFill="1" applyBorder="1" applyAlignment="1" applyProtection="1">
      <alignment horizontal="right" vertical="center"/>
      <protection locked="0"/>
    </xf>
    <xf numFmtId="3" fontId="66" fillId="0" borderId="11" xfId="44" applyNumberFormat="1" applyFont="1" applyFill="1" applyBorder="1" applyAlignment="1" applyProtection="1">
      <alignment horizontal="right" vertical="center"/>
      <protection locked="0"/>
    </xf>
    <xf numFmtId="189" fontId="66" fillId="0" borderId="11" xfId="0" applyNumberFormat="1" applyFont="1" applyFill="1" applyBorder="1" applyAlignment="1">
      <alignment vertical="center"/>
    </xf>
    <xf numFmtId="189" fontId="20" fillId="0" borderId="11" xfId="0" applyNumberFormat="1" applyFont="1" applyFill="1" applyBorder="1" applyAlignment="1">
      <alignment vertical="center"/>
    </xf>
    <xf numFmtId="187" fontId="6"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vertical="center"/>
      <protection/>
    </xf>
    <xf numFmtId="0" fontId="6" fillId="0" borderId="11" xfId="0" applyFont="1" applyFill="1" applyBorder="1" applyAlignment="1">
      <alignment horizontal="center" vertical="center"/>
    </xf>
    <xf numFmtId="0" fontId="67" fillId="0" borderId="11" xfId="0" applyFont="1" applyFill="1" applyBorder="1" applyAlignment="1">
      <alignment horizontal="center" vertical="center"/>
    </xf>
    <xf numFmtId="1" fontId="6" fillId="0" borderId="11" xfId="0" applyNumberFormat="1" applyFont="1" applyFill="1" applyBorder="1" applyAlignment="1">
      <alignment horizontal="center" vertical="center"/>
    </xf>
    <xf numFmtId="0" fontId="6" fillId="0" borderId="11" xfId="0" applyFont="1" applyFill="1" applyBorder="1" applyAlignment="1" applyProtection="1">
      <alignment horizontal="center" vertical="center"/>
      <protection/>
    </xf>
    <xf numFmtId="3" fontId="23" fillId="0" borderId="11" xfId="0" applyNumberFormat="1" applyFont="1" applyFill="1" applyBorder="1" applyAlignment="1">
      <alignment vertical="center"/>
    </xf>
    <xf numFmtId="185" fontId="6" fillId="0" borderId="11" xfId="189" applyNumberFormat="1" applyFont="1" applyFill="1" applyBorder="1" applyAlignment="1" applyProtection="1">
      <alignment vertical="center"/>
      <protection/>
    </xf>
    <xf numFmtId="4" fontId="66" fillId="0" borderId="11" xfId="0" applyNumberFormat="1" applyFont="1" applyFill="1" applyBorder="1" applyAlignment="1">
      <alignment vertical="center"/>
    </xf>
    <xf numFmtId="3" fontId="66" fillId="0" borderId="11" xfId="0" applyNumberFormat="1" applyFont="1" applyFill="1" applyBorder="1" applyAlignment="1">
      <alignment vertical="center"/>
    </xf>
    <xf numFmtId="0" fontId="66" fillId="0" borderId="11" xfId="0" applyFont="1" applyFill="1" applyBorder="1" applyAlignment="1">
      <alignment vertical="center"/>
    </xf>
    <xf numFmtId="0" fontId="20" fillId="0" borderId="11" xfId="0" applyNumberFormat="1" applyFont="1" applyFill="1" applyBorder="1" applyAlignment="1" applyProtection="1">
      <alignment vertical="center"/>
      <protection locked="0"/>
    </xf>
    <xf numFmtId="187" fontId="6" fillId="0" borderId="11" xfId="0" applyNumberFormat="1" applyFont="1" applyFill="1" applyBorder="1" applyAlignment="1" applyProtection="1">
      <alignment horizontal="center" vertical="center"/>
      <protection locked="0"/>
    </xf>
    <xf numFmtId="0" fontId="18" fillId="29" borderId="13" xfId="0" applyFont="1" applyFill="1" applyBorder="1" applyAlignment="1">
      <alignment horizontal="center" vertical="center" wrapText="1"/>
    </xf>
    <xf numFmtId="3" fontId="12" fillId="27" borderId="16" xfId="0" applyNumberFormat="1" applyFont="1" applyFill="1" applyBorder="1" applyAlignment="1" applyProtection="1">
      <alignment horizontal="right" vertical="center" wrapText="1"/>
      <protection locked="0"/>
    </xf>
    <xf numFmtId="0" fontId="18" fillId="29" borderId="14" xfId="0" applyFont="1" applyFill="1" applyBorder="1" applyAlignment="1">
      <alignment horizontal="center" vertical="center" wrapText="1"/>
    </xf>
    <xf numFmtId="0" fontId="18" fillId="29" borderId="17" xfId="0" applyFont="1" applyFill="1" applyBorder="1" applyAlignment="1">
      <alignment horizontal="center" vertical="center" wrapText="1"/>
    </xf>
    <xf numFmtId="0" fontId="16" fillId="27" borderId="16" xfId="0" applyNumberFormat="1" applyFont="1" applyFill="1" applyBorder="1" applyAlignment="1" applyProtection="1">
      <alignment horizontal="center" vertical="center" wrapText="1"/>
      <protection locked="0"/>
    </xf>
    <xf numFmtId="2" fontId="15" fillId="27" borderId="0" xfId="118" applyNumberFormat="1" applyFont="1" applyFill="1" applyBorder="1" applyAlignment="1" applyProtection="1">
      <alignment horizontal="center" vertical="center" wrapText="1"/>
      <protection locked="0"/>
    </xf>
    <xf numFmtId="0" fontId="5" fillId="27" borderId="0" xfId="0" applyNumberFormat="1" applyFont="1" applyFill="1" applyBorder="1" applyAlignment="1" applyProtection="1">
      <alignment horizontal="center" vertical="center" wrapText="1"/>
      <protection locked="0"/>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4" fontId="68" fillId="0" borderId="11" xfId="44" applyNumberFormat="1" applyFont="1" applyFill="1" applyBorder="1" applyAlignment="1" applyProtection="1">
      <alignment horizontal="right" vertical="center"/>
      <protection locked="0"/>
    </xf>
    <xf numFmtId="3" fontId="68" fillId="0" borderId="11" xfId="44" applyNumberFormat="1" applyFont="1" applyFill="1" applyBorder="1" applyAlignment="1" applyProtection="1">
      <alignment horizontal="right" vertical="center"/>
      <protection locked="0"/>
    </xf>
    <xf numFmtId="4" fontId="68" fillId="0" borderId="11" xfId="112" applyNumberFormat="1" applyFont="1" applyFill="1" applyBorder="1" applyAlignment="1" applyProtection="1">
      <alignment horizontal="right" vertical="center"/>
      <protection/>
    </xf>
    <xf numFmtId="3" fontId="68" fillId="0" borderId="11" xfId="112" applyNumberFormat="1" applyFont="1" applyFill="1" applyBorder="1" applyAlignment="1" applyProtection="1">
      <alignment horizontal="right" vertical="center"/>
      <protection/>
    </xf>
    <xf numFmtId="4" fontId="68" fillId="0" borderId="11" xfId="46" applyNumberFormat="1" applyFont="1" applyFill="1" applyBorder="1" applyAlignment="1" applyProtection="1">
      <alignment horizontal="right" vertical="center"/>
      <protection locked="0"/>
    </xf>
    <xf numFmtId="3" fontId="68" fillId="0" borderId="11" xfId="46" applyNumberFormat="1" applyFont="1" applyFill="1" applyBorder="1" applyAlignment="1" applyProtection="1">
      <alignment horizontal="right" vertical="center"/>
      <protection locked="0"/>
    </xf>
    <xf numFmtId="4" fontId="68" fillId="0" borderId="11" xfId="70" applyNumberFormat="1" applyFont="1" applyFill="1" applyBorder="1" applyAlignment="1">
      <alignment horizontal="right" vertical="center" shrinkToFit="1"/>
      <protection/>
    </xf>
    <xf numFmtId="3" fontId="68" fillId="0" borderId="11" xfId="70" applyNumberFormat="1" applyFont="1" applyFill="1" applyBorder="1" applyAlignment="1">
      <alignment horizontal="right" vertical="center" shrinkToFit="1"/>
      <protection/>
    </xf>
  </cellXfs>
  <cellStyles count="187">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2 3" xfId="47"/>
    <cellStyle name="Binlik Ayracı 2 2 4" xfId="48"/>
    <cellStyle name="Binlik Ayracı 2 3" xfId="49"/>
    <cellStyle name="Binlik Ayracı 2 3 2" xfId="50"/>
    <cellStyle name="Binlik Ayracı 2 4" xfId="51"/>
    <cellStyle name="Binlik Ayracı 2 5" xfId="52"/>
    <cellStyle name="Binlik Ayracı 2 6" xfId="53"/>
    <cellStyle name="Binlik Ayracı 2 7" xfId="54"/>
    <cellStyle name="Binlik Ayracı 3" xfId="55"/>
    <cellStyle name="Binlik Ayracı 4" xfId="56"/>
    <cellStyle name="Binlik Ayracı 4 2" xfId="57"/>
    <cellStyle name="Binlik Ayracı 5" xfId="58"/>
    <cellStyle name="Binlik Ayracı 6" xfId="59"/>
    <cellStyle name="Binlik Ayracı 6 2" xfId="60"/>
    <cellStyle name="Binlik Ayracı 7" xfId="61"/>
    <cellStyle name="Binlik Ayracı 7 2" xfId="62"/>
    <cellStyle name="Comma 2" xfId="63"/>
    <cellStyle name="Comma 2 2" xfId="64"/>
    <cellStyle name="Comma 2 3" xfId="65"/>
    <cellStyle name="Comma 2 3 2" xfId="66"/>
    <cellStyle name="Comma 4" xfId="67"/>
    <cellStyle name="Çıkış" xfId="68"/>
    <cellStyle name="Excel Built-in Normal" xfId="69"/>
    <cellStyle name="Excel Built-in Normal 10" xfId="70"/>
    <cellStyle name="Excel Built-in Normal 11" xfId="71"/>
    <cellStyle name="Excel Built-in Normal 12" xfId="72"/>
    <cellStyle name="Excel Built-in Normal 13" xfId="73"/>
    <cellStyle name="Excel Built-in Normal 14" xfId="74"/>
    <cellStyle name="Excel Built-in Normal 15" xfId="75"/>
    <cellStyle name="Excel Built-in Normal 16" xfId="76"/>
    <cellStyle name="Excel Built-in Normal 17" xfId="77"/>
    <cellStyle name="Excel Built-in Normal 18" xfId="78"/>
    <cellStyle name="Excel Built-in Normal 19" xfId="79"/>
    <cellStyle name="Excel Built-in Normal 2" xfId="80"/>
    <cellStyle name="Excel Built-in Normal 20" xfId="81"/>
    <cellStyle name="Excel Built-in Normal 21" xfId="82"/>
    <cellStyle name="Excel Built-in Normal 22" xfId="83"/>
    <cellStyle name="Excel Built-in Normal 23" xfId="84"/>
    <cellStyle name="Excel Built-in Normal 24" xfId="85"/>
    <cellStyle name="Excel Built-in Normal 25" xfId="86"/>
    <cellStyle name="Excel Built-in Normal 26" xfId="87"/>
    <cellStyle name="Excel Built-in Normal 27" xfId="88"/>
    <cellStyle name="Excel Built-in Normal 28" xfId="89"/>
    <cellStyle name="Excel Built-in Normal 29" xfId="90"/>
    <cellStyle name="Excel Built-in Normal 3" xfId="91"/>
    <cellStyle name="Excel Built-in Normal 30" xfId="92"/>
    <cellStyle name="Excel Built-in Normal 31" xfId="93"/>
    <cellStyle name="Excel Built-in Normal 32" xfId="94"/>
    <cellStyle name="Excel Built-in Normal 33" xfId="95"/>
    <cellStyle name="Excel Built-in Normal 34" xfId="96"/>
    <cellStyle name="Excel Built-in Normal 35" xfId="97"/>
    <cellStyle name="Excel Built-in Normal 36" xfId="98"/>
    <cellStyle name="Excel Built-in Normal 37" xfId="99"/>
    <cellStyle name="Excel Built-in Normal 38" xfId="100"/>
    <cellStyle name="Excel Built-in Normal 39" xfId="101"/>
    <cellStyle name="Excel Built-in Normal 4" xfId="102"/>
    <cellStyle name="Excel Built-in Normal 40" xfId="103"/>
    <cellStyle name="Excel Built-in Normal 41" xfId="104"/>
    <cellStyle name="Excel Built-in Normal 42" xfId="105"/>
    <cellStyle name="Excel Built-in Normal 43" xfId="106"/>
    <cellStyle name="Excel Built-in Normal 5" xfId="107"/>
    <cellStyle name="Excel Built-in Normal 6" xfId="108"/>
    <cellStyle name="Excel Built-in Normal 7" xfId="109"/>
    <cellStyle name="Excel Built-in Normal 8" xfId="110"/>
    <cellStyle name="Excel Built-in Normal 9" xfId="111"/>
    <cellStyle name="Excel_BuiltIn_İyi 1" xfId="112"/>
    <cellStyle name="Giriş" xfId="113"/>
    <cellStyle name="Hesaplama" xfId="114"/>
    <cellStyle name="İşaretli Hücre" xfId="115"/>
    <cellStyle name="İyi" xfId="116"/>
    <cellStyle name="Followed Hyperlink" xfId="117"/>
    <cellStyle name="Hyperlink" xfId="118"/>
    <cellStyle name="Köprü 2" xfId="119"/>
    <cellStyle name="Kötü" xfId="120"/>
    <cellStyle name="Normal 10" xfId="121"/>
    <cellStyle name="Normal 11" xfId="122"/>
    <cellStyle name="Normal 11 2" xfId="123"/>
    <cellStyle name="Normal 12" xfId="124"/>
    <cellStyle name="Normal 12 2" xfId="125"/>
    <cellStyle name="Normal 13" xfId="126"/>
    <cellStyle name="Normal 14" xfId="127"/>
    <cellStyle name="Normal 15" xfId="128"/>
    <cellStyle name="Normal 2" xfId="129"/>
    <cellStyle name="Normal 2 10 10" xfId="130"/>
    <cellStyle name="Normal 2 10 10 2" xfId="131"/>
    <cellStyle name="Normal 2 2" xfId="132"/>
    <cellStyle name="Normal 2 2 2" xfId="133"/>
    <cellStyle name="Normal 2 2 2 2" xfId="134"/>
    <cellStyle name="Normal 2 2 3" xfId="135"/>
    <cellStyle name="Normal 2 2 4" xfId="136"/>
    <cellStyle name="Normal 2 2 5" xfId="137"/>
    <cellStyle name="Normal 2 2 5 2" xfId="138"/>
    <cellStyle name="Normal 2 3" xfId="139"/>
    <cellStyle name="Normal 2 4" xfId="140"/>
    <cellStyle name="Normal 2 5" xfId="141"/>
    <cellStyle name="Normal 2 5 2" xfId="142"/>
    <cellStyle name="Normal 2 6" xfId="143"/>
    <cellStyle name="Normal 2 7" xfId="144"/>
    <cellStyle name="Normal 2 8" xfId="145"/>
    <cellStyle name="Normal 3" xfId="146"/>
    <cellStyle name="Normal 3 2" xfId="147"/>
    <cellStyle name="Normal 4" xfId="148"/>
    <cellStyle name="Normal 4 2" xfId="149"/>
    <cellStyle name="Normal 5" xfId="150"/>
    <cellStyle name="Normal 5 2" xfId="151"/>
    <cellStyle name="Normal 5 2 2" xfId="152"/>
    <cellStyle name="Normal 5 3" xfId="153"/>
    <cellStyle name="Normal 5 4" xfId="154"/>
    <cellStyle name="Normal 5 5" xfId="155"/>
    <cellStyle name="Normal 6" xfId="156"/>
    <cellStyle name="Normal 6 2" xfId="157"/>
    <cellStyle name="Normal 6 3" xfId="158"/>
    <cellStyle name="Normal 6 4" xfId="159"/>
    <cellStyle name="Normal 7" xfId="160"/>
    <cellStyle name="Normal 7 2" xfId="161"/>
    <cellStyle name="Normal 8" xfId="162"/>
    <cellStyle name="Normal 9" xfId="163"/>
    <cellStyle name="Not" xfId="164"/>
    <cellStyle name="Nötr" xfId="165"/>
    <cellStyle name="Onaylı" xfId="166"/>
    <cellStyle name="Currency" xfId="167"/>
    <cellStyle name="Currency [0]" xfId="168"/>
    <cellStyle name="ParaBirimi 2" xfId="169"/>
    <cellStyle name="ParaBirimi 3" xfId="170"/>
    <cellStyle name="Toplam" xfId="171"/>
    <cellStyle name="Uyarı Metni" xfId="172"/>
    <cellStyle name="Virgül 10" xfId="173"/>
    <cellStyle name="Virgül 2" xfId="174"/>
    <cellStyle name="Virgül 2 2" xfId="175"/>
    <cellStyle name="Virgül 2 2 4" xfId="176"/>
    <cellStyle name="Virgül 3" xfId="177"/>
    <cellStyle name="Virgül 3 2" xfId="178"/>
    <cellStyle name="Virgül 4" xfId="179"/>
    <cellStyle name="Virgül 5" xfId="180"/>
    <cellStyle name="Vurgu1" xfId="181"/>
    <cellStyle name="Vurgu2" xfId="182"/>
    <cellStyle name="Vurgu3" xfId="183"/>
    <cellStyle name="Vurgu4" xfId="184"/>
    <cellStyle name="Vurgu5" xfId="185"/>
    <cellStyle name="Vurgu6" xfId="186"/>
    <cellStyle name="Percent" xfId="187"/>
    <cellStyle name="Yüzde 2" xfId="188"/>
    <cellStyle name="Yüzde 2 2" xfId="189"/>
    <cellStyle name="Yüzde 2 3" xfId="190"/>
    <cellStyle name="Yüzde 2 4" xfId="191"/>
    <cellStyle name="Yüzde 2 4 2" xfId="192"/>
    <cellStyle name="Yüzde 3" xfId="193"/>
    <cellStyle name="Yüzde 4" xfId="194"/>
    <cellStyle name="Yüzde 5" xfId="195"/>
    <cellStyle name="Yüzde 6" xfId="196"/>
    <cellStyle name="Yüzde 6 2" xfId="197"/>
    <cellStyle name="Yüzde 7" xfId="198"/>
    <cellStyle name="Yüzde 7 2" xfId="199"/>
    <cellStyle name="Yüzde 8" xfId="2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85725</xdr:colOff>
      <xdr:row>3</xdr:row>
      <xdr:rowOff>66675</xdr:rowOff>
    </xdr:from>
    <xdr:to>
      <xdr:col>29</xdr:col>
      <xdr:colOff>76200</xdr:colOff>
      <xdr:row>4</xdr:row>
      <xdr:rowOff>885825</xdr:rowOff>
    </xdr:to>
    <xdr:pic>
      <xdr:nvPicPr>
        <xdr:cNvPr id="1" name="1 Resim" descr="Logo dik mini.jpg"/>
        <xdr:cNvPicPr preferRelativeResize="1">
          <a:picLocks noChangeAspect="1"/>
        </xdr:cNvPicPr>
      </xdr:nvPicPr>
      <xdr:blipFill>
        <a:blip r:embed="rId1"/>
        <a:stretch>
          <a:fillRect/>
        </a:stretch>
      </xdr:blipFill>
      <xdr:spPr>
        <a:xfrm>
          <a:off x="11220450" y="533400"/>
          <a:ext cx="8477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9"/>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2.57421875" defaultRowHeight="12.75"/>
  <cols>
    <col min="1" max="1" width="2.7109375" style="1" bestFit="1" customWidth="1"/>
    <col min="2" max="2" width="2.57421875" style="2" customWidth="1"/>
    <col min="3" max="3" width="27.57421875" style="3" bestFit="1" customWidth="1"/>
    <col min="4" max="4" width="21.57421875" style="4" bestFit="1" customWidth="1"/>
    <col min="5" max="5" width="5.8515625" style="4" bestFit="1" customWidth="1"/>
    <col min="6" max="6" width="13.57421875" style="5" bestFit="1" customWidth="1"/>
    <col min="7" max="9" width="3.140625" style="6" bestFit="1" customWidth="1"/>
    <col min="10" max="10" width="2.57421875" style="7" customWidth="1"/>
    <col min="11" max="11" width="7.28125" style="8" bestFit="1" customWidth="1"/>
    <col min="12" max="12" width="4.140625" style="9" bestFit="1" customWidth="1"/>
    <col min="13" max="13" width="7.28125" style="8" bestFit="1" customWidth="1"/>
    <col min="14" max="14" width="4.8515625" style="9" bestFit="1" customWidth="1"/>
    <col min="15" max="15" width="7.28125" style="10" bestFit="1" customWidth="1"/>
    <col min="16" max="16" width="4.8515625" style="11" bestFit="1" customWidth="1"/>
    <col min="17" max="17" width="8.28125" style="42" bestFit="1" customWidth="1"/>
    <col min="18" max="18" width="4.8515625" style="43" bestFit="1" customWidth="1"/>
    <col min="19" max="20" width="4.28125" style="43" bestFit="1" customWidth="1"/>
    <col min="21" max="21" width="4.8515625" style="12" bestFit="1" customWidth="1"/>
    <col min="22" max="22" width="4.28125" style="14" bestFit="1" customWidth="1"/>
    <col min="23" max="23" width="9.00390625" style="44" bestFit="1" customWidth="1"/>
    <col min="24" max="24" width="5.57421875" style="45" bestFit="1" customWidth="1"/>
    <col min="25" max="16384" width="2.57421875" style="3" customWidth="1"/>
  </cols>
  <sheetData>
    <row r="1" spans="1:24" s="18" customFormat="1" ht="12.75" customHeight="1">
      <c r="A1" s="15"/>
      <c r="B1" s="83" t="s">
        <v>0</v>
      </c>
      <c r="C1" s="83"/>
      <c r="D1" s="16"/>
      <c r="E1" s="16"/>
      <c r="F1" s="16"/>
      <c r="G1" s="31"/>
      <c r="H1" s="31"/>
      <c r="I1" s="31"/>
      <c r="J1" s="17"/>
      <c r="K1" s="78" t="s">
        <v>1</v>
      </c>
      <c r="L1" s="78"/>
      <c r="M1" s="78"/>
      <c r="N1" s="78"/>
      <c r="O1" s="78"/>
      <c r="P1" s="78"/>
      <c r="Q1" s="78"/>
      <c r="R1" s="78"/>
      <c r="S1" s="78"/>
      <c r="T1" s="78"/>
      <c r="U1" s="78"/>
      <c r="V1" s="78"/>
      <c r="W1" s="78"/>
      <c r="X1" s="78"/>
    </row>
    <row r="2" spans="1:24" s="18" customFormat="1" ht="12.75" customHeight="1">
      <c r="A2" s="15"/>
      <c r="B2" s="82" t="s">
        <v>2</v>
      </c>
      <c r="C2" s="82"/>
      <c r="D2" s="19"/>
      <c r="E2" s="19"/>
      <c r="F2" s="19"/>
      <c r="G2" s="20"/>
      <c r="H2" s="20"/>
      <c r="I2" s="20"/>
      <c r="J2" s="21"/>
      <c r="K2" s="78"/>
      <c r="L2" s="78"/>
      <c r="M2" s="78"/>
      <c r="N2" s="78"/>
      <c r="O2" s="78"/>
      <c r="P2" s="78"/>
      <c r="Q2" s="78"/>
      <c r="R2" s="78"/>
      <c r="S2" s="78"/>
      <c r="T2" s="78"/>
      <c r="U2" s="78"/>
      <c r="V2" s="78"/>
      <c r="W2" s="78"/>
      <c r="X2" s="78"/>
    </row>
    <row r="3" spans="1:24" s="18" customFormat="1" ht="11.25" customHeight="1">
      <c r="A3" s="15"/>
      <c r="B3" s="81" t="s">
        <v>123</v>
      </c>
      <c r="C3" s="81"/>
      <c r="D3" s="22"/>
      <c r="E3" s="22"/>
      <c r="F3" s="22"/>
      <c r="G3" s="23"/>
      <c r="H3" s="23"/>
      <c r="I3" s="23"/>
      <c r="J3" s="23"/>
      <c r="K3" s="78"/>
      <c r="L3" s="78"/>
      <c r="M3" s="78"/>
      <c r="N3" s="78"/>
      <c r="O3" s="78"/>
      <c r="P3" s="78"/>
      <c r="Q3" s="78"/>
      <c r="R3" s="78"/>
      <c r="S3" s="78"/>
      <c r="T3" s="78"/>
      <c r="U3" s="78"/>
      <c r="V3" s="78"/>
      <c r="W3" s="78"/>
      <c r="X3" s="78"/>
    </row>
    <row r="4" spans="1:24" s="25" customFormat="1" ht="12.75" customHeight="1">
      <c r="A4" s="24"/>
      <c r="B4" s="38"/>
      <c r="C4" s="38"/>
      <c r="D4" s="39"/>
      <c r="E4" s="39"/>
      <c r="F4" s="40"/>
      <c r="G4" s="41"/>
      <c r="H4" s="41"/>
      <c r="I4" s="41"/>
      <c r="J4" s="40"/>
      <c r="K4" s="77" t="s">
        <v>3</v>
      </c>
      <c r="L4" s="77"/>
      <c r="M4" s="77" t="s">
        <v>4</v>
      </c>
      <c r="N4" s="77"/>
      <c r="O4" s="77" t="s">
        <v>5</v>
      </c>
      <c r="P4" s="77"/>
      <c r="Q4" s="77" t="s">
        <v>6</v>
      </c>
      <c r="R4" s="77"/>
      <c r="S4" s="50"/>
      <c r="T4" s="50"/>
      <c r="U4" s="79" t="s">
        <v>26</v>
      </c>
      <c r="V4" s="80"/>
      <c r="W4" s="77" t="s">
        <v>7</v>
      </c>
      <c r="X4" s="77"/>
    </row>
    <row r="5" spans="1:24" s="27" customFormat="1" ht="89.25" customHeight="1">
      <c r="A5" s="26"/>
      <c r="B5" s="35"/>
      <c r="C5" s="36" t="s">
        <v>8</v>
      </c>
      <c r="D5" s="36" t="s">
        <v>9</v>
      </c>
      <c r="E5" s="51" t="s">
        <v>27</v>
      </c>
      <c r="F5" s="37" t="s">
        <v>10</v>
      </c>
      <c r="G5" s="46" t="s">
        <v>33</v>
      </c>
      <c r="H5" s="46" t="s">
        <v>11</v>
      </c>
      <c r="I5" s="46" t="s">
        <v>28</v>
      </c>
      <c r="J5" s="46" t="s">
        <v>12</v>
      </c>
      <c r="K5" s="47" t="s">
        <v>13</v>
      </c>
      <c r="L5" s="48" t="s">
        <v>14</v>
      </c>
      <c r="M5" s="47" t="s">
        <v>13</v>
      </c>
      <c r="N5" s="48" t="s">
        <v>14</v>
      </c>
      <c r="O5" s="47" t="s">
        <v>13</v>
      </c>
      <c r="P5" s="48" t="s">
        <v>14</v>
      </c>
      <c r="Q5" s="47" t="s">
        <v>15</v>
      </c>
      <c r="R5" s="48" t="s">
        <v>23</v>
      </c>
      <c r="S5" s="49" t="s">
        <v>29</v>
      </c>
      <c r="T5" s="49" t="s">
        <v>30</v>
      </c>
      <c r="U5" s="48" t="s">
        <v>16</v>
      </c>
      <c r="V5" s="49" t="s">
        <v>17</v>
      </c>
      <c r="W5" s="47" t="s">
        <v>13</v>
      </c>
      <c r="X5" s="48" t="s">
        <v>14</v>
      </c>
    </row>
    <row r="6" spans="11:22" ht="11.25">
      <c r="K6" s="59"/>
      <c r="L6" s="58">
        <v>46732</v>
      </c>
      <c r="M6" s="59"/>
      <c r="N6" s="58">
        <v>110573</v>
      </c>
      <c r="O6" s="59"/>
      <c r="P6" s="58">
        <v>94230</v>
      </c>
      <c r="Q6" s="59"/>
      <c r="R6" s="54">
        <v>251535</v>
      </c>
      <c r="V6" s="13"/>
    </row>
    <row r="7" spans="1:24" s="30" customFormat="1" ht="11.25">
      <c r="A7" s="28">
        <v>1</v>
      </c>
      <c r="B7" s="29"/>
      <c r="C7" s="62" t="s">
        <v>82</v>
      </c>
      <c r="D7" s="63" t="s">
        <v>83</v>
      </c>
      <c r="E7" s="64">
        <v>44526</v>
      </c>
      <c r="F7" s="65" t="s">
        <v>18</v>
      </c>
      <c r="G7" s="66">
        <v>293</v>
      </c>
      <c r="H7" s="66">
        <v>293</v>
      </c>
      <c r="I7" s="67">
        <v>293</v>
      </c>
      <c r="J7" s="69">
        <v>1</v>
      </c>
      <c r="K7" s="32">
        <v>190526.49999843427</v>
      </c>
      <c r="L7" s="33">
        <v>7893</v>
      </c>
      <c r="M7" s="32">
        <v>644999.5000000357</v>
      </c>
      <c r="N7" s="33">
        <v>27118</v>
      </c>
      <c r="O7" s="32">
        <v>536663.4999998999</v>
      </c>
      <c r="P7" s="33">
        <v>22429</v>
      </c>
      <c r="Q7" s="84">
        <f>K7+M7+O7</f>
        <v>1372189.49999837</v>
      </c>
      <c r="R7" s="85">
        <f>L7+N7+P7</f>
        <v>57440</v>
      </c>
      <c r="S7" s="52">
        <f>R7/I7</f>
        <v>196.04095563139933</v>
      </c>
      <c r="T7" s="53">
        <f aca="true" t="shared" si="0" ref="T7:T60">Q7/R7</f>
        <v>23.889092966545437</v>
      </c>
      <c r="U7" s="70"/>
      <c r="V7" s="71">
        <f>IF(U7&lt;&gt;0,-(U7-R7)/U7,"")</f>
      </c>
      <c r="W7" s="86">
        <v>1372189.49999837</v>
      </c>
      <c r="X7" s="87">
        <v>57440</v>
      </c>
    </row>
    <row r="8" spans="1:24" s="30" customFormat="1" ht="11.25">
      <c r="A8" s="28">
        <v>2</v>
      </c>
      <c r="B8" s="55"/>
      <c r="C8" s="62" t="s">
        <v>84</v>
      </c>
      <c r="D8" s="63" t="s">
        <v>85</v>
      </c>
      <c r="E8" s="64">
        <v>44526</v>
      </c>
      <c r="F8" s="34" t="s">
        <v>25</v>
      </c>
      <c r="G8" s="66">
        <v>308</v>
      </c>
      <c r="H8" s="66">
        <v>308</v>
      </c>
      <c r="I8" s="67">
        <v>308</v>
      </c>
      <c r="J8" s="69">
        <v>1</v>
      </c>
      <c r="K8" s="32">
        <v>172417.99999969528</v>
      </c>
      <c r="L8" s="33">
        <v>6685</v>
      </c>
      <c r="M8" s="32">
        <v>335086.5000001755</v>
      </c>
      <c r="N8" s="33">
        <v>13291</v>
      </c>
      <c r="O8" s="32">
        <v>331125.00000072725</v>
      </c>
      <c r="P8" s="33">
        <v>13009</v>
      </c>
      <c r="Q8" s="84">
        <f>K8+M8+O8</f>
        <v>838629.500000598</v>
      </c>
      <c r="R8" s="85">
        <f>L8+N8+P8</f>
        <v>32985</v>
      </c>
      <c r="S8" s="52">
        <f>R8/I8</f>
        <v>107.09415584415585</v>
      </c>
      <c r="T8" s="53">
        <f t="shared" si="0"/>
        <v>25.424571775067395</v>
      </c>
      <c r="U8" s="70"/>
      <c r="V8" s="71">
        <f>IF(U8&lt;&gt;0,-(U8-R8)/U8,"")</f>
      </c>
      <c r="W8" s="86">
        <v>838629.500000598</v>
      </c>
      <c r="X8" s="87">
        <v>32985</v>
      </c>
    </row>
    <row r="9" spans="1:24" s="30" customFormat="1" ht="11.25">
      <c r="A9" s="28">
        <v>3</v>
      </c>
      <c r="B9" s="29"/>
      <c r="C9" s="62" t="s">
        <v>44</v>
      </c>
      <c r="D9" s="63" t="s">
        <v>45</v>
      </c>
      <c r="E9" s="64">
        <v>44491</v>
      </c>
      <c r="F9" s="65" t="s">
        <v>24</v>
      </c>
      <c r="G9" s="66">
        <v>293</v>
      </c>
      <c r="H9" s="66">
        <v>159</v>
      </c>
      <c r="I9" s="67">
        <v>184</v>
      </c>
      <c r="J9" s="69">
        <v>6</v>
      </c>
      <c r="K9" s="32">
        <v>132986.5</v>
      </c>
      <c r="L9" s="33">
        <v>4431</v>
      </c>
      <c r="M9" s="32">
        <v>250527.5</v>
      </c>
      <c r="N9" s="33">
        <v>8757</v>
      </c>
      <c r="O9" s="32">
        <v>208326.5</v>
      </c>
      <c r="P9" s="33">
        <v>7250</v>
      </c>
      <c r="Q9" s="72">
        <f>K9+M9+O9</f>
        <v>591840.5</v>
      </c>
      <c r="R9" s="73">
        <f>L9+N9+P9</f>
        <v>20438</v>
      </c>
      <c r="S9" s="52">
        <f>R9/I9</f>
        <v>111.07608695652173</v>
      </c>
      <c r="T9" s="53">
        <f t="shared" si="0"/>
        <v>28.95784812603973</v>
      </c>
      <c r="U9" s="70">
        <v>33859</v>
      </c>
      <c r="V9" s="71">
        <f>IF(U9&lt;&gt;0,-(U9-R9)/U9,"")</f>
        <v>-0.3963791015682684</v>
      </c>
      <c r="W9" s="60">
        <v>14798700.5</v>
      </c>
      <c r="X9" s="61">
        <v>567211</v>
      </c>
    </row>
    <row r="10" spans="1:24" s="30" customFormat="1" ht="11.25">
      <c r="A10" s="28">
        <v>4</v>
      </c>
      <c r="B10" s="29"/>
      <c r="C10" s="62" t="s">
        <v>52</v>
      </c>
      <c r="D10" s="63" t="s">
        <v>53</v>
      </c>
      <c r="E10" s="64">
        <v>44505</v>
      </c>
      <c r="F10" s="65" t="s">
        <v>18</v>
      </c>
      <c r="G10" s="66">
        <v>332</v>
      </c>
      <c r="H10" s="66">
        <v>297</v>
      </c>
      <c r="I10" s="67">
        <v>297</v>
      </c>
      <c r="J10" s="69">
        <v>4</v>
      </c>
      <c r="K10" s="32">
        <v>100256.00000019115</v>
      </c>
      <c r="L10" s="33">
        <v>4178</v>
      </c>
      <c r="M10" s="32">
        <v>211687.00000000602</v>
      </c>
      <c r="N10" s="33">
        <v>8834</v>
      </c>
      <c r="O10" s="32">
        <v>170201.99999939892</v>
      </c>
      <c r="P10" s="33">
        <v>6972</v>
      </c>
      <c r="Q10" s="84">
        <f>K10+M10+O10</f>
        <v>482144.99999959616</v>
      </c>
      <c r="R10" s="85">
        <f>L10+N10+P10</f>
        <v>19984</v>
      </c>
      <c r="S10" s="52">
        <f>R10/I10</f>
        <v>67.28619528619528</v>
      </c>
      <c r="T10" s="53">
        <f t="shared" si="0"/>
        <v>24.126551240972585</v>
      </c>
      <c r="U10" s="70">
        <v>37932</v>
      </c>
      <c r="V10" s="71">
        <f>IF(U10&lt;&gt;0,-(U10-R10)/U10,"")</f>
        <v>-0.47316250131814824</v>
      </c>
      <c r="W10" s="86">
        <v>8518656.999999596</v>
      </c>
      <c r="X10" s="87">
        <v>351735</v>
      </c>
    </row>
    <row r="11" spans="1:24" s="30" customFormat="1" ht="11.25">
      <c r="A11" s="28">
        <v>5</v>
      </c>
      <c r="B11" s="29"/>
      <c r="C11" s="62" t="s">
        <v>68</v>
      </c>
      <c r="D11" s="63" t="s">
        <v>69</v>
      </c>
      <c r="E11" s="64">
        <v>44519</v>
      </c>
      <c r="F11" s="65" t="s">
        <v>24</v>
      </c>
      <c r="G11" s="66">
        <v>275</v>
      </c>
      <c r="H11" s="66">
        <v>279</v>
      </c>
      <c r="I11" s="67">
        <v>290</v>
      </c>
      <c r="J11" s="69">
        <v>2</v>
      </c>
      <c r="K11" s="32">
        <v>74810.5</v>
      </c>
      <c r="L11" s="33">
        <v>2964</v>
      </c>
      <c r="M11" s="32">
        <v>202728.5</v>
      </c>
      <c r="N11" s="33">
        <v>8487</v>
      </c>
      <c r="O11" s="32">
        <v>187318.5</v>
      </c>
      <c r="P11" s="33">
        <v>7884</v>
      </c>
      <c r="Q11" s="72">
        <f>K11+M11+O11</f>
        <v>464857.5</v>
      </c>
      <c r="R11" s="73">
        <f>L11+N11+P11</f>
        <v>19335</v>
      </c>
      <c r="S11" s="52">
        <f>R11/I11</f>
        <v>66.67241379310344</v>
      </c>
      <c r="T11" s="53">
        <f t="shared" si="0"/>
        <v>24.042280837858804</v>
      </c>
      <c r="U11" s="70">
        <v>34640</v>
      </c>
      <c r="V11" s="71">
        <f>IF(U11&lt;&gt;0,-(U11-R11)/U11,"")</f>
        <v>-0.44183025404157045</v>
      </c>
      <c r="W11" s="60">
        <v>1530939.5</v>
      </c>
      <c r="X11" s="61">
        <v>65624</v>
      </c>
    </row>
    <row r="12" spans="1:24" s="30" customFormat="1" ht="11.25">
      <c r="A12" s="28">
        <v>6</v>
      </c>
      <c r="B12" s="29"/>
      <c r="C12" s="62" t="s">
        <v>64</v>
      </c>
      <c r="D12" s="63" t="s">
        <v>57</v>
      </c>
      <c r="E12" s="64">
        <v>44512</v>
      </c>
      <c r="F12" s="65" t="s">
        <v>18</v>
      </c>
      <c r="G12" s="66">
        <v>264</v>
      </c>
      <c r="H12" s="66">
        <v>257</v>
      </c>
      <c r="I12" s="67">
        <v>257</v>
      </c>
      <c r="J12" s="69">
        <v>3</v>
      </c>
      <c r="K12" s="32">
        <v>45540.50000079606</v>
      </c>
      <c r="L12" s="33">
        <v>2064</v>
      </c>
      <c r="M12" s="32">
        <v>186067.49999973254</v>
      </c>
      <c r="N12" s="33">
        <v>8197</v>
      </c>
      <c r="O12" s="32">
        <v>152934.49999872188</v>
      </c>
      <c r="P12" s="33">
        <v>6868</v>
      </c>
      <c r="Q12" s="84">
        <f>K12+M12+O12</f>
        <v>384542.49999925046</v>
      </c>
      <c r="R12" s="85">
        <f>L12+N12+P12</f>
        <v>17129</v>
      </c>
      <c r="S12" s="52">
        <f>R12/I12</f>
        <v>66.64980544747081</v>
      </c>
      <c r="T12" s="53">
        <f t="shared" si="0"/>
        <v>22.449792749095128</v>
      </c>
      <c r="U12" s="70">
        <v>52627</v>
      </c>
      <c r="V12" s="71">
        <f>IF(U12&lt;&gt;0,-(U12-R12)/U12,"")</f>
        <v>-0.674520683299447</v>
      </c>
      <c r="W12" s="86">
        <v>4140548.4999992503</v>
      </c>
      <c r="X12" s="87">
        <v>195859</v>
      </c>
    </row>
    <row r="13" spans="1:24" s="30" customFormat="1" ht="11.25">
      <c r="A13" s="28">
        <v>7</v>
      </c>
      <c r="B13" s="29"/>
      <c r="C13" s="62" t="s">
        <v>86</v>
      </c>
      <c r="D13" s="63" t="s">
        <v>87</v>
      </c>
      <c r="E13" s="64">
        <v>44526</v>
      </c>
      <c r="F13" s="65" t="s">
        <v>18</v>
      </c>
      <c r="G13" s="66">
        <v>92</v>
      </c>
      <c r="H13" s="66">
        <v>92</v>
      </c>
      <c r="I13" s="67">
        <v>92</v>
      </c>
      <c r="J13" s="69">
        <v>1</v>
      </c>
      <c r="K13" s="32">
        <v>127802.49999957113</v>
      </c>
      <c r="L13" s="33">
        <v>4173</v>
      </c>
      <c r="M13" s="32">
        <v>212826.00000034744</v>
      </c>
      <c r="N13" s="33">
        <v>6503</v>
      </c>
      <c r="O13" s="32">
        <v>170551.4999994137</v>
      </c>
      <c r="P13" s="33">
        <v>5062</v>
      </c>
      <c r="Q13" s="84">
        <f>K13+M13+O13</f>
        <v>511179.99999933224</v>
      </c>
      <c r="R13" s="85">
        <f>L13+N13+P13</f>
        <v>15738</v>
      </c>
      <c r="S13" s="52">
        <f>R13/I13</f>
        <v>171.06521739130434</v>
      </c>
      <c r="T13" s="53">
        <f t="shared" si="0"/>
        <v>32.48062015499633</v>
      </c>
      <c r="U13" s="70"/>
      <c r="V13" s="71">
        <f>IF(U13&lt;&gt;0,-(U13-R13)/U13,"")</f>
      </c>
      <c r="W13" s="86">
        <v>511179.99999933224</v>
      </c>
      <c r="X13" s="87">
        <v>15738</v>
      </c>
    </row>
    <row r="14" spans="1:24" s="30" customFormat="1" ht="11.25">
      <c r="A14" s="28">
        <v>8</v>
      </c>
      <c r="B14" s="29"/>
      <c r="C14" s="62" t="s">
        <v>88</v>
      </c>
      <c r="D14" s="63" t="s">
        <v>89</v>
      </c>
      <c r="E14" s="64">
        <v>44526</v>
      </c>
      <c r="F14" s="65" t="s">
        <v>19</v>
      </c>
      <c r="G14" s="66">
        <v>100</v>
      </c>
      <c r="H14" s="66">
        <v>100</v>
      </c>
      <c r="I14" s="67">
        <v>100</v>
      </c>
      <c r="J14" s="69">
        <v>1</v>
      </c>
      <c r="K14" s="32">
        <v>42608.50000001192</v>
      </c>
      <c r="L14" s="33">
        <v>1813</v>
      </c>
      <c r="M14" s="32">
        <v>116136.00000010035</v>
      </c>
      <c r="N14" s="33">
        <v>5266</v>
      </c>
      <c r="O14" s="32">
        <v>89468.50000046298</v>
      </c>
      <c r="P14" s="33">
        <v>3997</v>
      </c>
      <c r="Q14" s="84">
        <f>K14+M14+O14</f>
        <v>248213.00000057527</v>
      </c>
      <c r="R14" s="85">
        <f>L14+N14+P14</f>
        <v>11076</v>
      </c>
      <c r="S14" s="52">
        <f>R14/I14</f>
        <v>110.76</v>
      </c>
      <c r="T14" s="53">
        <f t="shared" si="0"/>
        <v>22.40998555440369</v>
      </c>
      <c r="U14" s="70"/>
      <c r="V14" s="71">
        <f>IF(U14&lt;&gt;0,-(U14-R14)/U14,"")</f>
      </c>
      <c r="W14" s="86">
        <v>248213.00000057527</v>
      </c>
      <c r="X14" s="87">
        <v>11076</v>
      </c>
    </row>
    <row r="15" spans="1:24" s="30" customFormat="1" ht="11.25">
      <c r="A15" s="28">
        <v>9</v>
      </c>
      <c r="B15" s="29"/>
      <c r="C15" s="74" t="s">
        <v>42</v>
      </c>
      <c r="D15" s="75" t="s">
        <v>42</v>
      </c>
      <c r="E15" s="76">
        <v>44484</v>
      </c>
      <c r="F15" s="65" t="s">
        <v>24</v>
      </c>
      <c r="G15" s="68">
        <v>329</v>
      </c>
      <c r="H15" s="68">
        <v>119</v>
      </c>
      <c r="I15" s="67">
        <v>119</v>
      </c>
      <c r="J15" s="69">
        <v>7</v>
      </c>
      <c r="K15" s="32">
        <v>41661.5</v>
      </c>
      <c r="L15" s="33">
        <v>1704</v>
      </c>
      <c r="M15" s="32">
        <v>90240</v>
      </c>
      <c r="N15" s="33">
        <v>3755</v>
      </c>
      <c r="O15" s="32">
        <v>93947</v>
      </c>
      <c r="P15" s="33">
        <v>3842</v>
      </c>
      <c r="Q15" s="72">
        <f>K15+M15+O15</f>
        <v>225848.5</v>
      </c>
      <c r="R15" s="73">
        <f>L15+N15+P15</f>
        <v>9301</v>
      </c>
      <c r="S15" s="52">
        <f>R15/I15</f>
        <v>78.15966386554622</v>
      </c>
      <c r="T15" s="53">
        <f t="shared" si="0"/>
        <v>24.28217395978927</v>
      </c>
      <c r="U15" s="70">
        <v>20814</v>
      </c>
      <c r="V15" s="71">
        <f>IF(U15&lt;&gt;0,-(U15-R15)/U15,"")</f>
        <v>-0.5531373114250024</v>
      </c>
      <c r="W15" s="56">
        <v>15064969.5</v>
      </c>
      <c r="X15" s="57">
        <v>656961</v>
      </c>
    </row>
    <row r="16" spans="1:24" s="30" customFormat="1" ht="11.25">
      <c r="A16" s="28">
        <v>10</v>
      </c>
      <c r="B16" s="29"/>
      <c r="C16" s="62" t="s">
        <v>70</v>
      </c>
      <c r="D16" s="63" t="s">
        <v>70</v>
      </c>
      <c r="E16" s="64">
        <v>44519</v>
      </c>
      <c r="F16" s="65" t="s">
        <v>25</v>
      </c>
      <c r="G16" s="66">
        <v>104</v>
      </c>
      <c r="H16" s="66">
        <v>79</v>
      </c>
      <c r="I16" s="67">
        <v>79</v>
      </c>
      <c r="J16" s="69">
        <v>2</v>
      </c>
      <c r="K16" s="32">
        <v>60780.99999981951</v>
      </c>
      <c r="L16" s="33">
        <v>2145</v>
      </c>
      <c r="M16" s="32">
        <v>92509.50000032406</v>
      </c>
      <c r="N16" s="33">
        <v>3200</v>
      </c>
      <c r="O16" s="32">
        <v>73247.50000034814</v>
      </c>
      <c r="P16" s="33">
        <v>2519</v>
      </c>
      <c r="Q16" s="84">
        <f>K16+M16+O16</f>
        <v>226538.0000004917</v>
      </c>
      <c r="R16" s="85">
        <f>L16+N16+P16</f>
        <v>7864</v>
      </c>
      <c r="S16" s="52">
        <f>R16/I16</f>
        <v>99.54430379746836</v>
      </c>
      <c r="T16" s="53">
        <f t="shared" si="0"/>
        <v>28.80696846394859</v>
      </c>
      <c r="U16" s="70">
        <v>14032</v>
      </c>
      <c r="V16" s="71">
        <f>IF(U16&lt;&gt;0,-(U16-R16)/U16,"")</f>
        <v>-0.4395667046750285</v>
      </c>
      <c r="W16" s="86">
        <v>838988.0000004917</v>
      </c>
      <c r="X16" s="87">
        <v>32335</v>
      </c>
    </row>
    <row r="17" spans="1:24" s="30" customFormat="1" ht="11.25">
      <c r="A17" s="28">
        <v>11</v>
      </c>
      <c r="B17" s="29"/>
      <c r="C17" s="62" t="s">
        <v>90</v>
      </c>
      <c r="D17" s="63" t="s">
        <v>90</v>
      </c>
      <c r="E17" s="64">
        <v>44526</v>
      </c>
      <c r="F17" s="65" t="s">
        <v>19</v>
      </c>
      <c r="G17" s="66">
        <v>122</v>
      </c>
      <c r="H17" s="66">
        <v>122</v>
      </c>
      <c r="I17" s="67">
        <v>122</v>
      </c>
      <c r="J17" s="69">
        <v>1</v>
      </c>
      <c r="K17" s="32">
        <v>38892.99999974755</v>
      </c>
      <c r="L17" s="33">
        <v>1619</v>
      </c>
      <c r="M17" s="32">
        <v>65322.000000449094</v>
      </c>
      <c r="N17" s="33">
        <v>2672</v>
      </c>
      <c r="O17" s="32">
        <v>48506.999999817286</v>
      </c>
      <c r="P17" s="33">
        <v>2073</v>
      </c>
      <c r="Q17" s="84">
        <f>K17+M17+O17</f>
        <v>152722.00000001394</v>
      </c>
      <c r="R17" s="85">
        <f>L17+N17+P17</f>
        <v>6364</v>
      </c>
      <c r="S17" s="52">
        <f>R17/I17</f>
        <v>52.16393442622951</v>
      </c>
      <c r="T17" s="53">
        <f t="shared" si="0"/>
        <v>23.997800125709293</v>
      </c>
      <c r="U17" s="70"/>
      <c r="V17" s="71">
        <f>IF(U17&lt;&gt;0,-(U17-R17)/U17,"")</f>
      </c>
      <c r="W17" s="86">
        <v>152722.00000001394</v>
      </c>
      <c r="X17" s="87">
        <v>6364</v>
      </c>
    </row>
    <row r="18" spans="1:24" s="30" customFormat="1" ht="11.25">
      <c r="A18" s="28">
        <v>12</v>
      </c>
      <c r="B18" s="29"/>
      <c r="C18" s="62" t="s">
        <v>91</v>
      </c>
      <c r="D18" s="63" t="s">
        <v>91</v>
      </c>
      <c r="E18" s="64">
        <v>44526</v>
      </c>
      <c r="F18" s="34" t="s">
        <v>25</v>
      </c>
      <c r="G18" s="66">
        <v>113</v>
      </c>
      <c r="H18" s="66">
        <v>113</v>
      </c>
      <c r="I18" s="67">
        <v>113</v>
      </c>
      <c r="J18" s="69">
        <v>1</v>
      </c>
      <c r="K18" s="32">
        <v>12140.000000258515</v>
      </c>
      <c r="L18" s="33">
        <v>571</v>
      </c>
      <c r="M18" s="32">
        <v>28337.999999908723</v>
      </c>
      <c r="N18" s="33">
        <v>1348</v>
      </c>
      <c r="O18" s="32">
        <v>29972.49999942153</v>
      </c>
      <c r="P18" s="33">
        <v>1385</v>
      </c>
      <c r="Q18" s="84">
        <f>K18+M18+O18</f>
        <v>70450.49999958876</v>
      </c>
      <c r="R18" s="85">
        <f>L18+N18+P18</f>
        <v>3304</v>
      </c>
      <c r="S18" s="52">
        <f>R18/I18</f>
        <v>29.238938053097346</v>
      </c>
      <c r="T18" s="53">
        <f t="shared" si="0"/>
        <v>21.32279055677626</v>
      </c>
      <c r="U18" s="70"/>
      <c r="V18" s="71">
        <f>IF(U18&lt;&gt;0,-(U18-R18)/U18,"")</f>
      </c>
      <c r="W18" s="86">
        <v>70450.49999958876</v>
      </c>
      <c r="X18" s="87">
        <v>3304</v>
      </c>
    </row>
    <row r="19" spans="1:24" s="30" customFormat="1" ht="11.25">
      <c r="A19" s="28">
        <v>13</v>
      </c>
      <c r="B19" s="29"/>
      <c r="C19" s="62" t="s">
        <v>92</v>
      </c>
      <c r="D19" s="63" t="s">
        <v>93</v>
      </c>
      <c r="E19" s="64">
        <v>44526</v>
      </c>
      <c r="F19" s="34" t="s">
        <v>25</v>
      </c>
      <c r="G19" s="66">
        <v>116</v>
      </c>
      <c r="H19" s="66">
        <v>116</v>
      </c>
      <c r="I19" s="67">
        <v>116</v>
      </c>
      <c r="J19" s="69">
        <v>1</v>
      </c>
      <c r="K19" s="32">
        <v>10503.500000303586</v>
      </c>
      <c r="L19" s="33">
        <v>462</v>
      </c>
      <c r="M19" s="32">
        <v>31188.000000084958</v>
      </c>
      <c r="N19" s="33">
        <v>1422</v>
      </c>
      <c r="O19" s="32">
        <v>30584.499999837797</v>
      </c>
      <c r="P19" s="33">
        <v>1356</v>
      </c>
      <c r="Q19" s="84">
        <f>K19+M19+O19</f>
        <v>72276.00000022634</v>
      </c>
      <c r="R19" s="85">
        <f>L19+N19+P19</f>
        <v>3240</v>
      </c>
      <c r="S19" s="52">
        <f>R19/I19</f>
        <v>27.93103448275862</v>
      </c>
      <c r="T19" s="53">
        <f t="shared" si="0"/>
        <v>22.307407407477264</v>
      </c>
      <c r="U19" s="70"/>
      <c r="V19" s="71">
        <f>IF(U19&lt;&gt;0,-(U19-R19)/U19,"")</f>
      </c>
      <c r="W19" s="86">
        <v>72276.00000022634</v>
      </c>
      <c r="X19" s="87">
        <v>3240</v>
      </c>
    </row>
    <row r="20" spans="1:24" s="30" customFormat="1" ht="11.25">
      <c r="A20" s="28">
        <v>14</v>
      </c>
      <c r="B20" s="29"/>
      <c r="C20" s="62" t="s">
        <v>48</v>
      </c>
      <c r="D20" s="63" t="s">
        <v>48</v>
      </c>
      <c r="E20" s="64">
        <v>44498</v>
      </c>
      <c r="F20" s="65" t="s">
        <v>25</v>
      </c>
      <c r="G20" s="66">
        <v>312</v>
      </c>
      <c r="H20" s="66">
        <v>92</v>
      </c>
      <c r="I20" s="67">
        <v>92</v>
      </c>
      <c r="J20" s="69">
        <v>5</v>
      </c>
      <c r="K20" s="32">
        <v>8038.00000001968</v>
      </c>
      <c r="L20" s="33">
        <v>604</v>
      </c>
      <c r="M20" s="32">
        <v>25726.000000507673</v>
      </c>
      <c r="N20" s="33">
        <v>1223</v>
      </c>
      <c r="O20" s="32">
        <v>27140.9999999451</v>
      </c>
      <c r="P20" s="33">
        <v>1328</v>
      </c>
      <c r="Q20" s="84">
        <f>K20+M20+O20</f>
        <v>60905.00000047246</v>
      </c>
      <c r="R20" s="85">
        <f>L20+N20+P20</f>
        <v>3155</v>
      </c>
      <c r="S20" s="52">
        <f>R20/I20</f>
        <v>34.29347826086956</v>
      </c>
      <c r="T20" s="53">
        <f t="shared" si="0"/>
        <v>19.304278922495232</v>
      </c>
      <c r="U20" s="70">
        <v>13228</v>
      </c>
      <c r="V20" s="71">
        <f>IF(U20&lt;&gt;0,-(U20-R20)/U20,"")</f>
        <v>-0.7614907771394013</v>
      </c>
      <c r="W20" s="86">
        <v>2835764.0000004726</v>
      </c>
      <c r="X20" s="87">
        <v>141625</v>
      </c>
    </row>
    <row r="21" spans="1:24" s="30" customFormat="1" ht="11.25">
      <c r="A21" s="28">
        <v>15</v>
      </c>
      <c r="B21" s="29"/>
      <c r="C21" s="62" t="s">
        <v>31</v>
      </c>
      <c r="D21" s="63" t="s">
        <v>32</v>
      </c>
      <c r="E21" s="64">
        <v>44442</v>
      </c>
      <c r="F21" s="65" t="s">
        <v>18</v>
      </c>
      <c r="G21" s="66">
        <v>275</v>
      </c>
      <c r="H21" s="66">
        <v>38</v>
      </c>
      <c r="I21" s="67">
        <v>38</v>
      </c>
      <c r="J21" s="69">
        <v>13</v>
      </c>
      <c r="K21" s="32">
        <v>6216.999999866908</v>
      </c>
      <c r="L21" s="33">
        <v>272</v>
      </c>
      <c r="M21" s="32">
        <v>35443.00000024787</v>
      </c>
      <c r="N21" s="33">
        <v>1395</v>
      </c>
      <c r="O21" s="32">
        <v>33965.49999962348</v>
      </c>
      <c r="P21" s="33">
        <v>1325</v>
      </c>
      <c r="Q21" s="84">
        <f>K21+M21+O21</f>
        <v>75625.49999973825</v>
      </c>
      <c r="R21" s="85">
        <f>L21+N21+P21</f>
        <v>2992</v>
      </c>
      <c r="S21" s="52">
        <f>R21/I21</f>
        <v>78.73684210526316</v>
      </c>
      <c r="T21" s="53">
        <f t="shared" si="0"/>
        <v>25.27590240632963</v>
      </c>
      <c r="U21" s="70">
        <v>10830</v>
      </c>
      <c r="V21" s="71">
        <f>IF(U21&lt;&gt;0,-(U21-R21)/U21,"")</f>
        <v>-0.723730378578024</v>
      </c>
      <c r="W21" s="86">
        <v>5996580.499999738</v>
      </c>
      <c r="X21" s="87">
        <v>269870</v>
      </c>
    </row>
    <row r="22" spans="1:24" s="30" customFormat="1" ht="11.25">
      <c r="A22" s="28">
        <v>16</v>
      </c>
      <c r="B22" s="29"/>
      <c r="C22" s="62" t="s">
        <v>71</v>
      </c>
      <c r="D22" s="63" t="s">
        <v>72</v>
      </c>
      <c r="E22" s="64">
        <v>44519</v>
      </c>
      <c r="F22" s="65" t="s">
        <v>20</v>
      </c>
      <c r="G22" s="66">
        <v>124</v>
      </c>
      <c r="H22" s="66">
        <v>92</v>
      </c>
      <c r="I22" s="67">
        <v>92</v>
      </c>
      <c r="J22" s="69">
        <v>2</v>
      </c>
      <c r="K22" s="32">
        <v>3415.9999999032084</v>
      </c>
      <c r="L22" s="33">
        <v>156</v>
      </c>
      <c r="M22" s="32">
        <v>29057.500000240274</v>
      </c>
      <c r="N22" s="33">
        <v>1329</v>
      </c>
      <c r="O22" s="32">
        <v>27399.000000221757</v>
      </c>
      <c r="P22" s="33">
        <v>1330</v>
      </c>
      <c r="Q22" s="84">
        <f>K22+M22+O22</f>
        <v>59872.50000036524</v>
      </c>
      <c r="R22" s="85">
        <f>L22+N22+P22</f>
        <v>2815</v>
      </c>
      <c r="S22" s="52">
        <f>R22/I22</f>
        <v>30.597826086956523</v>
      </c>
      <c r="T22" s="53">
        <f t="shared" si="0"/>
        <v>21.269094138673264</v>
      </c>
      <c r="U22" s="70">
        <v>11228</v>
      </c>
      <c r="V22" s="71">
        <f>IF(U22&lt;&gt;0,-(U22-R22)/U22,"")</f>
        <v>-0.7492874955468471</v>
      </c>
      <c r="W22" s="86">
        <v>335703.50000036525</v>
      </c>
      <c r="X22" s="87">
        <v>15770</v>
      </c>
    </row>
    <row r="23" spans="1:24" s="30" customFormat="1" ht="11.25">
      <c r="A23" s="28">
        <v>17</v>
      </c>
      <c r="B23" s="29"/>
      <c r="C23" s="62" t="s">
        <v>34</v>
      </c>
      <c r="D23" s="63" t="s">
        <v>35</v>
      </c>
      <c r="E23" s="64">
        <v>44456</v>
      </c>
      <c r="F23" s="65" t="s">
        <v>18</v>
      </c>
      <c r="G23" s="66">
        <v>294</v>
      </c>
      <c r="H23" s="66">
        <v>38</v>
      </c>
      <c r="I23" s="67">
        <v>38</v>
      </c>
      <c r="J23" s="69">
        <v>10</v>
      </c>
      <c r="K23" s="32">
        <v>4988.999999830044</v>
      </c>
      <c r="L23" s="33">
        <v>231</v>
      </c>
      <c r="M23" s="32">
        <v>26944.999999934917</v>
      </c>
      <c r="N23" s="33">
        <v>1184</v>
      </c>
      <c r="O23" s="32">
        <v>29643.999999909232</v>
      </c>
      <c r="P23" s="33">
        <v>1270</v>
      </c>
      <c r="Q23" s="84">
        <f>K23+M23+O23</f>
        <v>61577.9999996742</v>
      </c>
      <c r="R23" s="85">
        <f>L23+N23+P23</f>
        <v>2685</v>
      </c>
      <c r="S23" s="52">
        <f>R23/I23</f>
        <v>70.65789473684211</v>
      </c>
      <c r="T23" s="53">
        <f t="shared" si="0"/>
        <v>22.93407821216916</v>
      </c>
      <c r="U23" s="70">
        <v>9315</v>
      </c>
      <c r="V23" s="71">
        <f>IF(U23&lt;&gt;0,-(U23-R23)/U23,"")</f>
        <v>-0.711755233494364</v>
      </c>
      <c r="W23" s="86">
        <v>6960210.999999674</v>
      </c>
      <c r="X23" s="87">
        <v>327530</v>
      </c>
    </row>
    <row r="24" spans="1:24" s="30" customFormat="1" ht="11.25">
      <c r="A24" s="28">
        <v>18</v>
      </c>
      <c r="B24" s="29"/>
      <c r="C24" s="62" t="s">
        <v>73</v>
      </c>
      <c r="D24" s="63" t="s">
        <v>73</v>
      </c>
      <c r="E24" s="64">
        <v>44519</v>
      </c>
      <c r="F24" s="65" t="s">
        <v>20</v>
      </c>
      <c r="G24" s="66">
        <v>123</v>
      </c>
      <c r="H24" s="66">
        <v>57</v>
      </c>
      <c r="I24" s="67">
        <v>57</v>
      </c>
      <c r="J24" s="69">
        <v>2</v>
      </c>
      <c r="K24" s="32">
        <v>10088.500000298554</v>
      </c>
      <c r="L24" s="33">
        <v>474</v>
      </c>
      <c r="M24" s="32">
        <v>22039.49999975443</v>
      </c>
      <c r="N24" s="33">
        <v>1035</v>
      </c>
      <c r="O24" s="32">
        <v>17484.00000026924</v>
      </c>
      <c r="P24" s="33">
        <v>781</v>
      </c>
      <c r="Q24" s="84">
        <f>K24+M24+O24</f>
        <v>49612.00000032222</v>
      </c>
      <c r="R24" s="85">
        <f>L24+N24+P24</f>
        <v>2290</v>
      </c>
      <c r="S24" s="52">
        <f>R24/I24</f>
        <v>40.175438596491226</v>
      </c>
      <c r="T24" s="53">
        <f t="shared" si="0"/>
        <v>21.664628821101406</v>
      </c>
      <c r="U24" s="70">
        <v>6982</v>
      </c>
      <c r="V24" s="71">
        <f>IF(U24&lt;&gt;0,-(U24-R24)/U24,"")</f>
        <v>-0.6720137496419364</v>
      </c>
      <c r="W24" s="86">
        <v>273713.00000032224</v>
      </c>
      <c r="X24" s="87">
        <v>13058</v>
      </c>
    </row>
    <row r="25" spans="1:24" s="30" customFormat="1" ht="11.25">
      <c r="A25" s="28">
        <v>19</v>
      </c>
      <c r="B25" s="29"/>
      <c r="C25" s="62" t="s">
        <v>43</v>
      </c>
      <c r="D25" s="63" t="s">
        <v>43</v>
      </c>
      <c r="E25" s="64">
        <v>44484</v>
      </c>
      <c r="F25" s="65" t="s">
        <v>19</v>
      </c>
      <c r="G25" s="66">
        <v>318</v>
      </c>
      <c r="H25" s="66">
        <v>25</v>
      </c>
      <c r="I25" s="67">
        <v>25</v>
      </c>
      <c r="J25" s="69">
        <v>7</v>
      </c>
      <c r="K25" s="32">
        <v>8581.999999923051</v>
      </c>
      <c r="L25" s="33">
        <v>369</v>
      </c>
      <c r="M25" s="32">
        <v>21518.000000115175</v>
      </c>
      <c r="N25" s="33">
        <v>905</v>
      </c>
      <c r="O25" s="32">
        <v>23111.000000263448</v>
      </c>
      <c r="P25" s="33">
        <v>977</v>
      </c>
      <c r="Q25" s="84">
        <f>K25+M25+O25</f>
        <v>53211.000000301676</v>
      </c>
      <c r="R25" s="85">
        <f>L25+N25+P25</f>
        <v>2251</v>
      </c>
      <c r="S25" s="52">
        <f>R25/I25</f>
        <v>90.04</v>
      </c>
      <c r="T25" s="53">
        <f t="shared" si="0"/>
        <v>23.6388271880505</v>
      </c>
      <c r="U25" s="70">
        <v>5334</v>
      </c>
      <c r="V25" s="71">
        <f>IF(U25&lt;&gt;0,-(U25-R25)/U25,"")</f>
        <v>-0.5779902512185977</v>
      </c>
      <c r="W25" s="86">
        <v>4530311.000000302</v>
      </c>
      <c r="X25" s="87">
        <v>213459</v>
      </c>
    </row>
    <row r="26" spans="1:24" s="30" customFormat="1" ht="11.25">
      <c r="A26" s="28">
        <v>20</v>
      </c>
      <c r="B26" s="29"/>
      <c r="C26" s="62" t="s">
        <v>36</v>
      </c>
      <c r="D26" s="63" t="s">
        <v>36</v>
      </c>
      <c r="E26" s="64">
        <v>44463</v>
      </c>
      <c r="F26" s="65" t="s">
        <v>19</v>
      </c>
      <c r="G26" s="66">
        <v>309</v>
      </c>
      <c r="H26" s="66">
        <v>10</v>
      </c>
      <c r="I26" s="67">
        <v>10</v>
      </c>
      <c r="J26" s="69">
        <v>10</v>
      </c>
      <c r="K26" s="32">
        <v>14369.999999809914</v>
      </c>
      <c r="L26" s="33">
        <v>1437</v>
      </c>
      <c r="M26" s="32">
        <v>3720.0000000292016</v>
      </c>
      <c r="N26" s="33">
        <v>372</v>
      </c>
      <c r="O26" s="32">
        <v>3720.0000000292016</v>
      </c>
      <c r="P26" s="33">
        <v>372</v>
      </c>
      <c r="Q26" s="84">
        <f>K26+M26+O26</f>
        <v>21809.999999868316</v>
      </c>
      <c r="R26" s="85">
        <f>L26+N26+P26</f>
        <v>2181</v>
      </c>
      <c r="S26" s="52">
        <f>R26/I26</f>
        <v>218.1</v>
      </c>
      <c r="T26" s="53">
        <f t="shared" si="0"/>
        <v>9.999999999939622</v>
      </c>
      <c r="U26" s="70">
        <v>1044</v>
      </c>
      <c r="V26" s="71">
        <f>IF(U26&lt;&gt;0,-(U26-R26)/U26,"")</f>
        <v>1.089080459770115</v>
      </c>
      <c r="W26" s="86">
        <v>6232411.779999869</v>
      </c>
      <c r="X26" s="87">
        <v>622678</v>
      </c>
    </row>
    <row r="27" spans="1:24" s="30" customFormat="1" ht="11.25">
      <c r="A27" s="28">
        <v>21</v>
      </c>
      <c r="B27" s="29"/>
      <c r="C27" s="62" t="s">
        <v>75</v>
      </c>
      <c r="D27" s="63" t="s">
        <v>76</v>
      </c>
      <c r="E27" s="64">
        <v>44519</v>
      </c>
      <c r="F27" s="65" t="s">
        <v>21</v>
      </c>
      <c r="G27" s="66">
        <v>24</v>
      </c>
      <c r="H27" s="66">
        <v>17</v>
      </c>
      <c r="I27" s="67">
        <v>17</v>
      </c>
      <c r="J27" s="69">
        <v>2</v>
      </c>
      <c r="K27" s="32">
        <v>11673.000000037731</v>
      </c>
      <c r="L27" s="33">
        <v>463</v>
      </c>
      <c r="M27" s="32">
        <v>17412.999999993117</v>
      </c>
      <c r="N27" s="33">
        <v>690</v>
      </c>
      <c r="O27" s="32">
        <v>11760.50000009156</v>
      </c>
      <c r="P27" s="33">
        <v>510</v>
      </c>
      <c r="Q27" s="84">
        <f>K27+M27+O27</f>
        <v>40846.50000012241</v>
      </c>
      <c r="R27" s="85">
        <f>L27+N27+P27</f>
        <v>1663</v>
      </c>
      <c r="S27" s="52">
        <f>R27/I27</f>
        <v>97.82352941176471</v>
      </c>
      <c r="T27" s="53">
        <f t="shared" si="0"/>
        <v>24.561936259845105</v>
      </c>
      <c r="U27" s="70">
        <v>3018</v>
      </c>
      <c r="V27" s="71">
        <f>IF(U27&lt;&gt;0,-(U27-R27)/U27,"")</f>
        <v>-0.44897282968853547</v>
      </c>
      <c r="W27" s="86">
        <v>220138.5000001224</v>
      </c>
      <c r="X27" s="87">
        <v>9879</v>
      </c>
    </row>
    <row r="28" spans="1:24" s="30" customFormat="1" ht="11.25">
      <c r="A28" s="28">
        <v>22</v>
      </c>
      <c r="B28" s="29"/>
      <c r="C28" s="62" t="s">
        <v>65</v>
      </c>
      <c r="D28" s="63" t="s">
        <v>60</v>
      </c>
      <c r="E28" s="64">
        <v>44512</v>
      </c>
      <c r="F28" s="65" t="s">
        <v>18</v>
      </c>
      <c r="G28" s="66">
        <v>76</v>
      </c>
      <c r="H28" s="66">
        <v>28</v>
      </c>
      <c r="I28" s="67">
        <v>28</v>
      </c>
      <c r="J28" s="69">
        <v>3</v>
      </c>
      <c r="K28" s="32">
        <v>8772.999999727883</v>
      </c>
      <c r="L28" s="33">
        <v>357</v>
      </c>
      <c r="M28" s="32">
        <v>11557.499999913878</v>
      </c>
      <c r="N28" s="33">
        <v>488</v>
      </c>
      <c r="O28" s="32">
        <v>8172.499999723927</v>
      </c>
      <c r="P28" s="33">
        <v>295</v>
      </c>
      <c r="Q28" s="84">
        <f>K28+M28+O28</f>
        <v>28502.99999936569</v>
      </c>
      <c r="R28" s="85">
        <f>L28+N28+P28</f>
        <v>1140</v>
      </c>
      <c r="S28" s="52">
        <f>R28/I28</f>
        <v>40.714285714285715</v>
      </c>
      <c r="T28" s="53">
        <f t="shared" si="0"/>
        <v>25.002631578390954</v>
      </c>
      <c r="U28" s="70">
        <v>4522</v>
      </c>
      <c r="V28" s="71">
        <f>IF(U28&lt;&gt;0,-(U28-R28)/U28,"")</f>
        <v>-0.7478991596638656</v>
      </c>
      <c r="W28" s="86">
        <v>579888.9999993657</v>
      </c>
      <c r="X28" s="87">
        <v>25133</v>
      </c>
    </row>
    <row r="29" spans="1:24" s="30" customFormat="1" ht="11.25">
      <c r="A29" s="28">
        <v>23</v>
      </c>
      <c r="B29" s="29"/>
      <c r="C29" s="62" t="s">
        <v>62</v>
      </c>
      <c r="D29" s="63" t="s">
        <v>62</v>
      </c>
      <c r="E29" s="64">
        <v>44512</v>
      </c>
      <c r="F29" s="65" t="s">
        <v>19</v>
      </c>
      <c r="G29" s="66">
        <v>104</v>
      </c>
      <c r="H29" s="66">
        <v>15</v>
      </c>
      <c r="I29" s="67">
        <v>15</v>
      </c>
      <c r="J29" s="69">
        <v>3</v>
      </c>
      <c r="K29" s="32">
        <v>1449.9999996749466</v>
      </c>
      <c r="L29" s="33">
        <v>82</v>
      </c>
      <c r="M29" s="32">
        <v>6599.999999997618</v>
      </c>
      <c r="N29" s="33">
        <v>362</v>
      </c>
      <c r="O29" s="32">
        <v>4893.999999768172</v>
      </c>
      <c r="P29" s="33">
        <v>256</v>
      </c>
      <c r="Q29" s="84">
        <f>K29+M29+O29</f>
        <v>12943.999999440737</v>
      </c>
      <c r="R29" s="85">
        <f>L29+N29+P29</f>
        <v>700</v>
      </c>
      <c r="S29" s="52">
        <f>R29/I29</f>
        <v>46.666666666666664</v>
      </c>
      <c r="T29" s="53">
        <f t="shared" si="0"/>
        <v>18.491428570629626</v>
      </c>
      <c r="U29" s="70">
        <v>3007</v>
      </c>
      <c r="V29" s="71">
        <f>IF(U29&lt;&gt;0,-(U29-R29)/U29,"")</f>
        <v>-0.7672098436980379</v>
      </c>
      <c r="W29" s="86">
        <v>377113.99999944074</v>
      </c>
      <c r="X29" s="87">
        <v>18826</v>
      </c>
    </row>
    <row r="30" spans="1:24" s="30" customFormat="1" ht="11.25">
      <c r="A30" s="28">
        <v>24</v>
      </c>
      <c r="B30" s="29"/>
      <c r="C30" s="62" t="s">
        <v>94</v>
      </c>
      <c r="D30" s="63" t="s">
        <v>95</v>
      </c>
      <c r="E30" s="64">
        <v>44526</v>
      </c>
      <c r="F30" s="65" t="s">
        <v>22</v>
      </c>
      <c r="G30" s="66">
        <v>36</v>
      </c>
      <c r="H30" s="66">
        <v>36</v>
      </c>
      <c r="I30" s="67">
        <v>36</v>
      </c>
      <c r="J30" s="69">
        <v>1</v>
      </c>
      <c r="K30" s="32">
        <v>3225.9999997794644</v>
      </c>
      <c r="L30" s="33">
        <v>144</v>
      </c>
      <c r="M30" s="32">
        <v>8165.999999996944</v>
      </c>
      <c r="N30" s="33">
        <v>349</v>
      </c>
      <c r="O30" s="32">
        <v>3072.000000054307</v>
      </c>
      <c r="P30" s="33">
        <v>137</v>
      </c>
      <c r="Q30" s="84">
        <f>K30+M30+O30</f>
        <v>14463.999999830714</v>
      </c>
      <c r="R30" s="85">
        <f>L30+N30+P30</f>
        <v>630</v>
      </c>
      <c r="S30" s="52">
        <f>R30/I30</f>
        <v>17.5</v>
      </c>
      <c r="T30" s="53">
        <f t="shared" si="0"/>
        <v>22.95873015846145</v>
      </c>
      <c r="U30" s="70"/>
      <c r="V30" s="71">
        <f>IF(U30&lt;&gt;0,-(U30-R30)/U30,"")</f>
      </c>
      <c r="W30" s="86">
        <v>14463.999999830714</v>
      </c>
      <c r="X30" s="87">
        <v>630</v>
      </c>
    </row>
    <row r="31" spans="1:24" ht="11.25">
      <c r="A31" s="28">
        <v>25</v>
      </c>
      <c r="B31" s="29"/>
      <c r="C31" s="62" t="s">
        <v>58</v>
      </c>
      <c r="D31" s="63" t="s">
        <v>58</v>
      </c>
      <c r="E31" s="64">
        <v>44512</v>
      </c>
      <c r="F31" s="65" t="s">
        <v>25</v>
      </c>
      <c r="G31" s="66">
        <v>288</v>
      </c>
      <c r="H31" s="66">
        <v>30</v>
      </c>
      <c r="I31" s="67">
        <v>30</v>
      </c>
      <c r="J31" s="69">
        <v>3</v>
      </c>
      <c r="K31" s="32">
        <v>1965.0000000671967</v>
      </c>
      <c r="L31" s="33">
        <v>96</v>
      </c>
      <c r="M31" s="32">
        <v>5082.000000169758</v>
      </c>
      <c r="N31" s="33">
        <v>248</v>
      </c>
      <c r="O31" s="32">
        <v>4426.999999787376</v>
      </c>
      <c r="P31" s="33">
        <v>214</v>
      </c>
      <c r="Q31" s="84">
        <f>K31+M31+O31</f>
        <v>11474.00000002433</v>
      </c>
      <c r="R31" s="85">
        <f>L31+N31+P31</f>
        <v>558</v>
      </c>
      <c r="S31" s="52">
        <f>R31/I31</f>
        <v>18.6</v>
      </c>
      <c r="T31" s="53">
        <f t="shared" si="0"/>
        <v>20.56272401438052</v>
      </c>
      <c r="U31" s="70">
        <v>7095</v>
      </c>
      <c r="V31" s="71">
        <f>IF(U31&lt;&gt;0,-(U31-R31)/U31,"")</f>
        <v>-0.921353065539112</v>
      </c>
      <c r="W31" s="86">
        <v>914897.0000000243</v>
      </c>
      <c r="X31" s="87">
        <v>46336</v>
      </c>
    </row>
    <row r="32" spans="1:24" ht="11.25">
      <c r="A32" s="28">
        <v>26</v>
      </c>
      <c r="B32" s="29"/>
      <c r="C32" s="62" t="s">
        <v>38</v>
      </c>
      <c r="D32" s="63" t="s">
        <v>39</v>
      </c>
      <c r="E32" s="64">
        <v>44470</v>
      </c>
      <c r="F32" s="65" t="s">
        <v>18</v>
      </c>
      <c r="G32" s="66">
        <v>303</v>
      </c>
      <c r="H32" s="66">
        <v>6</v>
      </c>
      <c r="I32" s="67">
        <v>6</v>
      </c>
      <c r="J32" s="69">
        <v>8</v>
      </c>
      <c r="K32" s="32">
        <v>3918.000000001531</v>
      </c>
      <c r="L32" s="33">
        <v>114</v>
      </c>
      <c r="M32" s="32">
        <v>7419.999999956961</v>
      </c>
      <c r="N32" s="33">
        <v>228</v>
      </c>
      <c r="O32" s="32">
        <v>5438.999999952603</v>
      </c>
      <c r="P32" s="33">
        <v>157</v>
      </c>
      <c r="Q32" s="84">
        <f>K32+M32+O32</f>
        <v>16776.999999911095</v>
      </c>
      <c r="R32" s="85">
        <f>L32+N32+P32</f>
        <v>499</v>
      </c>
      <c r="S32" s="52">
        <f>R32/I32</f>
        <v>83.16666666666667</v>
      </c>
      <c r="T32" s="53">
        <f t="shared" si="0"/>
        <v>33.62124248479177</v>
      </c>
      <c r="U32" s="70">
        <v>1566</v>
      </c>
      <c r="V32" s="71">
        <f>IF(U32&lt;&gt;0,-(U32-R32)/U32,"")</f>
        <v>-0.6813537675606641</v>
      </c>
      <c r="W32" s="86">
        <v>6800528.9999999115</v>
      </c>
      <c r="X32" s="87">
        <v>240940</v>
      </c>
    </row>
    <row r="33" spans="1:24" ht="11.25">
      <c r="A33" s="28">
        <v>27</v>
      </c>
      <c r="B33" s="29"/>
      <c r="C33" s="62" t="s">
        <v>41</v>
      </c>
      <c r="D33" s="63" t="s">
        <v>41</v>
      </c>
      <c r="E33" s="64">
        <v>44477</v>
      </c>
      <c r="F33" s="34" t="s">
        <v>25</v>
      </c>
      <c r="G33" s="66">
        <v>194</v>
      </c>
      <c r="H33" s="66">
        <v>7</v>
      </c>
      <c r="I33" s="67">
        <v>7</v>
      </c>
      <c r="J33" s="69">
        <v>8</v>
      </c>
      <c r="K33" s="32">
        <v>2289.99999997572</v>
      </c>
      <c r="L33" s="33">
        <v>126</v>
      </c>
      <c r="M33" s="32">
        <v>6184.999999872592</v>
      </c>
      <c r="N33" s="33">
        <v>309</v>
      </c>
      <c r="O33" s="32">
        <v>226.00000004235278</v>
      </c>
      <c r="P33" s="33">
        <v>10</v>
      </c>
      <c r="Q33" s="84">
        <f>K33+M33+O33</f>
        <v>8700.999999890664</v>
      </c>
      <c r="R33" s="85">
        <f>L33+N33+P33</f>
        <v>445</v>
      </c>
      <c r="S33" s="52">
        <f>R33/I33</f>
        <v>63.57142857142857</v>
      </c>
      <c r="T33" s="53">
        <f t="shared" si="0"/>
        <v>19.552808988518347</v>
      </c>
      <c r="U33" s="70">
        <v>494</v>
      </c>
      <c r="V33" s="71">
        <f>IF(U33&lt;&gt;0,-(U33-R33)/U33,"")</f>
        <v>-0.09919028340080972</v>
      </c>
      <c r="W33" s="86">
        <v>321122.9999998907</v>
      </c>
      <c r="X33" s="87">
        <v>15208</v>
      </c>
    </row>
    <row r="34" spans="1:24" ht="11.25">
      <c r="A34" s="28">
        <v>28</v>
      </c>
      <c r="B34" s="29"/>
      <c r="C34" s="62" t="s">
        <v>59</v>
      </c>
      <c r="D34" s="63" t="s">
        <v>59</v>
      </c>
      <c r="E34" s="64">
        <v>44512</v>
      </c>
      <c r="F34" s="65" t="s">
        <v>22</v>
      </c>
      <c r="G34" s="66">
        <v>237</v>
      </c>
      <c r="H34" s="66">
        <v>19</v>
      </c>
      <c r="I34" s="67">
        <v>19</v>
      </c>
      <c r="J34" s="69">
        <v>3</v>
      </c>
      <c r="K34" s="32">
        <v>2844.5000000103455</v>
      </c>
      <c r="L34" s="33">
        <v>118</v>
      </c>
      <c r="M34" s="32">
        <v>4249.4999999970205</v>
      </c>
      <c r="N34" s="33">
        <v>187</v>
      </c>
      <c r="O34" s="32">
        <v>2747.9999999468655</v>
      </c>
      <c r="P34" s="33">
        <v>108</v>
      </c>
      <c r="Q34" s="84">
        <f>K34+M34+O34</f>
        <v>9841.99999995423</v>
      </c>
      <c r="R34" s="85">
        <f>L34+N34+P34</f>
        <v>413</v>
      </c>
      <c r="S34" s="52">
        <f>R34/I34</f>
        <v>21.736842105263158</v>
      </c>
      <c r="T34" s="53">
        <f t="shared" si="0"/>
        <v>23.83050847446545</v>
      </c>
      <c r="U34" s="70">
        <v>6565</v>
      </c>
      <c r="V34" s="71">
        <f>IF(U34&lt;&gt;0,-(U34-R34)/U34,"")</f>
        <v>-0.9370906321401371</v>
      </c>
      <c r="W34" s="86">
        <v>820866.4999999542</v>
      </c>
      <c r="X34" s="87">
        <v>39555</v>
      </c>
    </row>
    <row r="35" spans="1:24" ht="11.25">
      <c r="A35" s="28">
        <v>29</v>
      </c>
      <c r="B35" s="29"/>
      <c r="C35" s="62" t="s">
        <v>81</v>
      </c>
      <c r="D35" s="63" t="s">
        <v>81</v>
      </c>
      <c r="E35" s="64">
        <v>44519</v>
      </c>
      <c r="F35" s="65" t="s">
        <v>56</v>
      </c>
      <c r="G35" s="66">
        <v>77</v>
      </c>
      <c r="H35" s="66">
        <v>5</v>
      </c>
      <c r="I35" s="67">
        <v>5</v>
      </c>
      <c r="J35" s="69">
        <v>2</v>
      </c>
      <c r="K35" s="32">
        <v>548.9999999887297</v>
      </c>
      <c r="L35" s="33">
        <v>34</v>
      </c>
      <c r="M35" s="32">
        <v>4637.000000012562</v>
      </c>
      <c r="N35" s="33">
        <v>361</v>
      </c>
      <c r="O35" s="32">
        <v>211.99999994734415</v>
      </c>
      <c r="P35" s="33">
        <v>17</v>
      </c>
      <c r="Q35" s="84">
        <f>K35+M35+O35</f>
        <v>5397.999999948635</v>
      </c>
      <c r="R35" s="85">
        <f>L35+N35+P35</f>
        <v>412</v>
      </c>
      <c r="S35" s="52">
        <f>R35/I35</f>
        <v>82.4</v>
      </c>
      <c r="T35" s="53">
        <f t="shared" si="0"/>
        <v>13.101941747448144</v>
      </c>
      <c r="U35" s="70">
        <v>601</v>
      </c>
      <c r="V35" s="71">
        <f>IF(U35&lt;&gt;0,-(U35-R35)/U35,"")</f>
        <v>-0.3144758735440932</v>
      </c>
      <c r="W35" s="86">
        <v>29428.999999948635</v>
      </c>
      <c r="X35" s="87">
        <v>1675</v>
      </c>
    </row>
    <row r="36" spans="1:24" ht="11.25">
      <c r="A36" s="28">
        <v>30</v>
      </c>
      <c r="B36" s="29"/>
      <c r="C36" s="62" t="s">
        <v>46</v>
      </c>
      <c r="D36" s="63" t="s">
        <v>47</v>
      </c>
      <c r="E36" s="64">
        <v>44491</v>
      </c>
      <c r="F36" s="65" t="s">
        <v>18</v>
      </c>
      <c r="G36" s="66">
        <v>239</v>
      </c>
      <c r="H36" s="66">
        <v>11</v>
      </c>
      <c r="I36" s="67">
        <v>11</v>
      </c>
      <c r="J36" s="69">
        <v>6</v>
      </c>
      <c r="K36" s="32">
        <v>272.00000001168314</v>
      </c>
      <c r="L36" s="33">
        <v>21</v>
      </c>
      <c r="M36" s="32">
        <v>2725.999999763282</v>
      </c>
      <c r="N36" s="33">
        <v>185</v>
      </c>
      <c r="O36" s="32">
        <v>1438.0000000220618</v>
      </c>
      <c r="P36" s="33">
        <v>104</v>
      </c>
      <c r="Q36" s="84">
        <f>K36+M36+O36</f>
        <v>4435.999999797027</v>
      </c>
      <c r="R36" s="85">
        <f>L36+N36+P36</f>
        <v>310</v>
      </c>
      <c r="S36" s="52">
        <f>R36/I36</f>
        <v>28.181818181818183</v>
      </c>
      <c r="T36" s="53">
        <f t="shared" si="0"/>
        <v>14.309677418700087</v>
      </c>
      <c r="U36" s="70">
        <v>2327</v>
      </c>
      <c r="V36" s="71">
        <f>IF(U36&lt;&gt;0,-(U36-R36)/U36,"")</f>
        <v>-0.8667812634293082</v>
      </c>
      <c r="W36" s="86">
        <v>2047333.999999797</v>
      </c>
      <c r="X36" s="87">
        <v>95152</v>
      </c>
    </row>
    <row r="37" spans="1:24" ht="11.25">
      <c r="A37" s="28">
        <v>31</v>
      </c>
      <c r="B37" s="29"/>
      <c r="C37" s="62" t="s">
        <v>96</v>
      </c>
      <c r="D37" s="63" t="s">
        <v>97</v>
      </c>
      <c r="E37" s="64">
        <v>43784</v>
      </c>
      <c r="F37" s="65" t="s">
        <v>20</v>
      </c>
      <c r="G37" s="66">
        <v>275</v>
      </c>
      <c r="H37" s="66">
        <v>1</v>
      </c>
      <c r="I37" s="67">
        <v>1</v>
      </c>
      <c r="J37" s="69">
        <v>18</v>
      </c>
      <c r="K37" s="32">
        <v>2191.9999999106312</v>
      </c>
      <c r="L37" s="33">
        <v>274</v>
      </c>
      <c r="M37" s="32">
        <v>299.9999999617117</v>
      </c>
      <c r="N37" s="33">
        <v>30</v>
      </c>
      <c r="O37" s="32">
        <v>0</v>
      </c>
      <c r="P37" s="33">
        <v>0</v>
      </c>
      <c r="Q37" s="84">
        <f>K37+M37+O37</f>
        <v>2491.999999872343</v>
      </c>
      <c r="R37" s="85">
        <f>L37+N37+P37</f>
        <v>304</v>
      </c>
      <c r="S37" s="52">
        <f>R37/I37</f>
        <v>304</v>
      </c>
      <c r="T37" s="53">
        <f t="shared" si="0"/>
        <v>8.197368420632706</v>
      </c>
      <c r="U37" s="70"/>
      <c r="V37" s="71">
        <f>IF(U37&lt;&gt;0,-(U37-R37)/U37,"")</f>
      </c>
      <c r="W37" s="88">
        <v>1588516.6999998724</v>
      </c>
      <c r="X37" s="89">
        <v>100597</v>
      </c>
    </row>
    <row r="38" spans="1:24" ht="11.25">
      <c r="A38" s="28">
        <v>32</v>
      </c>
      <c r="B38" s="29"/>
      <c r="C38" s="62" t="s">
        <v>66</v>
      </c>
      <c r="D38" s="63" t="s">
        <v>61</v>
      </c>
      <c r="E38" s="64">
        <v>44512</v>
      </c>
      <c r="F38" s="65" t="s">
        <v>20</v>
      </c>
      <c r="G38" s="66">
        <v>186</v>
      </c>
      <c r="H38" s="66">
        <v>30</v>
      </c>
      <c r="I38" s="67">
        <v>30</v>
      </c>
      <c r="J38" s="69">
        <v>3</v>
      </c>
      <c r="K38" s="32">
        <v>684.9999998145797</v>
      </c>
      <c r="L38" s="33">
        <v>31</v>
      </c>
      <c r="M38" s="32">
        <v>4408.499999567547</v>
      </c>
      <c r="N38" s="33">
        <v>212</v>
      </c>
      <c r="O38" s="32">
        <v>1301.999999956223</v>
      </c>
      <c r="P38" s="33">
        <v>59</v>
      </c>
      <c r="Q38" s="84">
        <f>K38+M38+O38</f>
        <v>6395.49999933835</v>
      </c>
      <c r="R38" s="85">
        <f>L38+N38+P38</f>
        <v>302</v>
      </c>
      <c r="S38" s="52">
        <f>R38/I38</f>
        <v>10.066666666666666</v>
      </c>
      <c r="T38" s="53">
        <f t="shared" si="0"/>
        <v>21.1771523156899</v>
      </c>
      <c r="U38" s="70">
        <v>3657</v>
      </c>
      <c r="V38" s="71">
        <f>IF(U38&lt;&gt;0,-(U38-R38)/U38,"")</f>
        <v>-0.917418649165983</v>
      </c>
      <c r="W38" s="86">
        <v>598077.9999993383</v>
      </c>
      <c r="X38" s="87">
        <v>29055</v>
      </c>
    </row>
    <row r="39" spans="1:24" ht="11.25">
      <c r="A39" s="28">
        <v>33</v>
      </c>
      <c r="B39" s="29"/>
      <c r="C39" s="62" t="s">
        <v>74</v>
      </c>
      <c r="D39" s="63" t="s">
        <v>74</v>
      </c>
      <c r="E39" s="64">
        <v>44519</v>
      </c>
      <c r="F39" s="65" t="s">
        <v>19</v>
      </c>
      <c r="G39" s="66">
        <v>161</v>
      </c>
      <c r="H39" s="66">
        <v>15</v>
      </c>
      <c r="I39" s="67">
        <v>15</v>
      </c>
      <c r="J39" s="69">
        <v>2</v>
      </c>
      <c r="K39" s="32">
        <v>793.999999851466</v>
      </c>
      <c r="L39" s="33">
        <v>50</v>
      </c>
      <c r="M39" s="32">
        <v>2576.9999998834937</v>
      </c>
      <c r="N39" s="33">
        <v>145</v>
      </c>
      <c r="O39" s="32">
        <v>1429.0000001324051</v>
      </c>
      <c r="P39" s="33">
        <v>85</v>
      </c>
      <c r="Q39" s="84">
        <f>K39+M39+O39</f>
        <v>4799.999999867365</v>
      </c>
      <c r="R39" s="85">
        <f>L39+N39+P39</f>
        <v>280</v>
      </c>
      <c r="S39" s="52">
        <f>R39/I39</f>
        <v>18.666666666666668</v>
      </c>
      <c r="T39" s="53">
        <f t="shared" si="0"/>
        <v>17.142857142383445</v>
      </c>
      <c r="U39" s="70">
        <v>5164</v>
      </c>
      <c r="V39" s="71">
        <f>IF(U39&lt;&gt;0,-(U39-R39)/U39,"")</f>
        <v>-0.9457784663051898</v>
      </c>
      <c r="W39" s="86">
        <v>184673.49999986737</v>
      </c>
      <c r="X39" s="87">
        <v>8694</v>
      </c>
    </row>
    <row r="40" spans="1:24" ht="11.25">
      <c r="A40" s="28">
        <v>34</v>
      </c>
      <c r="B40" s="29"/>
      <c r="C40" s="62" t="s">
        <v>54</v>
      </c>
      <c r="D40" s="63" t="s">
        <v>55</v>
      </c>
      <c r="E40" s="64">
        <v>44505</v>
      </c>
      <c r="F40" s="65" t="s">
        <v>19</v>
      </c>
      <c r="G40" s="66">
        <v>165</v>
      </c>
      <c r="H40" s="66">
        <v>8</v>
      </c>
      <c r="I40" s="67">
        <v>8</v>
      </c>
      <c r="J40" s="69">
        <v>4</v>
      </c>
      <c r="K40" s="32">
        <v>383.9999999317919</v>
      </c>
      <c r="L40" s="33">
        <v>24</v>
      </c>
      <c r="M40" s="32">
        <v>2150.9999999066645</v>
      </c>
      <c r="N40" s="33">
        <v>108</v>
      </c>
      <c r="O40" s="32">
        <v>1476.9999999438878</v>
      </c>
      <c r="P40" s="33">
        <v>66</v>
      </c>
      <c r="Q40" s="84">
        <f>K40+M40+O40</f>
        <v>4011.9999997823443</v>
      </c>
      <c r="R40" s="85">
        <f>L40+N40+P40</f>
        <v>198</v>
      </c>
      <c r="S40" s="52">
        <f>R40/I40</f>
        <v>24.75</v>
      </c>
      <c r="T40" s="53">
        <f t="shared" si="0"/>
        <v>20.262626261526993</v>
      </c>
      <c r="U40" s="70">
        <v>880</v>
      </c>
      <c r="V40" s="71">
        <f>IF(U40&lt;&gt;0,-(U40-R40)/U40,"")</f>
        <v>-0.775</v>
      </c>
      <c r="W40" s="86">
        <v>430868.99999978236</v>
      </c>
      <c r="X40" s="87">
        <v>20854</v>
      </c>
    </row>
    <row r="41" spans="1:24" ht="11.25">
      <c r="A41" s="28">
        <v>35</v>
      </c>
      <c r="B41" s="29"/>
      <c r="C41" s="62" t="s">
        <v>77</v>
      </c>
      <c r="D41" s="63" t="s">
        <v>78</v>
      </c>
      <c r="E41" s="64">
        <v>44519</v>
      </c>
      <c r="F41" s="65" t="s">
        <v>24</v>
      </c>
      <c r="G41" s="66">
        <v>46</v>
      </c>
      <c r="H41" s="66">
        <v>26</v>
      </c>
      <c r="I41" s="67">
        <v>26</v>
      </c>
      <c r="J41" s="69">
        <v>2</v>
      </c>
      <c r="K41" s="32">
        <v>857</v>
      </c>
      <c r="L41" s="33">
        <v>28</v>
      </c>
      <c r="M41" s="32">
        <v>2991</v>
      </c>
      <c r="N41" s="33">
        <v>86</v>
      </c>
      <c r="O41" s="32">
        <v>1180</v>
      </c>
      <c r="P41" s="33">
        <v>36</v>
      </c>
      <c r="Q41" s="72">
        <f>K41+M41+O41</f>
        <v>5028</v>
      </c>
      <c r="R41" s="73">
        <f>L41+N41+P41</f>
        <v>150</v>
      </c>
      <c r="S41" s="52">
        <f>R41/I41</f>
        <v>5.769230769230769</v>
      </c>
      <c r="T41" s="53">
        <f t="shared" si="0"/>
        <v>33.52</v>
      </c>
      <c r="U41" s="70">
        <v>1741</v>
      </c>
      <c r="V41" s="71">
        <f>IF(U41&lt;&gt;0,-(U41-R41)/U41,"")</f>
        <v>-0.9138426191843768</v>
      </c>
      <c r="W41" s="60">
        <v>88733</v>
      </c>
      <c r="X41" s="61">
        <v>3273</v>
      </c>
    </row>
    <row r="42" spans="1:24" ht="11.25">
      <c r="A42" s="28">
        <v>36</v>
      </c>
      <c r="B42" s="29"/>
      <c r="C42" s="62" t="s">
        <v>98</v>
      </c>
      <c r="D42" s="63" t="s">
        <v>99</v>
      </c>
      <c r="E42" s="64">
        <v>44526</v>
      </c>
      <c r="F42" s="65" t="s">
        <v>21</v>
      </c>
      <c r="G42" s="66">
        <v>12</v>
      </c>
      <c r="H42" s="66">
        <v>12</v>
      </c>
      <c r="I42" s="67">
        <v>12</v>
      </c>
      <c r="J42" s="69">
        <v>1</v>
      </c>
      <c r="K42" s="32">
        <v>807.0000002653871</v>
      </c>
      <c r="L42" s="33">
        <v>35</v>
      </c>
      <c r="M42" s="32">
        <v>1033.0000001877456</v>
      </c>
      <c r="N42" s="33">
        <v>43</v>
      </c>
      <c r="O42" s="32">
        <v>1057.9999998945686</v>
      </c>
      <c r="P42" s="33">
        <v>49</v>
      </c>
      <c r="Q42" s="84">
        <f>K42+M42+O42</f>
        <v>2898.0000003477016</v>
      </c>
      <c r="R42" s="85">
        <f>L42+N42+P42</f>
        <v>127</v>
      </c>
      <c r="S42" s="52">
        <f>R42/I42</f>
        <v>10.583333333333334</v>
      </c>
      <c r="T42" s="53">
        <f t="shared" si="0"/>
        <v>22.818897640533084</v>
      </c>
      <c r="U42" s="70"/>
      <c r="V42" s="71">
        <f>IF(U42&lt;&gt;0,-(U42-R42)/U42,"")</f>
      </c>
      <c r="W42" s="86">
        <v>2898.0000003477016</v>
      </c>
      <c r="X42" s="87">
        <v>127</v>
      </c>
    </row>
    <row r="43" spans="1:24" ht="11.25">
      <c r="A43" s="28">
        <v>37</v>
      </c>
      <c r="B43" s="29"/>
      <c r="C43" s="62" t="s">
        <v>51</v>
      </c>
      <c r="D43" s="63" t="s">
        <v>51</v>
      </c>
      <c r="E43" s="64">
        <v>44498</v>
      </c>
      <c r="F43" s="65" t="s">
        <v>22</v>
      </c>
      <c r="G43" s="66">
        <v>17</v>
      </c>
      <c r="H43" s="66">
        <v>7</v>
      </c>
      <c r="I43" s="67">
        <v>7</v>
      </c>
      <c r="J43" s="69">
        <v>5</v>
      </c>
      <c r="K43" s="32">
        <v>2825.9999999105116</v>
      </c>
      <c r="L43" s="33">
        <v>126</v>
      </c>
      <c r="M43" s="32">
        <v>0</v>
      </c>
      <c r="N43" s="33">
        <v>0</v>
      </c>
      <c r="O43" s="32">
        <v>0</v>
      </c>
      <c r="P43" s="33">
        <v>0</v>
      </c>
      <c r="Q43" s="84">
        <f>K43+M43+O43</f>
        <v>2825.9999999105116</v>
      </c>
      <c r="R43" s="85">
        <f>L43+N43+P43</f>
        <v>126</v>
      </c>
      <c r="S43" s="52">
        <f>R43/I43</f>
        <v>18</v>
      </c>
      <c r="T43" s="53">
        <f t="shared" si="0"/>
        <v>22.428571427861204</v>
      </c>
      <c r="U43" s="70">
        <v>689</v>
      </c>
      <c r="V43" s="71">
        <f>IF(U43&lt;&gt;0,-(U43-R43)/U43,"")</f>
        <v>-0.8171262699564587</v>
      </c>
      <c r="W43" s="86">
        <v>216239.4999999105</v>
      </c>
      <c r="X43" s="87">
        <v>10006</v>
      </c>
    </row>
    <row r="44" spans="1:24" ht="11.25">
      <c r="A44" s="28">
        <v>38</v>
      </c>
      <c r="B44" s="29"/>
      <c r="C44" s="62" t="s">
        <v>37</v>
      </c>
      <c r="D44" s="63" t="s">
        <v>40</v>
      </c>
      <c r="E44" s="64">
        <v>44463</v>
      </c>
      <c r="F44" s="65" t="s">
        <v>20</v>
      </c>
      <c r="G44" s="66">
        <v>161</v>
      </c>
      <c r="H44" s="66">
        <v>1</v>
      </c>
      <c r="I44" s="67">
        <v>1</v>
      </c>
      <c r="J44" s="69">
        <v>10</v>
      </c>
      <c r="K44" s="32">
        <v>720.0000000521013</v>
      </c>
      <c r="L44" s="33">
        <v>45</v>
      </c>
      <c r="M44" s="32">
        <v>881.9999999858278</v>
      </c>
      <c r="N44" s="33">
        <v>52</v>
      </c>
      <c r="O44" s="32">
        <v>0</v>
      </c>
      <c r="P44" s="33">
        <v>0</v>
      </c>
      <c r="Q44" s="84">
        <f>K44+M44+O44</f>
        <v>1602.000000037929</v>
      </c>
      <c r="R44" s="85">
        <f>L44+N44+P44</f>
        <v>97</v>
      </c>
      <c r="S44" s="52">
        <f>R44/I44</f>
        <v>97</v>
      </c>
      <c r="T44" s="53">
        <f t="shared" si="0"/>
        <v>16.515463917916794</v>
      </c>
      <c r="U44" s="70">
        <v>214</v>
      </c>
      <c r="V44" s="71">
        <f>IF(U44&lt;&gt;0,-(U44-R44)/U44,"")</f>
        <v>-0.5467289719626168</v>
      </c>
      <c r="W44" s="88">
        <v>933042.500000038</v>
      </c>
      <c r="X44" s="89">
        <v>43144</v>
      </c>
    </row>
    <row r="45" spans="1:24" ht="11.25">
      <c r="A45" s="28">
        <v>39</v>
      </c>
      <c r="B45" s="29"/>
      <c r="C45" s="62" t="s">
        <v>100</v>
      </c>
      <c r="D45" s="63" t="s">
        <v>101</v>
      </c>
      <c r="E45" s="64">
        <v>43819</v>
      </c>
      <c r="F45" s="65" t="s">
        <v>20</v>
      </c>
      <c r="G45" s="66">
        <v>145</v>
      </c>
      <c r="H45" s="66">
        <v>1</v>
      </c>
      <c r="I45" s="67">
        <v>1</v>
      </c>
      <c r="J45" s="69">
        <v>21</v>
      </c>
      <c r="K45" s="32">
        <v>909.9999999358565</v>
      </c>
      <c r="L45" s="33">
        <v>91</v>
      </c>
      <c r="M45" s="32">
        <v>0</v>
      </c>
      <c r="N45" s="33">
        <v>0</v>
      </c>
      <c r="O45" s="32">
        <v>0</v>
      </c>
      <c r="P45" s="33">
        <v>0</v>
      </c>
      <c r="Q45" s="84">
        <f>K45+M45+O45</f>
        <v>909.9999999358565</v>
      </c>
      <c r="R45" s="85">
        <f>L45+N45+P45</f>
        <v>91</v>
      </c>
      <c r="S45" s="52">
        <f>R45/I45</f>
        <v>91</v>
      </c>
      <c r="T45" s="53">
        <f t="shared" si="0"/>
        <v>9.999999999295127</v>
      </c>
      <c r="U45" s="70"/>
      <c r="V45" s="71">
        <f>IF(U45&lt;&gt;0,-(U45-R45)/U45,"")</f>
      </c>
      <c r="W45" s="88">
        <v>526228.9999998992</v>
      </c>
      <c r="X45" s="89">
        <v>33658</v>
      </c>
    </row>
    <row r="46" spans="1:24" ht="11.25">
      <c r="A46" s="28">
        <v>40</v>
      </c>
      <c r="B46" s="29"/>
      <c r="C46" s="62" t="s">
        <v>102</v>
      </c>
      <c r="D46" s="63" t="s">
        <v>102</v>
      </c>
      <c r="E46" s="64">
        <v>42720</v>
      </c>
      <c r="F46" s="65" t="s">
        <v>20</v>
      </c>
      <c r="G46" s="66">
        <v>16</v>
      </c>
      <c r="H46" s="66">
        <v>1</v>
      </c>
      <c r="I46" s="67">
        <v>1</v>
      </c>
      <c r="J46" s="69">
        <v>32</v>
      </c>
      <c r="K46" s="32">
        <v>1284.9999999779918</v>
      </c>
      <c r="L46" s="33">
        <v>69</v>
      </c>
      <c r="M46" s="32">
        <v>0</v>
      </c>
      <c r="N46" s="33">
        <v>0</v>
      </c>
      <c r="O46" s="32">
        <v>0</v>
      </c>
      <c r="P46" s="33">
        <v>0</v>
      </c>
      <c r="Q46" s="84">
        <f>K46+M46+O46</f>
        <v>1284.9999999779918</v>
      </c>
      <c r="R46" s="85">
        <f>L46+N46+P46</f>
        <v>69</v>
      </c>
      <c r="S46" s="52">
        <f>R46/I46</f>
        <v>69</v>
      </c>
      <c r="T46" s="53">
        <f t="shared" si="0"/>
        <v>18.623188405478142</v>
      </c>
      <c r="U46" s="70"/>
      <c r="V46" s="71">
        <f>IF(U46&lt;&gt;0,-(U46-R46)/U46,"")</f>
      </c>
      <c r="W46" s="90">
        <v>256275.13999997795</v>
      </c>
      <c r="X46" s="91">
        <v>25248</v>
      </c>
    </row>
    <row r="47" spans="1:24" ht="11.25">
      <c r="A47" s="28">
        <v>41</v>
      </c>
      <c r="B47" s="29"/>
      <c r="C47" s="62" t="s">
        <v>103</v>
      </c>
      <c r="D47" s="63" t="s">
        <v>104</v>
      </c>
      <c r="E47" s="64">
        <v>44526</v>
      </c>
      <c r="F47" s="65" t="s">
        <v>105</v>
      </c>
      <c r="G47" s="66">
        <v>23</v>
      </c>
      <c r="H47" s="66">
        <v>23</v>
      </c>
      <c r="I47" s="67">
        <v>23</v>
      </c>
      <c r="J47" s="69">
        <v>1</v>
      </c>
      <c r="K47" s="32">
        <v>348.00000001318284</v>
      </c>
      <c r="L47" s="33">
        <v>12</v>
      </c>
      <c r="M47" s="32">
        <v>790.0000000471672</v>
      </c>
      <c r="N47" s="33">
        <v>33</v>
      </c>
      <c r="O47" s="32">
        <v>648.9999998959707</v>
      </c>
      <c r="P47" s="33">
        <v>23</v>
      </c>
      <c r="Q47" s="84">
        <f>K47+M47+O47</f>
        <v>1786.9999999563206</v>
      </c>
      <c r="R47" s="85">
        <f>L47+N47+P47</f>
        <v>68</v>
      </c>
      <c r="S47" s="52">
        <f>R47/I47</f>
        <v>2.9565217391304346</v>
      </c>
      <c r="T47" s="53">
        <f t="shared" si="0"/>
        <v>26.27941176406354</v>
      </c>
      <c r="U47" s="70"/>
      <c r="V47" s="71">
        <f>IF(U47&lt;&gt;0,-(U47-R47)/U47,"")</f>
      </c>
      <c r="W47" s="86">
        <v>1786.9999999563206</v>
      </c>
      <c r="X47" s="87">
        <v>68</v>
      </c>
    </row>
    <row r="48" spans="1:24" ht="11.25">
      <c r="A48" s="28">
        <v>42</v>
      </c>
      <c r="B48" s="29"/>
      <c r="C48" s="62" t="s">
        <v>49</v>
      </c>
      <c r="D48" s="63" t="s">
        <v>50</v>
      </c>
      <c r="E48" s="64">
        <v>44498</v>
      </c>
      <c r="F48" s="65" t="s">
        <v>25</v>
      </c>
      <c r="G48" s="66">
        <v>110</v>
      </c>
      <c r="H48" s="66">
        <v>2</v>
      </c>
      <c r="I48" s="67">
        <v>2</v>
      </c>
      <c r="J48" s="69">
        <v>5</v>
      </c>
      <c r="K48" s="32">
        <v>237.00000001415015</v>
      </c>
      <c r="L48" s="33">
        <v>13</v>
      </c>
      <c r="M48" s="32">
        <v>603.9999999677109</v>
      </c>
      <c r="N48" s="33">
        <v>32</v>
      </c>
      <c r="O48" s="32">
        <v>436.0000000275504</v>
      </c>
      <c r="P48" s="33">
        <v>22</v>
      </c>
      <c r="Q48" s="84">
        <f>K48+M48+O48</f>
        <v>1277.0000000094115</v>
      </c>
      <c r="R48" s="85">
        <f>L48+N48+P48</f>
        <v>67</v>
      </c>
      <c r="S48" s="52">
        <f>R48/I48</f>
        <v>33.5</v>
      </c>
      <c r="T48" s="53">
        <f t="shared" si="0"/>
        <v>19.05970149267778</v>
      </c>
      <c r="U48" s="70">
        <v>325</v>
      </c>
      <c r="V48" s="71">
        <f>IF(U48&lt;&gt;0,-(U48-R48)/U48,"")</f>
        <v>-0.7938461538461539</v>
      </c>
      <c r="W48" s="86">
        <v>157963.0000000094</v>
      </c>
      <c r="X48" s="87">
        <v>7673</v>
      </c>
    </row>
    <row r="49" spans="1:24" ht="11.25">
      <c r="A49" s="28">
        <v>43</v>
      </c>
      <c r="B49" s="29"/>
      <c r="C49" s="62" t="s">
        <v>106</v>
      </c>
      <c r="D49" s="63" t="s">
        <v>106</v>
      </c>
      <c r="E49" s="64">
        <v>44498</v>
      </c>
      <c r="F49" s="65" t="s">
        <v>19</v>
      </c>
      <c r="G49" s="66">
        <v>223</v>
      </c>
      <c r="H49" s="66">
        <v>1</v>
      </c>
      <c r="I49" s="67">
        <v>1</v>
      </c>
      <c r="J49" s="69">
        <v>5</v>
      </c>
      <c r="K49" s="32">
        <v>217.99999995377806</v>
      </c>
      <c r="L49" s="33">
        <v>35</v>
      </c>
      <c r="M49" s="32">
        <v>217.99999995377806</v>
      </c>
      <c r="N49" s="33">
        <v>31</v>
      </c>
      <c r="O49" s="32">
        <v>0</v>
      </c>
      <c r="P49" s="33">
        <v>0</v>
      </c>
      <c r="Q49" s="84">
        <f>K49+M49+O49</f>
        <v>435.9999999075561</v>
      </c>
      <c r="R49" s="85">
        <f>L49+N49+P49</f>
        <v>66</v>
      </c>
      <c r="S49" s="52">
        <f>R49/I49</f>
        <v>66</v>
      </c>
      <c r="T49" s="53">
        <f t="shared" si="0"/>
        <v>6.606060604659941</v>
      </c>
      <c r="U49" s="70">
        <v>17</v>
      </c>
      <c r="V49" s="71">
        <f>IF(U49&lt;&gt;0,-(U49-R49)/U49,"")</f>
        <v>2.8823529411764706</v>
      </c>
      <c r="W49" s="86">
        <v>339963.49999987637</v>
      </c>
      <c r="X49" s="87">
        <v>15996</v>
      </c>
    </row>
    <row r="50" spans="1:24" ht="11.25">
      <c r="A50" s="28">
        <v>44</v>
      </c>
      <c r="B50" s="29"/>
      <c r="C50" s="62" t="s">
        <v>79</v>
      </c>
      <c r="D50" s="63" t="s">
        <v>80</v>
      </c>
      <c r="E50" s="64">
        <v>44519</v>
      </c>
      <c r="F50" s="65" t="s">
        <v>22</v>
      </c>
      <c r="G50" s="66">
        <v>28</v>
      </c>
      <c r="H50" s="66">
        <v>3</v>
      </c>
      <c r="I50" s="67">
        <v>3</v>
      </c>
      <c r="J50" s="69">
        <v>2</v>
      </c>
      <c r="K50" s="32">
        <v>315.0000000977908</v>
      </c>
      <c r="L50" s="33">
        <v>22</v>
      </c>
      <c r="M50" s="32">
        <v>289.9999999109904</v>
      </c>
      <c r="N50" s="33">
        <v>13</v>
      </c>
      <c r="O50" s="32">
        <v>510.0000000669037</v>
      </c>
      <c r="P50" s="33">
        <v>29</v>
      </c>
      <c r="Q50" s="84">
        <f>K50+M50+O50</f>
        <v>1115.000000075685</v>
      </c>
      <c r="R50" s="85">
        <f>L50+N50+P50</f>
        <v>64</v>
      </c>
      <c r="S50" s="52">
        <f>R50/I50</f>
        <v>21.333333333333332</v>
      </c>
      <c r="T50" s="53">
        <f t="shared" si="0"/>
        <v>17.421875001182578</v>
      </c>
      <c r="U50" s="70">
        <v>850</v>
      </c>
      <c r="V50" s="71">
        <f>IF(U50&lt;&gt;0,-(U50-R50)/U50,"")</f>
        <v>-0.9247058823529412</v>
      </c>
      <c r="W50" s="86">
        <v>27546.500000075685</v>
      </c>
      <c r="X50" s="87">
        <v>1337</v>
      </c>
    </row>
    <row r="51" spans="1:24" ht="11.25">
      <c r="A51" s="28">
        <v>45</v>
      </c>
      <c r="B51" s="29"/>
      <c r="C51" s="62" t="s">
        <v>107</v>
      </c>
      <c r="D51" s="63" t="s">
        <v>108</v>
      </c>
      <c r="E51" s="64">
        <v>44484</v>
      </c>
      <c r="F51" s="65" t="s">
        <v>18</v>
      </c>
      <c r="G51" s="66">
        <v>139</v>
      </c>
      <c r="H51" s="66">
        <v>1</v>
      </c>
      <c r="I51" s="67">
        <v>1</v>
      </c>
      <c r="J51" s="69">
        <v>5</v>
      </c>
      <c r="K51" s="32">
        <v>159.99999997157997</v>
      </c>
      <c r="L51" s="33">
        <v>9</v>
      </c>
      <c r="M51" s="32">
        <v>594.99999995806</v>
      </c>
      <c r="N51" s="33">
        <v>35</v>
      </c>
      <c r="O51" s="32">
        <v>0</v>
      </c>
      <c r="P51" s="33">
        <v>0</v>
      </c>
      <c r="Q51" s="84">
        <f>K51+M51+O51</f>
        <v>754.99999992964</v>
      </c>
      <c r="R51" s="85">
        <f>L51+N51+P51</f>
        <v>44</v>
      </c>
      <c r="S51" s="52">
        <f>R51/I51</f>
        <v>44</v>
      </c>
      <c r="T51" s="53">
        <f t="shared" si="0"/>
        <v>17.15909090749182</v>
      </c>
      <c r="U51" s="70">
        <v>46</v>
      </c>
      <c r="V51" s="71">
        <f>IF(U51&lt;&gt;0,-(U51-R51)/U51,"")</f>
        <v>-0.043478260869565216</v>
      </c>
      <c r="W51" s="86">
        <v>547078.9999999297</v>
      </c>
      <c r="X51" s="87">
        <v>24254</v>
      </c>
    </row>
    <row r="52" spans="1:24" ht="11.25">
      <c r="A52" s="28">
        <v>46</v>
      </c>
      <c r="B52" s="29"/>
      <c r="C52" s="62" t="s">
        <v>109</v>
      </c>
      <c r="D52" s="63" t="s">
        <v>109</v>
      </c>
      <c r="E52" s="64">
        <v>44449</v>
      </c>
      <c r="F52" s="65" t="s">
        <v>110</v>
      </c>
      <c r="G52" s="66">
        <v>40</v>
      </c>
      <c r="H52" s="66">
        <v>1</v>
      </c>
      <c r="I52" s="67">
        <v>1</v>
      </c>
      <c r="J52" s="69">
        <v>12</v>
      </c>
      <c r="K52" s="32">
        <v>360.00000002605066</v>
      </c>
      <c r="L52" s="33">
        <v>30</v>
      </c>
      <c r="M52" s="32">
        <v>0</v>
      </c>
      <c r="N52" s="33">
        <v>0</v>
      </c>
      <c r="O52" s="32">
        <v>0</v>
      </c>
      <c r="P52" s="33">
        <v>0</v>
      </c>
      <c r="Q52" s="72">
        <f>K52+M52+O52</f>
        <v>360.00000002605066</v>
      </c>
      <c r="R52" s="73">
        <f>L52+N52+P52</f>
        <v>30</v>
      </c>
      <c r="S52" s="52">
        <f>R52/I52</f>
        <v>30</v>
      </c>
      <c r="T52" s="53">
        <f t="shared" si="0"/>
        <v>12.000000000868356</v>
      </c>
      <c r="U52" s="70">
        <v>43</v>
      </c>
      <c r="V52" s="71">
        <f>IF(U52&lt;&gt;0,-(U52-R52)/U52,"")</f>
        <v>-0.3023255813953488</v>
      </c>
      <c r="W52" s="60">
        <v>433808.50000006444</v>
      </c>
      <c r="X52" s="61">
        <v>29076</v>
      </c>
    </row>
    <row r="53" spans="1:24" ht="11.25">
      <c r="A53" s="28">
        <v>47</v>
      </c>
      <c r="B53" s="29"/>
      <c r="C53" s="62" t="s">
        <v>67</v>
      </c>
      <c r="D53" s="63" t="s">
        <v>63</v>
      </c>
      <c r="E53" s="64">
        <v>44512</v>
      </c>
      <c r="F53" s="65" t="s">
        <v>20</v>
      </c>
      <c r="G53" s="66">
        <v>30</v>
      </c>
      <c r="H53" s="66">
        <v>3</v>
      </c>
      <c r="I53" s="67">
        <v>3</v>
      </c>
      <c r="J53" s="69">
        <v>3</v>
      </c>
      <c r="K53" s="32">
        <v>180.00000007302248</v>
      </c>
      <c r="L53" s="33">
        <v>6</v>
      </c>
      <c r="M53" s="32">
        <v>451.99999996471126</v>
      </c>
      <c r="N53" s="33">
        <v>16</v>
      </c>
      <c r="O53" s="32">
        <v>118.99999996761312</v>
      </c>
      <c r="P53" s="33">
        <v>5</v>
      </c>
      <c r="Q53" s="84">
        <f>K53+M53+O53</f>
        <v>751.0000000053469</v>
      </c>
      <c r="R53" s="85">
        <f>L53+N53+P53</f>
        <v>27</v>
      </c>
      <c r="S53" s="52">
        <f>R53/I53</f>
        <v>9</v>
      </c>
      <c r="T53" s="53">
        <f t="shared" si="0"/>
        <v>27.81481481501285</v>
      </c>
      <c r="U53" s="70">
        <v>233</v>
      </c>
      <c r="V53" s="71">
        <f>IF(U53&lt;&gt;0,-(U53-R53)/U53,"")</f>
        <v>-0.8841201716738197</v>
      </c>
      <c r="W53" s="86">
        <v>89217.00000000534</v>
      </c>
      <c r="X53" s="87">
        <v>3524</v>
      </c>
    </row>
    <row r="54" spans="1:24" ht="11.25">
      <c r="A54" s="28">
        <v>48</v>
      </c>
      <c r="B54" s="29"/>
      <c r="C54" s="62" t="s">
        <v>111</v>
      </c>
      <c r="D54" s="63" t="s">
        <v>112</v>
      </c>
      <c r="E54" s="64">
        <v>41999</v>
      </c>
      <c r="F54" s="65" t="s">
        <v>113</v>
      </c>
      <c r="G54" s="66">
        <v>10</v>
      </c>
      <c r="H54" s="66">
        <v>1</v>
      </c>
      <c r="I54" s="67">
        <v>1</v>
      </c>
      <c r="J54" s="69">
        <v>11</v>
      </c>
      <c r="K54" s="32">
        <v>0</v>
      </c>
      <c r="L54" s="33">
        <v>0</v>
      </c>
      <c r="M54" s="32">
        <v>641.9999999684607</v>
      </c>
      <c r="N54" s="33">
        <v>27</v>
      </c>
      <c r="O54" s="32">
        <v>0</v>
      </c>
      <c r="P54" s="33">
        <v>0</v>
      </c>
      <c r="Q54" s="84">
        <f>K54+M54+O54</f>
        <v>641.9999999684607</v>
      </c>
      <c r="R54" s="85">
        <f>L54+N54+P54</f>
        <v>27</v>
      </c>
      <c r="S54" s="52">
        <f>R54/I54</f>
        <v>27</v>
      </c>
      <c r="T54" s="53">
        <f t="shared" si="0"/>
        <v>23.777777776609653</v>
      </c>
      <c r="U54" s="70"/>
      <c r="V54" s="71">
        <f>IF(U54&lt;&gt;0,-(U54-R54)/U54,"")</f>
      </c>
      <c r="W54" s="86">
        <v>54286.55999996846</v>
      </c>
      <c r="X54" s="87">
        <v>4540</v>
      </c>
    </row>
    <row r="55" spans="1:24" ht="11.25">
      <c r="A55" s="28">
        <v>49</v>
      </c>
      <c r="B55" s="29"/>
      <c r="C55" s="62" t="s">
        <v>114</v>
      </c>
      <c r="D55" s="63" t="s">
        <v>115</v>
      </c>
      <c r="E55" s="64">
        <v>44470</v>
      </c>
      <c r="F55" s="34" t="s">
        <v>25</v>
      </c>
      <c r="G55" s="66">
        <v>183</v>
      </c>
      <c r="H55" s="66">
        <v>1</v>
      </c>
      <c r="I55" s="67">
        <v>1</v>
      </c>
      <c r="J55" s="69">
        <v>7</v>
      </c>
      <c r="K55" s="32">
        <v>240.0000000173671</v>
      </c>
      <c r="L55" s="33">
        <v>24</v>
      </c>
      <c r="M55" s="32">
        <v>0</v>
      </c>
      <c r="N55" s="33">
        <v>0</v>
      </c>
      <c r="O55" s="32">
        <v>0</v>
      </c>
      <c r="P55" s="33">
        <v>0</v>
      </c>
      <c r="Q55" s="84">
        <f>K55+M55+O55</f>
        <v>240.0000000173671</v>
      </c>
      <c r="R55" s="85">
        <f>L55+N55+P55</f>
        <v>24</v>
      </c>
      <c r="S55" s="52">
        <f>R55/I55</f>
        <v>24</v>
      </c>
      <c r="T55" s="53">
        <f t="shared" si="0"/>
        <v>10.00000000072363</v>
      </c>
      <c r="U55" s="70">
        <v>43</v>
      </c>
      <c r="V55" s="71">
        <f>IF(U55&lt;&gt;0,-(U55-R55)/U55,"")</f>
        <v>-0.4418604651162791</v>
      </c>
      <c r="W55" s="86">
        <v>332829.00000001735</v>
      </c>
      <c r="X55" s="87">
        <v>15246</v>
      </c>
    </row>
    <row r="56" spans="1:24" ht="11.25">
      <c r="A56" s="28">
        <v>50</v>
      </c>
      <c r="B56" s="29"/>
      <c r="C56" s="62" t="s">
        <v>116</v>
      </c>
      <c r="D56" s="63" t="s">
        <v>116</v>
      </c>
      <c r="E56" s="64">
        <v>43182</v>
      </c>
      <c r="F56" s="65" t="s">
        <v>21</v>
      </c>
      <c r="G56" s="66">
        <v>23</v>
      </c>
      <c r="H56" s="66">
        <v>1</v>
      </c>
      <c r="I56" s="67">
        <v>1</v>
      </c>
      <c r="J56" s="69">
        <v>18</v>
      </c>
      <c r="K56" s="32">
        <v>0</v>
      </c>
      <c r="L56" s="33">
        <v>0</v>
      </c>
      <c r="M56" s="32">
        <v>0</v>
      </c>
      <c r="N56" s="33">
        <v>0</v>
      </c>
      <c r="O56" s="32">
        <v>385.9999998939384</v>
      </c>
      <c r="P56" s="33">
        <v>17</v>
      </c>
      <c r="Q56" s="84">
        <f>K56+M56+O56</f>
        <v>385.9999998939384</v>
      </c>
      <c r="R56" s="85">
        <f>L56+N56+P56</f>
        <v>17</v>
      </c>
      <c r="S56" s="52">
        <f>R56/I56</f>
        <v>17</v>
      </c>
      <c r="T56" s="53">
        <f t="shared" si="0"/>
        <v>22.70588234670226</v>
      </c>
      <c r="U56" s="70"/>
      <c r="V56" s="71">
        <f>IF(U56&lt;&gt;0,-(U56-R56)/U56,"")</f>
      </c>
      <c r="W56" s="92">
        <v>92529.57999989395</v>
      </c>
      <c r="X56" s="93">
        <v>7785</v>
      </c>
    </row>
    <row r="57" spans="1:24" ht="11.25">
      <c r="A57" s="28">
        <v>51</v>
      </c>
      <c r="B57" s="29"/>
      <c r="C57" s="62" t="s">
        <v>117</v>
      </c>
      <c r="D57" s="63" t="s">
        <v>117</v>
      </c>
      <c r="E57" s="64">
        <v>44526</v>
      </c>
      <c r="F57" s="65" t="s">
        <v>118</v>
      </c>
      <c r="G57" s="66">
        <v>1</v>
      </c>
      <c r="H57" s="66">
        <v>1</v>
      </c>
      <c r="I57" s="67">
        <v>1</v>
      </c>
      <c r="J57" s="69">
        <v>1</v>
      </c>
      <c r="K57" s="32">
        <v>159.99999997157997</v>
      </c>
      <c r="L57" s="33">
        <v>8</v>
      </c>
      <c r="M57" s="32">
        <v>120.00000000868356</v>
      </c>
      <c r="N57" s="33">
        <v>6</v>
      </c>
      <c r="O57" s="32">
        <v>0</v>
      </c>
      <c r="P57" s="33">
        <v>0</v>
      </c>
      <c r="Q57" s="84">
        <f>K57+M57+O57</f>
        <v>279.9999999802635</v>
      </c>
      <c r="R57" s="85">
        <f>L57+N57+P57</f>
        <v>14</v>
      </c>
      <c r="S57" s="52">
        <f>R57/I57</f>
        <v>14</v>
      </c>
      <c r="T57" s="53">
        <f t="shared" si="0"/>
        <v>19.99999999859025</v>
      </c>
      <c r="U57" s="70"/>
      <c r="V57" s="71">
        <f>IF(U57&lt;&gt;0,-(U57-R57)/U57,"")</f>
      </c>
      <c r="W57" s="86">
        <v>279.9999999802635</v>
      </c>
      <c r="X57" s="87">
        <v>14</v>
      </c>
    </row>
    <row r="58" spans="1:24" ht="11.25">
      <c r="A58" s="28">
        <v>52</v>
      </c>
      <c r="B58" s="29"/>
      <c r="C58" s="62" t="s">
        <v>119</v>
      </c>
      <c r="D58" s="63" t="s">
        <v>119</v>
      </c>
      <c r="E58" s="64">
        <v>44407</v>
      </c>
      <c r="F58" s="65" t="s">
        <v>120</v>
      </c>
      <c r="G58" s="66">
        <v>20</v>
      </c>
      <c r="H58" s="66">
        <v>2</v>
      </c>
      <c r="I58" s="67">
        <v>2</v>
      </c>
      <c r="J58" s="69">
        <v>8</v>
      </c>
      <c r="K58" s="32">
        <v>0</v>
      </c>
      <c r="L58" s="33">
        <v>0</v>
      </c>
      <c r="M58" s="32">
        <v>33.99999995646251</v>
      </c>
      <c r="N58" s="33">
        <v>2</v>
      </c>
      <c r="O58" s="32">
        <v>39.9999999628964</v>
      </c>
      <c r="P58" s="33">
        <v>2</v>
      </c>
      <c r="Q58" s="72">
        <f>K58+M58+O58</f>
        <v>73.99999991935891</v>
      </c>
      <c r="R58" s="73">
        <f>L58+N58+P58</f>
        <v>4</v>
      </c>
      <c r="S58" s="52">
        <f>R58/I58</f>
        <v>2</v>
      </c>
      <c r="T58" s="53">
        <f t="shared" si="0"/>
        <v>18.49999997983973</v>
      </c>
      <c r="U58" s="70"/>
      <c r="V58" s="71">
        <f>IF(U58&lt;&gt;0,-(U58-R58)/U58,"")</f>
      </c>
      <c r="W58" s="60">
        <v>30858.499999797634</v>
      </c>
      <c r="X58" s="61">
        <v>1672</v>
      </c>
    </row>
    <row r="59" spans="1:24" ht="11.25">
      <c r="A59" s="28">
        <v>53</v>
      </c>
      <c r="B59" s="29"/>
      <c r="C59" s="62" t="s">
        <v>121</v>
      </c>
      <c r="D59" s="63" t="s">
        <v>121</v>
      </c>
      <c r="E59" s="64">
        <v>44421</v>
      </c>
      <c r="F59" s="65" t="s">
        <v>122</v>
      </c>
      <c r="G59" s="66">
        <v>14</v>
      </c>
      <c r="H59" s="66">
        <v>1</v>
      </c>
      <c r="I59" s="67">
        <v>1</v>
      </c>
      <c r="J59" s="69">
        <v>12</v>
      </c>
      <c r="K59" s="32">
        <v>0</v>
      </c>
      <c r="L59" s="33">
        <v>0</v>
      </c>
      <c r="M59" s="32">
        <v>50.00000001361767</v>
      </c>
      <c r="N59" s="33">
        <v>2</v>
      </c>
      <c r="O59" s="32">
        <v>0</v>
      </c>
      <c r="P59" s="33">
        <v>0</v>
      </c>
      <c r="Q59" s="72">
        <f>K59+M59+O59</f>
        <v>50.00000001361767</v>
      </c>
      <c r="R59" s="73">
        <f>L59+N59+P59</f>
        <v>2</v>
      </c>
      <c r="S59" s="52">
        <f>R59/I59</f>
        <v>2</v>
      </c>
      <c r="T59" s="53">
        <f t="shared" si="0"/>
        <v>25.000000006808836</v>
      </c>
      <c r="U59" s="70">
        <v>2</v>
      </c>
      <c r="V59" s="71">
        <f>IF(U59&lt;&gt;0,-(U59-R59)/U59,"")</f>
        <v>0</v>
      </c>
      <c r="W59" s="60">
        <v>19211.000000091495</v>
      </c>
      <c r="X59" s="61">
        <v>1067</v>
      </c>
    </row>
  </sheetData>
  <sheetProtection selectLockedCells="1" selectUnlockedCells="1"/>
  <mergeCells count="10">
    <mergeCell ref="W4:X4"/>
    <mergeCell ref="K1:X3"/>
    <mergeCell ref="K4:L4"/>
    <mergeCell ref="U4:V4"/>
    <mergeCell ref="B3:C3"/>
    <mergeCell ref="B2:C2"/>
    <mergeCell ref="B1:C1"/>
    <mergeCell ref="M4:N4"/>
    <mergeCell ref="O4:P4"/>
    <mergeCell ref="Q4:R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2019-05-25T10:12:45Z</cp:lastPrinted>
  <dcterms:created xsi:type="dcterms:W3CDTF">2006-03-15T09:07:04Z</dcterms:created>
  <dcterms:modified xsi:type="dcterms:W3CDTF">2021-11-29T04:57:59Z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