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2760" windowWidth="15600" windowHeight="9240" tabRatio="854" activeTab="0"/>
  </bookViews>
  <sheets>
    <sheet name="12-14.11.2021 (hafta sonu)" sheetId="1" r:id="rId1"/>
  </sheets>
  <definedNames>
    <definedName name="Excel_BuiltIn__FilterDatabase" localSheetId="0">'12-14.11.2021 (hafta sonu)'!$A$1:$X$30</definedName>
    <definedName name="_xlnm.Print_Area" localSheetId="0">'12-14.11.2021 (hafta sonu)'!#REF!</definedName>
  </definedNames>
  <calcPr fullCalcOnLoad="1"/>
</workbook>
</file>

<file path=xl/sharedStrings.xml><?xml version="1.0" encoding="utf-8"?>
<sst xmlns="http://schemas.openxmlformats.org/spreadsheetml/2006/main" count="194" uniqueCount="118">
  <si>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</si>
  <si>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</si>
  <si>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</si>
  <si>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</si>
  <si>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</si>
  <si>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</si>
  <si>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</si>
  <si>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</si>
  <si>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</si>
  <si>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</si>
  <si>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</si>
  <si>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</si>
  <si>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</si>
  <si>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</si>
  <si>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</si>
  <si>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</si>
  <si>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</si>
  <si>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</si>
  <si>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</si>
  <si>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</si>
  <si>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</si>
  <si>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</si>
  <si>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</si>
  <si>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</si>
  <si>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</si>
  <si>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</si>
  <si>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</si>
  <si>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ANOTHER ROUND</t>
  </si>
  <si>
    <t>KÖRKÜTÜK</t>
  </si>
  <si>
    <t>VİZYON TARİHİ</t>
  </si>
  <si>
    <t>PERDE</t>
  </si>
  <si>
    <t>ORTALAMA
BİLET ADEDİ</t>
  </si>
  <si>
    <t>ORTALAMA
BİLET FİYATI</t>
  </si>
  <si>
    <t>LUCA</t>
  </si>
  <si>
    <t>LUKA</t>
  </si>
  <si>
    <t>ÇIKIŞ-İLK HAFTA KOPYA</t>
  </si>
  <si>
    <t>THE BOSS BABY 2</t>
  </si>
  <si>
    <t>PATRON BEBEK 2: AİLE ŞİRKETİ</t>
  </si>
  <si>
    <t>THE FATHER</t>
  </si>
  <si>
    <t>BABA</t>
  </si>
  <si>
    <t>AKİF</t>
  </si>
  <si>
    <t>WRONG TURN</t>
  </si>
  <si>
    <t>NO TIME TO DIE - BOND 007 #25</t>
  </si>
  <si>
    <t>ÖLMEK İÇİN ZAMAN YOK</t>
  </si>
  <si>
    <t>MÜFREZE</t>
  </si>
  <si>
    <t>PETER RABBIT 2: THE RUNAWAY</t>
  </si>
  <si>
    <t>PETER RABBIT: KAÇAK TAVŞAN</t>
  </si>
  <si>
    <t>KORKU KAPANI: BAŞLANGIÇ</t>
  </si>
  <si>
    <t>HAKİKAT: BİR ŞEYH BEDRETTİN FİLMİ</t>
  </si>
  <si>
    <t>MİLYONDA BİR</t>
  </si>
  <si>
    <t>VENOM: ZEHİRLİ ÖFKE 2</t>
  </si>
  <si>
    <t>HEP YEK 4: ALTAN BELA OKUMA</t>
  </si>
  <si>
    <t>DUNE</t>
  </si>
  <si>
    <t>DUNE: ÇÖL GEZEGENİ</t>
  </si>
  <si>
    <t>RON'S GONE WRONG</t>
  </si>
  <si>
    <t>RONOT RON: BİR SORUN VAR</t>
  </si>
  <si>
    <t>ELLİ KELİMELİK MEKTUPLAR</t>
  </si>
  <si>
    <t>100 YILIN MUHAFIZLARI: İSTANBUL MUHAFIZLARI</t>
  </si>
  <si>
    <t>ZORAKİ MİSAFİR</t>
  </si>
  <si>
    <t>ANTLERS</t>
  </si>
  <si>
    <t>BOYNUZLAR</t>
  </si>
  <si>
    <t>DEATH OF ME</t>
  </si>
  <si>
    <t>BENİM ÖLÜMÜM</t>
  </si>
  <si>
    <t>SUL PIU BELLO</t>
  </si>
  <si>
    <t>AŞK ENGEL TANIMAZ</t>
  </si>
  <si>
    <t>NUEVO ORDER</t>
  </si>
  <si>
    <t>YENİ DÜZEN</t>
  </si>
  <si>
    <t>GREV</t>
  </si>
  <si>
    <t>SUVEYDA</t>
  </si>
  <si>
    <t>SONSUZ KARE</t>
  </si>
  <si>
    <t>SAKLI YÜZLER: BOSNA</t>
  </si>
  <si>
    <t>ÖZEN FİLM</t>
  </si>
  <si>
    <t>KARINCA</t>
  </si>
  <si>
    <t>HALK</t>
  </si>
  <si>
    <t>ÖLÜ EKMEĞİ</t>
  </si>
  <si>
    <t>KAZ FİLM</t>
  </si>
  <si>
    <t>THE ETERNALS</t>
  </si>
  <si>
    <t>ETERNALS</t>
  </si>
  <si>
    <t>LA GALLINA TURULECA</t>
  </si>
  <si>
    <t>TURU VE SİRK MACERALARI</t>
  </si>
  <si>
    <t>THE MARKSMAN</t>
  </si>
  <si>
    <t>KORUYUCU</t>
  </si>
  <si>
    <t>CÜHENNA</t>
  </si>
  <si>
    <t>FAZLA ŞAAPMA</t>
  </si>
  <si>
    <t>CHANTIER FILMS</t>
  </si>
  <si>
    <t>ICH BIN DEIN MENSCH</t>
  </si>
  <si>
    <t>TAM SANA GÖREYİM</t>
  </si>
  <si>
    <t>CEMİL ŞOV</t>
  </si>
  <si>
    <t>HA'BERECH</t>
  </si>
  <si>
    <t>AHED'İN DİZİ</t>
  </si>
  <si>
    <t>ŞEYTANI ARARKEN</t>
  </si>
  <si>
    <t>ŞEYTAI ARARKEN</t>
  </si>
  <si>
    <t>KIZIM GİBİ KOKUYORSUN</t>
  </si>
  <si>
    <t>SNIEGU JUZ NIGDY NIE BEDZIE</t>
  </si>
  <si>
    <t>BİR DAHA ASLA KAR YAĞMAYACAK</t>
  </si>
  <si>
    <t>THE MAN WHO SOLD HIS SKIN</t>
  </si>
  <si>
    <t>DERİSİNİ SATAN ADAM</t>
  </si>
  <si>
    <t>SKIES OF LEBANON</t>
  </si>
  <si>
    <t>LÜBNAN SEMALARI</t>
  </si>
  <si>
    <t>TEREDDÜT</t>
  </si>
  <si>
    <t>12 - 14 KASIM 2021 / 46. VİZYON HAFTASI</t>
  </si>
  <si>
    <t>ADDAMS AİLESİ 2</t>
  </si>
  <si>
    <t>4N1K DÜĞÜN</t>
  </si>
  <si>
    <t>SENİ BULACAM OĞLUM</t>
  </si>
  <si>
    <t>LAST NIGHT IN SOHO</t>
  </si>
  <si>
    <t>KIRMIZI PABUÇLAR VE YEDİ CÜCELER</t>
  </si>
  <si>
    <t>CİN ÇARPILMASI</t>
  </si>
  <si>
    <t>RIFKIN'İN FESTİVALİ</t>
  </si>
  <si>
    <t>AF</t>
  </si>
  <si>
    <t>SANSÜR</t>
  </si>
  <si>
    <t>SİNSİ</t>
  </si>
  <si>
    <t>MC FİLM</t>
  </si>
  <si>
    <t>TENERE</t>
  </si>
  <si>
    <t>THE ADDAMS FAMILY 2</t>
  </si>
  <si>
    <t>DÜN GECE SOHO'DA</t>
  </si>
  <si>
    <t>RED SHOES AND THE EVEN DWARFS</t>
  </si>
  <si>
    <t>RIFKIN'S FESTIVAL</t>
  </si>
  <si>
    <t>CENSOR</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</si>
</sst>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67">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30"/>
      <name val="Verdana"/>
      <family val="2"/>
    </font>
    <font>
      <b/>
      <sz val="7"/>
      <color indexed="30"/>
      <name val="Arial"/>
      <family val="2"/>
    </font>
    <font>
      <sz val="6"/>
      <color indexed="10"/>
      <name val="Arial"/>
      <family val="2"/>
    </font>
    <font>
      <b/>
      <sz val="7"/>
      <color indexed="30"/>
      <name val="Calibri"/>
      <family val="2"/>
    </font>
    <font>
      <sz val="7"/>
      <color indexed="3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sz val="6"/>
      <color rgb="FFFF0000"/>
      <name val="Arial"/>
      <family val="2"/>
    </font>
    <font>
      <b/>
      <sz val="7"/>
      <color rgb="FF0070C0"/>
      <name val="Calibri"/>
      <family val="2"/>
    </font>
    <font>
      <sz val="7"/>
      <color rgb="FF0070C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1"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4" borderId="0" applyNumberFormat="0" applyBorder="0" applyAlignment="0" applyProtection="0"/>
    <xf numFmtId="0" fontId="52" fillId="15" borderId="6" applyNumberFormat="0" applyAlignment="0" applyProtection="0"/>
    <xf numFmtId="0" fontId="53" fillId="2" borderId="6" applyNumberFormat="0" applyAlignment="0" applyProtection="0"/>
    <xf numFmtId="0" fontId="54" fillId="16" borderId="7" applyNumberFormat="0" applyAlignment="0" applyProtection="0"/>
    <xf numFmtId="0" fontId="55" fillId="17" borderId="0" applyNumberFormat="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58"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59" fillId="0" borderId="10" applyNumberFormat="0" applyFill="0" applyAlignment="0" applyProtection="0"/>
    <xf numFmtId="0" fontId="60"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48" fillId="1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1" fillId="27" borderId="0" xfId="0" applyNumberFormat="1" applyFont="1" applyFill="1" applyBorder="1" applyAlignment="1" applyProtection="1">
      <alignment horizontal="right" vertical="center"/>
      <protection/>
    </xf>
    <xf numFmtId="3" fontId="61" fillId="27" borderId="0" xfId="0" applyNumberFormat="1" applyFont="1" applyFill="1" applyBorder="1" applyAlignment="1" applyProtection="1">
      <alignment horizontal="right" vertical="center"/>
      <protection/>
    </xf>
    <xf numFmtId="4" fontId="62" fillId="27" borderId="0" xfId="0" applyNumberFormat="1" applyFont="1" applyFill="1" applyBorder="1" applyAlignment="1" applyProtection="1">
      <alignment horizontal="right" vertical="center"/>
      <protection/>
    </xf>
    <xf numFmtId="3" fontId="62" fillId="27" borderId="0" xfId="0" applyNumberFormat="1" applyFont="1" applyFill="1" applyBorder="1" applyAlignment="1" applyProtection="1">
      <alignment horizontal="right" vertical="center"/>
      <protection/>
    </xf>
    <xf numFmtId="0" fontId="63" fillId="28" borderId="12" xfId="0" applyNumberFormat="1" applyFont="1" applyFill="1" applyBorder="1" applyAlignment="1" applyProtection="1">
      <alignment horizontal="center" vertical="center" textRotation="90"/>
      <protection locked="0"/>
    </xf>
    <xf numFmtId="4" fontId="63" fillId="28" borderId="12" xfId="0" applyNumberFormat="1" applyFont="1" applyFill="1" applyBorder="1" applyAlignment="1" applyProtection="1">
      <alignment horizontal="center" vertical="center" wrapText="1"/>
      <protection/>
    </xf>
    <xf numFmtId="3" fontId="63" fillId="28" borderId="12" xfId="0" applyNumberFormat="1" applyFont="1" applyFill="1" applyBorder="1" applyAlignment="1" applyProtection="1">
      <alignment horizontal="center" vertical="center" wrapText="1"/>
      <protection/>
    </xf>
    <xf numFmtId="3" fontId="63"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3" fontId="64" fillId="27" borderId="0" xfId="0" applyNumberFormat="1" applyFont="1" applyFill="1" applyBorder="1" applyAlignment="1" applyProtection="1">
      <alignment horizontal="right" vertical="center"/>
      <protection/>
    </xf>
    <xf numFmtId="2" fontId="19" fillId="27" borderId="15" xfId="0" applyNumberFormat="1" applyFont="1" applyFill="1" applyBorder="1" applyAlignment="1" applyProtection="1">
      <alignment horizontal="center" vertical="center"/>
      <protection/>
    </xf>
    <xf numFmtId="4" fontId="65" fillId="0" borderId="11" xfId="46" applyNumberFormat="1" applyFont="1" applyFill="1" applyBorder="1" applyAlignment="1" applyProtection="1">
      <alignment horizontal="right" vertical="center"/>
      <protection locked="0"/>
    </xf>
    <xf numFmtId="3" fontId="65" fillId="0" borderId="11" xfId="46" applyNumberFormat="1" applyFont="1" applyFill="1" applyBorder="1" applyAlignment="1" applyProtection="1">
      <alignment horizontal="right" vertical="center"/>
      <protection locked="0"/>
    </xf>
    <xf numFmtId="3" fontId="64" fillId="27" borderId="0" xfId="0" applyNumberFormat="1" applyFont="1" applyFill="1" applyBorder="1" applyAlignment="1" applyProtection="1">
      <alignment horizontal="right" vertical="center"/>
      <protection/>
    </xf>
    <xf numFmtId="4" fontId="64" fillId="27" borderId="0" xfId="0" applyNumberFormat="1" applyFont="1" applyFill="1" applyBorder="1" applyAlignment="1" applyProtection="1">
      <alignment horizontal="right"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189" fontId="65" fillId="0" borderId="11" xfId="0" applyNumberFormat="1" applyFont="1" applyFill="1" applyBorder="1" applyAlignment="1">
      <alignment vertical="center"/>
    </xf>
    <xf numFmtId="189" fontId="20" fillId="0" borderId="11" xfId="0" applyNumberFormat="1" applyFont="1" applyFill="1" applyBorder="1" applyAlignment="1">
      <alignment vertical="center"/>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6" fillId="0" borderId="11" xfId="0" applyFont="1" applyFill="1" applyBorder="1" applyAlignment="1">
      <alignment horizontal="center" vertical="center"/>
    </xf>
    <xf numFmtId="0" fontId="66" fillId="0" borderId="11" xfId="0"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pplyProtection="1">
      <alignment horizontal="center" vertical="center"/>
      <protection/>
    </xf>
    <xf numFmtId="3" fontId="23" fillId="0" borderId="11" xfId="0" applyNumberFormat="1" applyFont="1" applyFill="1" applyBorder="1" applyAlignment="1">
      <alignment vertical="center"/>
    </xf>
    <xf numFmtId="185" fontId="6" fillId="0" borderId="11" xfId="189" applyNumberFormat="1" applyFont="1" applyFill="1" applyBorder="1" applyAlignment="1" applyProtection="1">
      <alignment vertical="center"/>
      <protection/>
    </xf>
    <xf numFmtId="4" fontId="65" fillId="0" borderId="11" xfId="0" applyNumberFormat="1" applyFont="1" applyFill="1" applyBorder="1" applyAlignment="1">
      <alignment vertical="center"/>
    </xf>
    <xf numFmtId="3" fontId="65" fillId="0" borderId="11" xfId="0" applyNumberFormat="1" applyFont="1" applyFill="1" applyBorder="1" applyAlignment="1">
      <alignment vertical="center"/>
    </xf>
    <xf numFmtId="0" fontId="65" fillId="0" borderId="11" xfId="0" applyFont="1" applyFill="1" applyBorder="1" applyAlignment="1">
      <alignment vertical="center"/>
    </xf>
    <xf numFmtId="0" fontId="20" fillId="0" borderId="11" xfId="0" applyNumberFormat="1" applyFont="1" applyFill="1" applyBorder="1" applyAlignment="1" applyProtection="1">
      <alignment vertical="center"/>
      <protection locked="0"/>
    </xf>
    <xf numFmtId="187" fontId="6" fillId="0" borderId="11" xfId="0" applyNumberFormat="1" applyFont="1" applyFill="1" applyBorder="1" applyAlignment="1" applyProtection="1">
      <alignment horizontal="center" vertical="center"/>
      <protection locked="0"/>
    </xf>
    <xf numFmtId="0" fontId="18" fillId="29" borderId="13" xfId="0" applyFont="1" applyFill="1" applyBorder="1" applyAlignment="1">
      <alignment horizontal="center" vertical="center" wrapText="1"/>
    </xf>
    <xf numFmtId="3" fontId="12" fillId="27" borderId="16"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7" xfId="0" applyFont="1" applyFill="1" applyBorder="1" applyAlignment="1">
      <alignment horizontal="center" vertical="center" wrapText="1"/>
    </xf>
    <xf numFmtId="0" fontId="16" fillId="27" borderId="16" xfId="0" applyNumberFormat="1" applyFont="1" applyFill="1" applyBorder="1" applyAlignment="1" applyProtection="1">
      <alignment horizontal="center" vertical="center" wrapText="1"/>
      <protection locked="0"/>
    </xf>
    <xf numFmtId="2" fontId="15" fillId="27" borderId="0" xfId="118"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4" fontId="65" fillId="0" borderId="11" xfId="112" applyNumberFormat="1" applyFont="1" applyFill="1" applyBorder="1" applyAlignment="1" applyProtection="1">
      <alignment horizontal="right" vertical="center"/>
      <protection/>
    </xf>
    <xf numFmtId="3" fontId="65" fillId="0" borderId="11" xfId="112" applyNumberFormat="1" applyFont="1" applyFill="1" applyBorder="1" applyAlignment="1" applyProtection="1">
      <alignment horizontal="right" vertical="center"/>
      <protection/>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85725</xdr:colOff>
      <xdr:row>3</xdr:row>
      <xdr:rowOff>66675</xdr:rowOff>
    </xdr:from>
    <xdr:to>
      <xdr:col>29</xdr:col>
      <xdr:colOff>76200</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1344275" y="53340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2.57421875" defaultRowHeight="12.75"/>
  <cols>
    <col min="1" max="1" width="2.7109375" style="1" bestFit="1" customWidth="1"/>
    <col min="2" max="2" width="2.57421875" style="2" customWidth="1"/>
    <col min="3" max="3" width="27.57421875" style="3" bestFit="1" customWidth="1"/>
    <col min="4" max="4" width="21.57421875" style="4" bestFit="1" customWidth="1"/>
    <col min="5" max="5" width="5.8515625" style="4" bestFit="1" customWidth="1"/>
    <col min="6" max="6" width="13.57421875" style="5" bestFit="1" customWidth="1"/>
    <col min="7" max="9" width="3.140625" style="6" bestFit="1" customWidth="1"/>
    <col min="10" max="10" width="2.57421875" style="7" customWidth="1"/>
    <col min="11" max="11" width="7.28125" style="8" bestFit="1" customWidth="1"/>
    <col min="12" max="12" width="4.8515625" style="9" bestFit="1" customWidth="1"/>
    <col min="13" max="13" width="7.28125" style="8" bestFit="1" customWidth="1"/>
    <col min="14" max="14" width="4.8515625" style="9" bestFit="1" customWidth="1"/>
    <col min="15" max="15" width="7.28125" style="10" bestFit="1" customWidth="1"/>
    <col min="16" max="16" width="4.8515625" style="11" bestFit="1" customWidth="1"/>
    <col min="17" max="17" width="8.28125" style="42" bestFit="1" customWidth="1"/>
    <col min="18" max="18" width="4.8515625" style="43" bestFit="1" customWidth="1"/>
    <col min="19" max="20" width="4.28125" style="43" bestFit="1" customWidth="1"/>
    <col min="21" max="21" width="5.57421875" style="12" bestFit="1" customWidth="1"/>
    <col min="22" max="22" width="4.7109375" style="14" bestFit="1" customWidth="1"/>
    <col min="23" max="23" width="9.00390625" style="44" bestFit="1" customWidth="1"/>
    <col min="24" max="24" width="5.57421875" style="45" bestFit="1" customWidth="1"/>
    <col min="25" max="16384" width="2.57421875" style="3" customWidth="1"/>
  </cols>
  <sheetData>
    <row r="1" spans="1:24" s="18" customFormat="1" ht="12.75" customHeight="1">
      <c r="A1" s="15"/>
      <c r="B1" s="83" t="s">
        <v>0</v>
      </c>
      <c r="C1" s="83"/>
      <c r="D1" s="16"/>
      <c r="E1" s="16"/>
      <c r="F1" s="16"/>
      <c r="G1" s="31"/>
      <c r="H1" s="31"/>
      <c r="I1" s="31"/>
      <c r="J1" s="17"/>
      <c r="K1" s="78" t="s">
        <v>1</v>
      </c>
      <c r="L1" s="78"/>
      <c r="M1" s="78"/>
      <c r="N1" s="78"/>
      <c r="O1" s="78"/>
      <c r="P1" s="78"/>
      <c r="Q1" s="78"/>
      <c r="R1" s="78"/>
      <c r="S1" s="78"/>
      <c r="T1" s="78"/>
      <c r="U1" s="78"/>
      <c r="V1" s="78"/>
      <c r="W1" s="78"/>
      <c r="X1" s="78"/>
    </row>
    <row r="2" spans="1:24" s="18" customFormat="1" ht="12.75" customHeight="1">
      <c r="A2" s="15"/>
      <c r="B2" s="82" t="s">
        <v>2</v>
      </c>
      <c r="C2" s="82"/>
      <c r="D2" s="19"/>
      <c r="E2" s="19"/>
      <c r="F2" s="19"/>
      <c r="G2" s="20"/>
      <c r="H2" s="20"/>
      <c r="I2" s="20"/>
      <c r="J2" s="21"/>
      <c r="K2" s="78"/>
      <c r="L2" s="78"/>
      <c r="M2" s="78"/>
      <c r="N2" s="78"/>
      <c r="O2" s="78"/>
      <c r="P2" s="78"/>
      <c r="Q2" s="78"/>
      <c r="R2" s="78"/>
      <c r="S2" s="78"/>
      <c r="T2" s="78"/>
      <c r="U2" s="78"/>
      <c r="V2" s="78"/>
      <c r="W2" s="78"/>
      <c r="X2" s="78"/>
    </row>
    <row r="3" spans="1:24" s="18" customFormat="1" ht="11.25" customHeight="1">
      <c r="A3" s="15"/>
      <c r="B3" s="81" t="s">
        <v>100</v>
      </c>
      <c r="C3" s="81"/>
      <c r="D3" s="22"/>
      <c r="E3" s="22"/>
      <c r="F3" s="22"/>
      <c r="G3" s="23"/>
      <c r="H3" s="23"/>
      <c r="I3" s="23"/>
      <c r="J3" s="23"/>
      <c r="K3" s="78"/>
      <c r="L3" s="78"/>
      <c r="M3" s="78"/>
      <c r="N3" s="78"/>
      <c r="O3" s="78"/>
      <c r="P3" s="78"/>
      <c r="Q3" s="78"/>
      <c r="R3" s="78"/>
      <c r="S3" s="78"/>
      <c r="T3" s="78"/>
      <c r="U3" s="78"/>
      <c r="V3" s="78"/>
      <c r="W3" s="78"/>
      <c r="X3" s="78"/>
    </row>
    <row r="4" spans="1:24" s="25" customFormat="1" ht="12.75" customHeight="1">
      <c r="A4" s="24"/>
      <c r="B4" s="38"/>
      <c r="C4" s="38"/>
      <c r="D4" s="39"/>
      <c r="E4" s="39"/>
      <c r="F4" s="40"/>
      <c r="G4" s="41"/>
      <c r="H4" s="41"/>
      <c r="I4" s="41"/>
      <c r="J4" s="40"/>
      <c r="K4" s="77" t="s">
        <v>3</v>
      </c>
      <c r="L4" s="77"/>
      <c r="M4" s="77" t="s">
        <v>4</v>
      </c>
      <c r="N4" s="77"/>
      <c r="O4" s="77" t="s">
        <v>5</v>
      </c>
      <c r="P4" s="77"/>
      <c r="Q4" s="77" t="s">
        <v>6</v>
      </c>
      <c r="R4" s="77"/>
      <c r="S4" s="50"/>
      <c r="T4" s="50"/>
      <c r="U4" s="79" t="s">
        <v>26</v>
      </c>
      <c r="V4" s="80"/>
      <c r="W4" s="77" t="s">
        <v>7</v>
      </c>
      <c r="X4" s="77"/>
    </row>
    <row r="5" spans="1:24" s="27" customFormat="1" ht="89.25" customHeight="1">
      <c r="A5" s="26"/>
      <c r="B5" s="35"/>
      <c r="C5" s="36" t="s">
        <v>8</v>
      </c>
      <c r="D5" s="36" t="s">
        <v>9</v>
      </c>
      <c r="E5" s="51" t="s">
        <v>29</v>
      </c>
      <c r="F5" s="37" t="s">
        <v>10</v>
      </c>
      <c r="G5" s="46" t="s">
        <v>35</v>
      </c>
      <c r="H5" s="46" t="s">
        <v>11</v>
      </c>
      <c r="I5" s="46" t="s">
        <v>30</v>
      </c>
      <c r="J5" s="46" t="s">
        <v>12</v>
      </c>
      <c r="K5" s="47" t="s">
        <v>13</v>
      </c>
      <c r="L5" s="48" t="s">
        <v>14</v>
      </c>
      <c r="M5" s="47" t="s">
        <v>13</v>
      </c>
      <c r="N5" s="48" t="s">
        <v>14</v>
      </c>
      <c r="O5" s="47" t="s">
        <v>13</v>
      </c>
      <c r="P5" s="48" t="s">
        <v>14</v>
      </c>
      <c r="Q5" s="47" t="s">
        <v>15</v>
      </c>
      <c r="R5" s="48" t="s">
        <v>23</v>
      </c>
      <c r="S5" s="49" t="s">
        <v>31</v>
      </c>
      <c r="T5" s="49" t="s">
        <v>32</v>
      </c>
      <c r="U5" s="48" t="s">
        <v>16</v>
      </c>
      <c r="V5" s="49" t="s">
        <v>17</v>
      </c>
      <c r="W5" s="47" t="s">
        <v>13</v>
      </c>
      <c r="X5" s="48" t="s">
        <v>14</v>
      </c>
    </row>
    <row r="6" spans="11:22" ht="11.25">
      <c r="K6" s="59"/>
      <c r="L6" s="58">
        <v>53253</v>
      </c>
      <c r="M6" s="59"/>
      <c r="N6" s="58">
        <v>102329</v>
      </c>
      <c r="O6" s="59"/>
      <c r="P6" s="58">
        <v>105898</v>
      </c>
      <c r="Q6" s="59"/>
      <c r="R6" s="54">
        <v>261480</v>
      </c>
      <c r="V6" s="13"/>
    </row>
    <row r="7" spans="1:24" s="30" customFormat="1" ht="11.25">
      <c r="A7" s="28">
        <v>1</v>
      </c>
      <c r="B7" s="29"/>
      <c r="C7" s="62" t="s">
        <v>76</v>
      </c>
      <c r="D7" s="63" t="s">
        <v>77</v>
      </c>
      <c r="E7" s="64">
        <v>44505</v>
      </c>
      <c r="F7" s="65" t="s">
        <v>18</v>
      </c>
      <c r="G7" s="66">
        <v>332</v>
      </c>
      <c r="H7" s="66">
        <v>340</v>
      </c>
      <c r="I7" s="67">
        <v>541</v>
      </c>
      <c r="J7" s="69">
        <v>2</v>
      </c>
      <c r="K7" s="32">
        <v>322436</v>
      </c>
      <c r="L7" s="33">
        <v>12448</v>
      </c>
      <c r="M7" s="32">
        <v>552806</v>
      </c>
      <c r="N7" s="33">
        <v>22244</v>
      </c>
      <c r="O7" s="32">
        <v>500661</v>
      </c>
      <c r="P7" s="33">
        <v>20100</v>
      </c>
      <c r="Q7" s="72">
        <f>K7+M7+O7</f>
        <v>1375903</v>
      </c>
      <c r="R7" s="73">
        <f>L7+N7+P7</f>
        <v>54792</v>
      </c>
      <c r="S7" s="52">
        <f>R7/I7</f>
        <v>101.27911275415896</v>
      </c>
      <c r="T7" s="53">
        <f>Q7/R7</f>
        <v>25.11138487370419</v>
      </c>
      <c r="U7" s="70">
        <v>114131</v>
      </c>
      <c r="V7" s="71">
        <f>IF(U7&lt;&gt;0,-(U7-R7)/U7,"")</f>
        <v>-0.5199200918243072</v>
      </c>
      <c r="W7" s="60">
        <v>5438540</v>
      </c>
      <c r="X7" s="61">
        <v>217234</v>
      </c>
    </row>
    <row r="8" spans="1:24" s="30" customFormat="1" ht="11.25">
      <c r="A8" s="28">
        <v>2</v>
      </c>
      <c r="B8" s="55"/>
      <c r="C8" s="62" t="s">
        <v>52</v>
      </c>
      <c r="D8" s="63" t="s">
        <v>53</v>
      </c>
      <c r="E8" s="64">
        <v>44491</v>
      </c>
      <c r="F8" s="65" t="s">
        <v>24</v>
      </c>
      <c r="G8" s="66">
        <v>293</v>
      </c>
      <c r="H8" s="66">
        <v>263</v>
      </c>
      <c r="I8" s="67">
        <v>296</v>
      </c>
      <c r="J8" s="69">
        <v>4</v>
      </c>
      <c r="K8" s="32">
        <v>290327</v>
      </c>
      <c r="L8" s="33">
        <v>10867</v>
      </c>
      <c r="M8" s="32">
        <v>511817</v>
      </c>
      <c r="N8" s="33">
        <v>18796</v>
      </c>
      <c r="O8" s="32">
        <v>465088.5</v>
      </c>
      <c r="P8" s="33">
        <v>17191</v>
      </c>
      <c r="Q8" s="72">
        <f>K8+M8+O8</f>
        <v>1267232.5</v>
      </c>
      <c r="R8" s="73">
        <f>L8+N8+P8</f>
        <v>46854</v>
      </c>
      <c r="S8" s="52">
        <f>R8/I8</f>
        <v>158.29054054054055</v>
      </c>
      <c r="T8" s="53">
        <f>Q8/R8</f>
        <v>27.046410125069364</v>
      </c>
      <c r="U8" s="70">
        <v>44088</v>
      </c>
      <c r="V8" s="71">
        <f>IF(U8&lt;&gt;0,-(U8-R8)/U8,"")</f>
        <v>0.06273816004354926</v>
      </c>
      <c r="W8" s="60">
        <v>11783667.5</v>
      </c>
      <c r="X8" s="61">
        <v>447285</v>
      </c>
    </row>
    <row r="9" spans="1:24" s="30" customFormat="1" ht="11.25">
      <c r="A9" s="28">
        <v>3</v>
      </c>
      <c r="B9" s="29"/>
      <c r="C9" s="62" t="s">
        <v>113</v>
      </c>
      <c r="D9" s="63" t="s">
        <v>101</v>
      </c>
      <c r="E9" s="64">
        <v>44512</v>
      </c>
      <c r="F9" s="65" t="s">
        <v>18</v>
      </c>
      <c r="G9" s="66">
        <v>264</v>
      </c>
      <c r="H9" s="66">
        <v>264</v>
      </c>
      <c r="I9" s="67">
        <v>264</v>
      </c>
      <c r="J9" s="69">
        <v>1</v>
      </c>
      <c r="K9" s="32">
        <v>116685</v>
      </c>
      <c r="L9" s="33">
        <v>5188</v>
      </c>
      <c r="M9" s="32">
        <v>345341</v>
      </c>
      <c r="N9" s="33">
        <v>15365</v>
      </c>
      <c r="O9" s="32">
        <v>362253</v>
      </c>
      <c r="P9" s="33">
        <v>16367</v>
      </c>
      <c r="Q9" s="72">
        <f>K9+M9+O9</f>
        <v>824279</v>
      </c>
      <c r="R9" s="73">
        <f>L9+N9+P9</f>
        <v>36920</v>
      </c>
      <c r="S9" s="52">
        <f>R9/I9</f>
        <v>139.84848484848484</v>
      </c>
      <c r="T9" s="53">
        <f>Q9/R9</f>
        <v>22.326083423618634</v>
      </c>
      <c r="U9" s="70"/>
      <c r="V9" s="71">
        <f>IF(U9&lt;&gt;0,-(U9-R9)/U9,"")</f>
      </c>
      <c r="W9" s="60">
        <v>824279</v>
      </c>
      <c r="X9" s="61">
        <v>36920</v>
      </c>
    </row>
    <row r="10" spans="1:24" s="30" customFormat="1" ht="11.25">
      <c r="A10" s="28">
        <v>4</v>
      </c>
      <c r="B10" s="29"/>
      <c r="C10" s="74" t="s">
        <v>50</v>
      </c>
      <c r="D10" s="75" t="s">
        <v>50</v>
      </c>
      <c r="E10" s="76">
        <v>44484</v>
      </c>
      <c r="F10" s="65" t="s">
        <v>24</v>
      </c>
      <c r="G10" s="68">
        <v>329</v>
      </c>
      <c r="H10" s="68">
        <v>248</v>
      </c>
      <c r="I10" s="67">
        <v>254</v>
      </c>
      <c r="J10" s="69">
        <v>5</v>
      </c>
      <c r="K10" s="32">
        <v>124828.5</v>
      </c>
      <c r="L10" s="33">
        <v>5326</v>
      </c>
      <c r="M10" s="32">
        <v>222702.5</v>
      </c>
      <c r="N10" s="33">
        <v>9655</v>
      </c>
      <c r="O10" s="32">
        <v>247727</v>
      </c>
      <c r="P10" s="33">
        <v>10647</v>
      </c>
      <c r="Q10" s="72">
        <f>K10+M10+O10</f>
        <v>595258</v>
      </c>
      <c r="R10" s="73">
        <f>L10+N10+P10</f>
        <v>25628</v>
      </c>
      <c r="S10" s="52">
        <f>R10/I10</f>
        <v>100.89763779527559</v>
      </c>
      <c r="T10" s="53">
        <f>Q10/R10</f>
        <v>23.22686124551272</v>
      </c>
      <c r="U10" s="70">
        <v>33014</v>
      </c>
      <c r="V10" s="71">
        <f>IF(U10&lt;&gt;0,-(U10-R10)/U10,"")</f>
        <v>-0.22372326891621735</v>
      </c>
      <c r="W10" s="56">
        <v>13439813</v>
      </c>
      <c r="X10" s="57">
        <v>582253</v>
      </c>
    </row>
    <row r="11" spans="1:24" s="30" customFormat="1" ht="11.25">
      <c r="A11" s="28">
        <v>5</v>
      </c>
      <c r="B11" s="29"/>
      <c r="C11" s="62" t="s">
        <v>102</v>
      </c>
      <c r="D11" s="63" t="s">
        <v>102</v>
      </c>
      <c r="E11" s="64">
        <v>44512</v>
      </c>
      <c r="F11" s="65" t="s">
        <v>25</v>
      </c>
      <c r="G11" s="66">
        <v>288</v>
      </c>
      <c r="H11" s="66">
        <v>288</v>
      </c>
      <c r="I11" s="67">
        <v>288</v>
      </c>
      <c r="J11" s="69">
        <v>1</v>
      </c>
      <c r="K11" s="32">
        <v>51536.4999999721</v>
      </c>
      <c r="L11" s="33">
        <v>2471</v>
      </c>
      <c r="M11" s="32">
        <v>111278.499999719</v>
      </c>
      <c r="N11" s="33">
        <v>5430</v>
      </c>
      <c r="O11" s="32">
        <v>116492.999999245</v>
      </c>
      <c r="P11" s="33">
        <v>5491</v>
      </c>
      <c r="Q11" s="72">
        <f>K11+M11+O11</f>
        <v>279307.9999989361</v>
      </c>
      <c r="R11" s="73">
        <f>L11+N11+P11</f>
        <v>13392</v>
      </c>
      <c r="S11" s="52">
        <f>R11/I11</f>
        <v>46.5</v>
      </c>
      <c r="T11" s="53">
        <f>Q11/R11</f>
        <v>20.85633213851076</v>
      </c>
      <c r="U11" s="70"/>
      <c r="V11" s="71">
        <f>IF(U11&lt;&gt;0,-(U11-R11)/U11,"")</f>
      </c>
      <c r="W11" s="60">
        <v>279307.9999989361</v>
      </c>
      <c r="X11" s="61">
        <v>13392</v>
      </c>
    </row>
    <row r="12" spans="1:24" s="30" customFormat="1" ht="11.25">
      <c r="A12" s="28">
        <v>6</v>
      </c>
      <c r="B12" s="29"/>
      <c r="C12" s="62" t="s">
        <v>103</v>
      </c>
      <c r="D12" s="63" t="s">
        <v>103</v>
      </c>
      <c r="E12" s="64">
        <v>44512</v>
      </c>
      <c r="F12" s="65" t="s">
        <v>22</v>
      </c>
      <c r="G12" s="66">
        <v>237</v>
      </c>
      <c r="H12" s="66">
        <v>237</v>
      </c>
      <c r="I12" s="67">
        <v>237</v>
      </c>
      <c r="J12" s="69">
        <v>1</v>
      </c>
      <c r="K12" s="32">
        <v>51523.00000054</v>
      </c>
      <c r="L12" s="33">
        <v>2341</v>
      </c>
      <c r="M12" s="32">
        <v>104488.500000355</v>
      </c>
      <c r="N12" s="33">
        <v>4818</v>
      </c>
      <c r="O12" s="32">
        <v>134517.50000014</v>
      </c>
      <c r="P12" s="33">
        <v>6111</v>
      </c>
      <c r="Q12" s="72">
        <f>K12+M12+O12</f>
        <v>290529.000001035</v>
      </c>
      <c r="R12" s="73">
        <f>L12+N12+P12</f>
        <v>13270</v>
      </c>
      <c r="S12" s="52">
        <f>R12/I12</f>
        <v>55.9915611814346</v>
      </c>
      <c r="T12" s="53">
        <f>Q12/R12</f>
        <v>21.89366993225584</v>
      </c>
      <c r="U12" s="70"/>
      <c r="V12" s="71">
        <f>IF(U12&lt;&gt;0,-(U12-R12)/U12,"")</f>
      </c>
      <c r="W12" s="60">
        <v>290529.000001035</v>
      </c>
      <c r="X12" s="61">
        <v>13270</v>
      </c>
    </row>
    <row r="13" spans="1:24" s="30" customFormat="1" ht="11.25">
      <c r="A13" s="28">
        <v>7</v>
      </c>
      <c r="B13" s="29"/>
      <c r="C13" s="62" t="s">
        <v>57</v>
      </c>
      <c r="D13" s="63" t="s">
        <v>57</v>
      </c>
      <c r="E13" s="64">
        <v>44498</v>
      </c>
      <c r="F13" s="65" t="s">
        <v>25</v>
      </c>
      <c r="G13" s="66">
        <v>312</v>
      </c>
      <c r="H13" s="66">
        <v>277</v>
      </c>
      <c r="I13" s="67">
        <v>277</v>
      </c>
      <c r="J13" s="69">
        <v>3</v>
      </c>
      <c r="K13" s="32">
        <v>28535.4999999208</v>
      </c>
      <c r="L13" s="33">
        <v>1883</v>
      </c>
      <c r="M13" s="32">
        <v>100141.499999491</v>
      </c>
      <c r="N13" s="33">
        <v>4899</v>
      </c>
      <c r="O13" s="32">
        <v>124339.000000089</v>
      </c>
      <c r="P13" s="33">
        <v>6033</v>
      </c>
      <c r="Q13" s="72">
        <f>K13+M13+O13</f>
        <v>253015.9999995008</v>
      </c>
      <c r="R13" s="73">
        <f>L13+N13+P13</f>
        <v>12815</v>
      </c>
      <c r="S13" s="52">
        <f>R13/I13</f>
        <v>46.26353790613718</v>
      </c>
      <c r="T13" s="53">
        <f>Q13/R13</f>
        <v>19.743737807218167</v>
      </c>
      <c r="U13" s="70">
        <v>22956</v>
      </c>
      <c r="V13" s="71">
        <f>IF(U13&lt;&gt;0,-(U13-R13)/U13,"")</f>
        <v>-0.44175814601847013</v>
      </c>
      <c r="W13" s="60">
        <v>1922907.9999995008</v>
      </c>
      <c r="X13" s="61">
        <v>94029</v>
      </c>
    </row>
    <row r="14" spans="1:24" s="30" customFormat="1" ht="11.25">
      <c r="A14" s="28">
        <v>8</v>
      </c>
      <c r="B14" s="29"/>
      <c r="C14" s="62" t="s">
        <v>114</v>
      </c>
      <c r="D14" s="63" t="s">
        <v>104</v>
      </c>
      <c r="E14" s="64">
        <v>44512</v>
      </c>
      <c r="F14" s="65" t="s">
        <v>18</v>
      </c>
      <c r="G14" s="66">
        <v>76</v>
      </c>
      <c r="H14" s="66">
        <v>76</v>
      </c>
      <c r="I14" s="67">
        <v>76</v>
      </c>
      <c r="J14" s="69">
        <v>1</v>
      </c>
      <c r="K14" s="32">
        <v>50278</v>
      </c>
      <c r="L14" s="33">
        <v>2079</v>
      </c>
      <c r="M14" s="32">
        <v>75528</v>
      </c>
      <c r="N14" s="33">
        <v>3136</v>
      </c>
      <c r="O14" s="32">
        <v>65028</v>
      </c>
      <c r="P14" s="33">
        <v>2635</v>
      </c>
      <c r="Q14" s="72">
        <f>K14+M14+O14</f>
        <v>190834</v>
      </c>
      <c r="R14" s="73">
        <f>L14+N14+P14</f>
        <v>7850</v>
      </c>
      <c r="S14" s="52">
        <f>R14/I14</f>
        <v>103.28947368421052</v>
      </c>
      <c r="T14" s="53">
        <f>Q14/R14</f>
        <v>24.310063694267516</v>
      </c>
      <c r="U14" s="70"/>
      <c r="V14" s="71">
        <f>IF(U14&lt;&gt;0,-(U14-R14)/U14,"")</f>
      </c>
      <c r="W14" s="60">
        <v>190834</v>
      </c>
      <c r="X14" s="61">
        <v>7850</v>
      </c>
    </row>
    <row r="15" spans="1:24" s="30" customFormat="1" ht="11.25">
      <c r="A15" s="28">
        <v>9</v>
      </c>
      <c r="B15" s="29"/>
      <c r="C15" s="62" t="s">
        <v>51</v>
      </c>
      <c r="D15" s="63" t="s">
        <v>51</v>
      </c>
      <c r="E15" s="64">
        <v>44484</v>
      </c>
      <c r="F15" s="65" t="s">
        <v>19</v>
      </c>
      <c r="G15" s="66">
        <v>318</v>
      </c>
      <c r="H15" s="66">
        <v>92</v>
      </c>
      <c r="I15" s="67">
        <v>92</v>
      </c>
      <c r="J15" s="69">
        <v>5</v>
      </c>
      <c r="K15" s="32">
        <v>32333.5000002225</v>
      </c>
      <c r="L15" s="33">
        <v>1443</v>
      </c>
      <c r="M15" s="32">
        <v>59782.5000001274</v>
      </c>
      <c r="N15" s="33">
        <v>2687</v>
      </c>
      <c r="O15" s="32">
        <v>82703.9999998723</v>
      </c>
      <c r="P15" s="33">
        <v>3619</v>
      </c>
      <c r="Q15" s="72">
        <f>K15+M15+O15</f>
        <v>174820.0000002222</v>
      </c>
      <c r="R15" s="73">
        <f>L15+N15+P15</f>
        <v>7749</v>
      </c>
      <c r="S15" s="52">
        <f>R15/I15</f>
        <v>84.22826086956522</v>
      </c>
      <c r="T15" s="53">
        <f>Q15/R15</f>
        <v>22.56033036523709</v>
      </c>
      <c r="U15" s="70">
        <v>14021</v>
      </c>
      <c r="V15" s="71">
        <f>IF(U15&lt;&gt;0,-(U15-R15)/U15,"")</f>
        <v>-0.4473290064902646</v>
      </c>
      <c r="W15" s="60">
        <v>4126137.500000222</v>
      </c>
      <c r="X15" s="61">
        <v>194224</v>
      </c>
    </row>
    <row r="16" spans="1:24" s="30" customFormat="1" ht="11.25">
      <c r="A16" s="28">
        <v>10</v>
      </c>
      <c r="B16" s="29"/>
      <c r="C16" s="62" t="s">
        <v>115</v>
      </c>
      <c r="D16" s="63" t="s">
        <v>105</v>
      </c>
      <c r="E16" s="64">
        <v>44512</v>
      </c>
      <c r="F16" s="65" t="s">
        <v>20</v>
      </c>
      <c r="G16" s="66">
        <v>186</v>
      </c>
      <c r="H16" s="66">
        <v>186</v>
      </c>
      <c r="I16" s="67">
        <v>186</v>
      </c>
      <c r="J16" s="69">
        <v>1</v>
      </c>
      <c r="K16" s="32">
        <v>14850</v>
      </c>
      <c r="L16" s="33">
        <v>658</v>
      </c>
      <c r="M16" s="32">
        <v>68046</v>
      </c>
      <c r="N16" s="33">
        <v>3012</v>
      </c>
      <c r="O16" s="32">
        <v>81924</v>
      </c>
      <c r="P16" s="33">
        <v>3678</v>
      </c>
      <c r="Q16" s="72">
        <f>K16+M16+O16</f>
        <v>164820</v>
      </c>
      <c r="R16" s="73">
        <f>L16+N16+P16</f>
        <v>7348</v>
      </c>
      <c r="S16" s="52">
        <f>R16/I16</f>
        <v>39.505376344086024</v>
      </c>
      <c r="T16" s="53">
        <f>Q16/R16</f>
        <v>22.43059335873707</v>
      </c>
      <c r="U16" s="70"/>
      <c r="V16" s="71">
        <f>IF(U16&lt;&gt;0,-(U16-R16)/U16,"")</f>
      </c>
      <c r="W16" s="60">
        <v>164820</v>
      </c>
      <c r="X16" s="61">
        <v>7348</v>
      </c>
    </row>
    <row r="17" spans="1:24" s="30" customFormat="1" ht="11.25">
      <c r="A17" s="28">
        <v>11</v>
      </c>
      <c r="B17" s="29"/>
      <c r="C17" s="62" t="s">
        <v>106</v>
      </c>
      <c r="D17" s="63" t="s">
        <v>106</v>
      </c>
      <c r="E17" s="64">
        <v>44512</v>
      </c>
      <c r="F17" s="65" t="s">
        <v>19</v>
      </c>
      <c r="G17" s="66">
        <v>104</v>
      </c>
      <c r="H17" s="66">
        <v>104</v>
      </c>
      <c r="I17" s="67">
        <v>104</v>
      </c>
      <c r="J17" s="69">
        <v>1</v>
      </c>
      <c r="K17" s="32">
        <v>23655.4999998771</v>
      </c>
      <c r="L17" s="33">
        <v>1144</v>
      </c>
      <c r="M17" s="32">
        <v>46902.5000002448</v>
      </c>
      <c r="N17" s="33">
        <v>2253</v>
      </c>
      <c r="O17" s="32">
        <v>56745.5000000131</v>
      </c>
      <c r="P17" s="33">
        <v>2653</v>
      </c>
      <c r="Q17" s="72">
        <f>K17+M17+O17</f>
        <v>127303.500000135</v>
      </c>
      <c r="R17" s="73">
        <f>L17+N17+P17</f>
        <v>6050</v>
      </c>
      <c r="S17" s="52">
        <f>R17/I17</f>
        <v>58.17307692307692</v>
      </c>
      <c r="T17" s="53">
        <f>Q17/R17</f>
        <v>21.041900826468595</v>
      </c>
      <c r="U17" s="70"/>
      <c r="V17" s="71">
        <f>IF(U17&lt;&gt;0,-(U17-R17)/U17,"")</f>
      </c>
      <c r="W17" s="60">
        <v>127303.500000135</v>
      </c>
      <c r="X17" s="61">
        <v>6050</v>
      </c>
    </row>
    <row r="18" spans="1:24" s="30" customFormat="1" ht="11.25">
      <c r="A18" s="28">
        <v>12</v>
      </c>
      <c r="B18" s="29"/>
      <c r="C18" s="62" t="s">
        <v>40</v>
      </c>
      <c r="D18" s="63" t="s">
        <v>40</v>
      </c>
      <c r="E18" s="64">
        <v>44463</v>
      </c>
      <c r="F18" s="65" t="s">
        <v>19</v>
      </c>
      <c r="G18" s="66">
        <v>309</v>
      </c>
      <c r="H18" s="66">
        <v>14</v>
      </c>
      <c r="I18" s="67">
        <v>14</v>
      </c>
      <c r="J18" s="69">
        <v>8</v>
      </c>
      <c r="K18" s="32">
        <v>31103.000000077</v>
      </c>
      <c r="L18" s="33">
        <v>3108</v>
      </c>
      <c r="M18" s="32">
        <v>14474.9999998812</v>
      </c>
      <c r="N18" s="33">
        <v>1443</v>
      </c>
      <c r="O18" s="32">
        <v>10899.9999999629</v>
      </c>
      <c r="P18" s="33">
        <v>1090</v>
      </c>
      <c r="Q18" s="72">
        <f>K18+M18+O18</f>
        <v>56477.9999999211</v>
      </c>
      <c r="R18" s="73">
        <f>L18+N18+P18</f>
        <v>5641</v>
      </c>
      <c r="S18" s="52">
        <f>R18/I18</f>
        <v>402.92857142857144</v>
      </c>
      <c r="T18" s="53">
        <f>Q18/R18</f>
        <v>10.012054600234196</v>
      </c>
      <c r="U18" s="70">
        <v>6254</v>
      </c>
      <c r="V18" s="71">
        <f>IF(U18&lt;&gt;0,-(U18-R18)/U18,"")</f>
        <v>-0.09801726894787337</v>
      </c>
      <c r="W18" s="60">
        <v>5958734.499999921</v>
      </c>
      <c r="X18" s="61">
        <v>595310</v>
      </c>
    </row>
    <row r="19" spans="1:24" s="30" customFormat="1" ht="11.25">
      <c r="A19" s="28">
        <v>13</v>
      </c>
      <c r="B19" s="29"/>
      <c r="C19" s="62" t="s">
        <v>36</v>
      </c>
      <c r="D19" s="63" t="s">
        <v>37</v>
      </c>
      <c r="E19" s="64">
        <v>44456</v>
      </c>
      <c r="F19" s="65" t="s">
        <v>18</v>
      </c>
      <c r="G19" s="66">
        <v>294</v>
      </c>
      <c r="H19" s="66">
        <v>61</v>
      </c>
      <c r="I19" s="67">
        <v>61</v>
      </c>
      <c r="J19" s="69">
        <v>8</v>
      </c>
      <c r="K19" s="32">
        <v>12822</v>
      </c>
      <c r="L19" s="33">
        <v>678</v>
      </c>
      <c r="M19" s="32">
        <v>46252</v>
      </c>
      <c r="N19" s="33">
        <v>2133</v>
      </c>
      <c r="O19" s="32">
        <v>55432</v>
      </c>
      <c r="P19" s="33">
        <v>2550</v>
      </c>
      <c r="Q19" s="72">
        <f>K19+M19+O19</f>
        <v>114506</v>
      </c>
      <c r="R19" s="73">
        <f>L19+N19+P19</f>
        <v>5361</v>
      </c>
      <c r="S19" s="52">
        <f>R19/I19</f>
        <v>87.88524590163935</v>
      </c>
      <c r="T19" s="53">
        <f>Q19/R19</f>
        <v>21.35907479947771</v>
      </c>
      <c r="U19" s="70">
        <v>8296</v>
      </c>
      <c r="V19" s="71">
        <f>IF(U19&lt;&gt;0,-(U19-R19)/U19,"")</f>
        <v>-0.35378495660559306</v>
      </c>
      <c r="W19" s="60">
        <v>6337054</v>
      </c>
      <c r="X19" s="61">
        <v>297196</v>
      </c>
    </row>
    <row r="20" spans="1:24" s="30" customFormat="1" ht="11.25">
      <c r="A20" s="28">
        <v>14</v>
      </c>
      <c r="B20" s="29"/>
      <c r="C20" s="62" t="s">
        <v>33</v>
      </c>
      <c r="D20" s="63" t="s">
        <v>34</v>
      </c>
      <c r="E20" s="64">
        <v>44442</v>
      </c>
      <c r="F20" s="65" t="s">
        <v>18</v>
      </c>
      <c r="G20" s="66">
        <v>275</v>
      </c>
      <c r="H20" s="66">
        <v>46</v>
      </c>
      <c r="I20" s="67">
        <v>46</v>
      </c>
      <c r="J20" s="69">
        <v>11</v>
      </c>
      <c r="K20" s="32">
        <v>8364</v>
      </c>
      <c r="L20" s="33">
        <v>350</v>
      </c>
      <c r="M20" s="32">
        <v>44772</v>
      </c>
      <c r="N20" s="33">
        <v>1824</v>
      </c>
      <c r="O20" s="32">
        <v>58224</v>
      </c>
      <c r="P20" s="33">
        <v>2392</v>
      </c>
      <c r="Q20" s="72">
        <f>K20+M20+O20</f>
        <v>111360</v>
      </c>
      <c r="R20" s="73">
        <f>L20+N20+P20</f>
        <v>4566</v>
      </c>
      <c r="S20" s="52">
        <f>R20/I20</f>
        <v>99.26086956521739</v>
      </c>
      <c r="T20" s="53">
        <f>Q20/R20</f>
        <v>24.388961892247043</v>
      </c>
      <c r="U20" s="70">
        <v>4569</v>
      </c>
      <c r="V20" s="71">
        <f>IF(U20&lt;&gt;0,-(U20-R20)/U20,"")</f>
        <v>-0.0006565988181221273</v>
      </c>
      <c r="W20" s="60">
        <v>5307670</v>
      </c>
      <c r="X20" s="61">
        <v>239674</v>
      </c>
    </row>
    <row r="21" spans="1:24" s="30" customFormat="1" ht="11.25">
      <c r="A21" s="28">
        <v>15</v>
      </c>
      <c r="B21" s="29"/>
      <c r="C21" s="62" t="s">
        <v>54</v>
      </c>
      <c r="D21" s="63" t="s">
        <v>55</v>
      </c>
      <c r="E21" s="64">
        <v>44491</v>
      </c>
      <c r="F21" s="65" t="s">
        <v>18</v>
      </c>
      <c r="G21" s="66">
        <v>239</v>
      </c>
      <c r="H21" s="66">
        <v>61</v>
      </c>
      <c r="I21" s="67">
        <v>61</v>
      </c>
      <c r="J21" s="69">
        <v>4</v>
      </c>
      <c r="K21" s="32">
        <v>13642</v>
      </c>
      <c r="L21" s="33">
        <v>712</v>
      </c>
      <c r="M21" s="32">
        <v>29141</v>
      </c>
      <c r="N21" s="33">
        <v>1367</v>
      </c>
      <c r="O21" s="32">
        <v>32257</v>
      </c>
      <c r="P21" s="33">
        <v>1468</v>
      </c>
      <c r="Q21" s="72">
        <f>K21+M21+O21</f>
        <v>75040</v>
      </c>
      <c r="R21" s="73">
        <f>L21+N21+P21</f>
        <v>3547</v>
      </c>
      <c r="S21" s="52">
        <f>R21/I21</f>
        <v>58.14754098360656</v>
      </c>
      <c r="T21" s="53">
        <f>Q21/R21</f>
        <v>21.15590639977446</v>
      </c>
      <c r="U21" s="70">
        <v>10822</v>
      </c>
      <c r="V21" s="71">
        <f>IF(U21&lt;&gt;0,-(U21-R21)/U21,"")</f>
        <v>-0.672241729809647</v>
      </c>
      <c r="W21" s="60">
        <v>1817709</v>
      </c>
      <c r="X21" s="61">
        <v>83181</v>
      </c>
    </row>
    <row r="22" spans="1:24" s="30" customFormat="1" ht="11.25">
      <c r="A22" s="28">
        <v>16</v>
      </c>
      <c r="B22" s="29"/>
      <c r="C22" s="62" t="s">
        <v>78</v>
      </c>
      <c r="D22" s="63" t="s">
        <v>79</v>
      </c>
      <c r="E22" s="64">
        <v>44505</v>
      </c>
      <c r="F22" s="65" t="s">
        <v>19</v>
      </c>
      <c r="G22" s="66">
        <v>165</v>
      </c>
      <c r="H22" s="66">
        <v>88</v>
      </c>
      <c r="I22" s="67">
        <v>88</v>
      </c>
      <c r="J22" s="69">
        <v>2</v>
      </c>
      <c r="K22" s="32">
        <v>9876.49999991051</v>
      </c>
      <c r="L22" s="33">
        <v>597</v>
      </c>
      <c r="M22" s="32">
        <v>21858.0000006549</v>
      </c>
      <c r="N22" s="33">
        <v>990</v>
      </c>
      <c r="O22" s="32">
        <v>28090.4999996564</v>
      </c>
      <c r="P22" s="33">
        <v>1303</v>
      </c>
      <c r="Q22" s="72">
        <f>K22+M22+O22</f>
        <v>59825.000000221815</v>
      </c>
      <c r="R22" s="73">
        <f>L22+N22+P22</f>
        <v>2890</v>
      </c>
      <c r="S22" s="52">
        <f>R22/I22</f>
        <v>32.84090909090909</v>
      </c>
      <c r="T22" s="53">
        <f>Q22/R22</f>
        <v>20.700692041599243</v>
      </c>
      <c r="U22" s="70">
        <v>7824</v>
      </c>
      <c r="V22" s="71">
        <f>IF(U22&lt;&gt;0,-(U22-R22)/U22,"")</f>
        <v>-0.6306237218813906</v>
      </c>
      <c r="W22" s="60">
        <v>279006.00000022183</v>
      </c>
      <c r="X22" s="61">
        <v>12976</v>
      </c>
    </row>
    <row r="23" spans="1:24" s="30" customFormat="1" ht="11.25">
      <c r="A23" s="28">
        <v>17</v>
      </c>
      <c r="B23" s="29"/>
      <c r="C23" s="62" t="s">
        <v>42</v>
      </c>
      <c r="D23" s="63" t="s">
        <v>43</v>
      </c>
      <c r="E23" s="64">
        <v>44470</v>
      </c>
      <c r="F23" s="65" t="s">
        <v>18</v>
      </c>
      <c r="G23" s="66">
        <v>303</v>
      </c>
      <c r="H23" s="66">
        <v>20</v>
      </c>
      <c r="I23" s="67">
        <v>20</v>
      </c>
      <c r="J23" s="69">
        <v>6</v>
      </c>
      <c r="K23" s="32">
        <v>17781</v>
      </c>
      <c r="L23" s="33">
        <v>519</v>
      </c>
      <c r="M23" s="32">
        <v>26787</v>
      </c>
      <c r="N23" s="33">
        <v>764</v>
      </c>
      <c r="O23" s="32">
        <v>25711</v>
      </c>
      <c r="P23" s="33">
        <v>736</v>
      </c>
      <c r="Q23" s="72">
        <f>K23+M23+O23</f>
        <v>70279</v>
      </c>
      <c r="R23" s="73">
        <f>L23+N23+P23</f>
        <v>2019</v>
      </c>
      <c r="S23" s="52">
        <f>R23/I23</f>
        <v>100.95</v>
      </c>
      <c r="T23" s="53">
        <f>Q23/R23</f>
        <v>34.80881624566617</v>
      </c>
      <c r="U23" s="70">
        <v>2793</v>
      </c>
      <c r="V23" s="71">
        <f>IF(U23&lt;&gt;0,-(U23-R23)/U23,"")</f>
        <v>-0.2771213748657358</v>
      </c>
      <c r="W23" s="60">
        <v>6644575</v>
      </c>
      <c r="X23" s="61">
        <v>236099</v>
      </c>
    </row>
    <row r="24" spans="1:24" s="30" customFormat="1" ht="11.25">
      <c r="A24" s="28">
        <v>18</v>
      </c>
      <c r="B24" s="29"/>
      <c r="C24" s="62" t="s">
        <v>67</v>
      </c>
      <c r="D24" s="63" t="s">
        <v>67</v>
      </c>
      <c r="E24" s="64">
        <v>44498</v>
      </c>
      <c r="F24" s="65" t="s">
        <v>22</v>
      </c>
      <c r="G24" s="66">
        <v>17</v>
      </c>
      <c r="H24" s="66">
        <v>16</v>
      </c>
      <c r="I24" s="67">
        <v>16</v>
      </c>
      <c r="J24" s="69">
        <v>3</v>
      </c>
      <c r="K24" s="32">
        <v>9064.49999992741</v>
      </c>
      <c r="L24" s="33">
        <v>336</v>
      </c>
      <c r="M24" s="32">
        <v>5906.99999996715</v>
      </c>
      <c r="N24" s="33">
        <v>256</v>
      </c>
      <c r="O24" s="32">
        <v>11723.4999999622</v>
      </c>
      <c r="P24" s="33">
        <v>434</v>
      </c>
      <c r="Q24" s="72">
        <f>K24+M24+O24</f>
        <v>26694.99999985676</v>
      </c>
      <c r="R24" s="73">
        <f>L24+N24+P24</f>
        <v>1026</v>
      </c>
      <c r="S24" s="52">
        <f>R24/I24</f>
        <v>64.125</v>
      </c>
      <c r="T24" s="53">
        <f>Q24/R24</f>
        <v>26.018518518378908</v>
      </c>
      <c r="U24" s="70">
        <v>1905</v>
      </c>
      <c r="V24" s="71">
        <f>IF(U24&lt;&gt;0,-(U24-R24)/U24,"")</f>
        <v>-0.46141732283464565</v>
      </c>
      <c r="W24" s="60">
        <v>169471.49999985675</v>
      </c>
      <c r="X24" s="61">
        <v>7755</v>
      </c>
    </row>
    <row r="25" spans="1:24" s="30" customFormat="1" ht="11.25">
      <c r="A25" s="28">
        <v>19</v>
      </c>
      <c r="B25" s="29"/>
      <c r="C25" s="62" t="s">
        <v>116</v>
      </c>
      <c r="D25" s="63" t="s">
        <v>107</v>
      </c>
      <c r="E25" s="64">
        <v>44512</v>
      </c>
      <c r="F25" s="65" t="s">
        <v>20</v>
      </c>
      <c r="G25" s="66">
        <v>30</v>
      </c>
      <c r="H25" s="66">
        <v>30</v>
      </c>
      <c r="I25" s="67">
        <v>30</v>
      </c>
      <c r="J25" s="69">
        <v>1</v>
      </c>
      <c r="K25" s="32">
        <v>8300</v>
      </c>
      <c r="L25" s="33">
        <v>279</v>
      </c>
      <c r="M25" s="32">
        <v>7619</v>
      </c>
      <c r="N25" s="33">
        <v>262</v>
      </c>
      <c r="O25" s="32">
        <v>7588.5</v>
      </c>
      <c r="P25" s="33">
        <v>248</v>
      </c>
      <c r="Q25" s="72">
        <f>K25+M25+O25</f>
        <v>23507.5</v>
      </c>
      <c r="R25" s="73">
        <f>L25+N25+P25</f>
        <v>789</v>
      </c>
      <c r="S25" s="52">
        <f>R25/I25</f>
        <v>26.3</v>
      </c>
      <c r="T25" s="53">
        <f>Q25/R25</f>
        <v>29.79404309252218</v>
      </c>
      <c r="U25" s="70"/>
      <c r="V25" s="71">
        <f>IF(U25&lt;&gt;0,-(U25-R25)/U25,"")</f>
      </c>
      <c r="W25" s="60">
        <v>26787.5</v>
      </c>
      <c r="X25" s="61">
        <v>850</v>
      </c>
    </row>
    <row r="26" spans="1:24" s="30" customFormat="1" ht="11.25">
      <c r="A26" s="28">
        <v>20</v>
      </c>
      <c r="B26" s="29"/>
      <c r="C26" s="62" t="s">
        <v>61</v>
      </c>
      <c r="D26" s="63" t="s">
        <v>62</v>
      </c>
      <c r="E26" s="64">
        <v>44498</v>
      </c>
      <c r="F26" s="65" t="s">
        <v>25</v>
      </c>
      <c r="G26" s="66">
        <v>110</v>
      </c>
      <c r="H26" s="66">
        <v>10</v>
      </c>
      <c r="I26" s="67">
        <v>10</v>
      </c>
      <c r="J26" s="69">
        <v>2</v>
      </c>
      <c r="K26" s="32">
        <v>2511.99999988805</v>
      </c>
      <c r="L26" s="33">
        <v>111</v>
      </c>
      <c r="M26" s="32">
        <v>3859.00000015453</v>
      </c>
      <c r="N26" s="33">
        <v>176</v>
      </c>
      <c r="O26" s="32">
        <v>4256.00000004492</v>
      </c>
      <c r="P26" s="33">
        <v>186</v>
      </c>
      <c r="Q26" s="72">
        <f>K26+M26+O26</f>
        <v>10627.0000000875</v>
      </c>
      <c r="R26" s="73">
        <f>L26+N26+P26</f>
        <v>473</v>
      </c>
      <c r="S26" s="52">
        <f>R26/I26</f>
        <v>47.3</v>
      </c>
      <c r="T26" s="53">
        <f>Q26/R26</f>
        <v>22.467230444159622</v>
      </c>
      <c r="U26" s="70">
        <v>722</v>
      </c>
      <c r="V26" s="71">
        <f>IF(U26&lt;&gt;0,-(U26-R26)/U26,"")</f>
        <v>-0.3448753462603878</v>
      </c>
      <c r="W26" s="60">
        <v>135256.0000000875</v>
      </c>
      <c r="X26" s="61">
        <v>6533</v>
      </c>
    </row>
    <row r="27" spans="1:24" s="30" customFormat="1" ht="11.25">
      <c r="A27" s="28">
        <v>21</v>
      </c>
      <c r="B27" s="29"/>
      <c r="C27" s="62" t="s">
        <v>82</v>
      </c>
      <c r="D27" s="63" t="s">
        <v>82</v>
      </c>
      <c r="E27" s="64">
        <v>44505</v>
      </c>
      <c r="F27" s="65" t="s">
        <v>22</v>
      </c>
      <c r="G27" s="66">
        <v>130</v>
      </c>
      <c r="H27" s="66">
        <v>19</v>
      </c>
      <c r="I27" s="67">
        <v>19</v>
      </c>
      <c r="J27" s="69">
        <v>2</v>
      </c>
      <c r="K27" s="32">
        <v>1713.99999998511</v>
      </c>
      <c r="L27" s="33">
        <v>99</v>
      </c>
      <c r="M27" s="32">
        <v>3460.00000005415</v>
      </c>
      <c r="N27" s="33">
        <v>191</v>
      </c>
      <c r="O27" s="32">
        <v>3161.99999993639</v>
      </c>
      <c r="P27" s="33">
        <v>170</v>
      </c>
      <c r="Q27" s="72">
        <f>K27+M27+O27</f>
        <v>8335.999999975651</v>
      </c>
      <c r="R27" s="73">
        <f>L27+N27+P27</f>
        <v>460</v>
      </c>
      <c r="S27" s="52">
        <f>R27/I27</f>
        <v>24.210526315789473</v>
      </c>
      <c r="T27" s="53">
        <f>Q27/R27</f>
        <v>18.12173913038185</v>
      </c>
      <c r="U27" s="70">
        <v>4015</v>
      </c>
      <c r="V27" s="71">
        <f>IF(U27&lt;&gt;0,-(U27-R27)/U27,"")</f>
        <v>-0.8854296388542964</v>
      </c>
      <c r="W27" s="60">
        <v>135750.49999997564</v>
      </c>
      <c r="X27" s="61">
        <v>6705</v>
      </c>
    </row>
    <row r="28" spans="1:24" s="30" customFormat="1" ht="11.25">
      <c r="A28" s="28">
        <v>22</v>
      </c>
      <c r="B28" s="29"/>
      <c r="C28" s="62" t="s">
        <v>85</v>
      </c>
      <c r="D28" s="63" t="s">
        <v>86</v>
      </c>
      <c r="E28" s="64">
        <v>44505</v>
      </c>
      <c r="F28" s="65" t="s">
        <v>25</v>
      </c>
      <c r="G28" s="66">
        <v>26</v>
      </c>
      <c r="H28" s="66">
        <v>12</v>
      </c>
      <c r="I28" s="67">
        <v>12</v>
      </c>
      <c r="J28" s="69">
        <v>2</v>
      </c>
      <c r="K28" s="32">
        <v>2282.49999991429</v>
      </c>
      <c r="L28" s="33">
        <v>134</v>
      </c>
      <c r="M28" s="32">
        <v>2039.50000001214</v>
      </c>
      <c r="N28" s="33">
        <v>125</v>
      </c>
      <c r="O28" s="32">
        <v>3085.49999994513</v>
      </c>
      <c r="P28" s="33">
        <v>184</v>
      </c>
      <c r="Q28" s="72">
        <f>K28+M28+O28</f>
        <v>7407.49999987156</v>
      </c>
      <c r="R28" s="73">
        <f>L28+N28+P28</f>
        <v>443</v>
      </c>
      <c r="S28" s="52">
        <f>R28/I28</f>
        <v>36.916666666666664</v>
      </c>
      <c r="T28" s="53">
        <f>Q28/R28</f>
        <v>16.72121896133535</v>
      </c>
      <c r="U28" s="70">
        <v>790</v>
      </c>
      <c r="V28" s="71">
        <f>IF(U28&lt;&gt;0,-(U28-R28)/U28,"")</f>
        <v>-0.43924050632911393</v>
      </c>
      <c r="W28" s="60">
        <v>35856.49999987156</v>
      </c>
      <c r="X28" s="61">
        <v>1887</v>
      </c>
    </row>
    <row r="29" spans="1:24" s="30" customFormat="1" ht="11.25">
      <c r="A29" s="28">
        <v>23</v>
      </c>
      <c r="B29" s="29"/>
      <c r="C29" s="62" t="s">
        <v>108</v>
      </c>
      <c r="D29" s="63" t="s">
        <v>108</v>
      </c>
      <c r="E29" s="64">
        <v>44512</v>
      </c>
      <c r="F29" s="65" t="s">
        <v>21</v>
      </c>
      <c r="G29" s="66">
        <v>21</v>
      </c>
      <c r="H29" s="66">
        <v>21</v>
      </c>
      <c r="I29" s="67">
        <v>21</v>
      </c>
      <c r="J29" s="69">
        <v>1</v>
      </c>
      <c r="K29" s="32">
        <v>1340</v>
      </c>
      <c r="L29" s="33">
        <v>63</v>
      </c>
      <c r="M29" s="32">
        <v>2262</v>
      </c>
      <c r="N29" s="33">
        <v>108</v>
      </c>
      <c r="O29" s="32">
        <v>1739.5</v>
      </c>
      <c r="P29" s="33">
        <v>90</v>
      </c>
      <c r="Q29" s="72">
        <f>K29+M29+O29</f>
        <v>5341.5</v>
      </c>
      <c r="R29" s="73">
        <f>L29+N29+P29</f>
        <v>261</v>
      </c>
      <c r="S29" s="52">
        <f>R29/I29</f>
        <v>12.428571428571429</v>
      </c>
      <c r="T29" s="53">
        <f>Q29/R29</f>
        <v>20.46551724137931</v>
      </c>
      <c r="U29" s="70"/>
      <c r="V29" s="71">
        <f>IF(U29&lt;&gt;0,-(U29-R29)/U29,"")</f>
      </c>
      <c r="W29" s="60">
        <v>5341.5</v>
      </c>
      <c r="X29" s="61">
        <v>261</v>
      </c>
    </row>
    <row r="30" spans="1:24" s="30" customFormat="1" ht="11.25">
      <c r="A30" s="28">
        <v>24</v>
      </c>
      <c r="B30" s="29"/>
      <c r="C30" s="62" t="s">
        <v>41</v>
      </c>
      <c r="D30" s="63" t="s">
        <v>47</v>
      </c>
      <c r="E30" s="64">
        <v>44463</v>
      </c>
      <c r="F30" s="65" t="s">
        <v>20</v>
      </c>
      <c r="G30" s="66">
        <v>161</v>
      </c>
      <c r="H30" s="66">
        <v>2</v>
      </c>
      <c r="I30" s="67">
        <v>2</v>
      </c>
      <c r="J30" s="69">
        <v>7</v>
      </c>
      <c r="K30" s="32">
        <v>898</v>
      </c>
      <c r="L30" s="33">
        <v>49</v>
      </c>
      <c r="M30" s="32">
        <v>1407</v>
      </c>
      <c r="N30" s="33">
        <v>70</v>
      </c>
      <c r="O30" s="32">
        <v>2369</v>
      </c>
      <c r="P30" s="33">
        <v>116</v>
      </c>
      <c r="Q30" s="72">
        <f>K30+M30+O30</f>
        <v>4674</v>
      </c>
      <c r="R30" s="73">
        <f>L30+N30+P30</f>
        <v>235</v>
      </c>
      <c r="S30" s="52">
        <f>R30/I30</f>
        <v>117.5</v>
      </c>
      <c r="T30" s="53">
        <f>Q30/R30</f>
        <v>19.88936170212766</v>
      </c>
      <c r="U30" s="70">
        <v>348</v>
      </c>
      <c r="V30" s="71">
        <f>IF(U30&lt;&gt;0,-(U30-R30)/U30,"")</f>
        <v>-0.32471264367816094</v>
      </c>
      <c r="W30" s="84">
        <v>919019.5</v>
      </c>
      <c r="X30" s="85">
        <v>42350</v>
      </c>
    </row>
    <row r="31" spans="1:24" ht="11.25">
      <c r="A31" s="28">
        <v>25</v>
      </c>
      <c r="B31" s="29"/>
      <c r="C31" s="62" t="s">
        <v>48</v>
      </c>
      <c r="D31" s="63" t="s">
        <v>48</v>
      </c>
      <c r="E31" s="64">
        <v>44477</v>
      </c>
      <c r="F31" s="34" t="s">
        <v>25</v>
      </c>
      <c r="G31" s="66">
        <v>194</v>
      </c>
      <c r="H31" s="66">
        <v>5</v>
      </c>
      <c r="I31" s="67">
        <v>5</v>
      </c>
      <c r="J31" s="69">
        <v>6</v>
      </c>
      <c r="K31" s="32">
        <v>2037.99999995391</v>
      </c>
      <c r="L31" s="33">
        <v>87</v>
      </c>
      <c r="M31" s="32">
        <v>812.000000082372</v>
      </c>
      <c r="N31" s="33">
        <v>33</v>
      </c>
      <c r="O31" s="32">
        <v>839.999999944861</v>
      </c>
      <c r="P31" s="33">
        <v>32</v>
      </c>
      <c r="Q31" s="72">
        <f>K31+M31+O31</f>
        <v>3689.999999981143</v>
      </c>
      <c r="R31" s="73">
        <f>L31+N31+P31</f>
        <v>152</v>
      </c>
      <c r="S31" s="52">
        <f>R31/I31</f>
        <v>30.4</v>
      </c>
      <c r="T31" s="53">
        <f>Q31/R31</f>
        <v>24.276315789349624</v>
      </c>
      <c r="U31" s="70">
        <v>212</v>
      </c>
      <c r="V31" s="71">
        <f>IF(U31&lt;&gt;0,-(U31-R31)/U31,"")</f>
        <v>-0.2830188679245283</v>
      </c>
      <c r="W31" s="60">
        <v>276574.99999998114</v>
      </c>
      <c r="X31" s="61">
        <v>12751</v>
      </c>
    </row>
    <row r="32" spans="1:24" ht="11.25">
      <c r="A32" s="28">
        <v>26</v>
      </c>
      <c r="B32" s="29"/>
      <c r="C32" s="62" t="s">
        <v>59</v>
      </c>
      <c r="D32" s="63" t="s">
        <v>60</v>
      </c>
      <c r="E32" s="64">
        <v>44498</v>
      </c>
      <c r="F32" s="65" t="s">
        <v>18</v>
      </c>
      <c r="G32" s="66">
        <v>97</v>
      </c>
      <c r="H32" s="66">
        <v>5</v>
      </c>
      <c r="I32" s="67">
        <v>5</v>
      </c>
      <c r="J32" s="69">
        <v>2</v>
      </c>
      <c r="K32" s="32">
        <v>820</v>
      </c>
      <c r="L32" s="33">
        <v>42</v>
      </c>
      <c r="M32" s="32">
        <v>1209</v>
      </c>
      <c r="N32" s="33">
        <v>61</v>
      </c>
      <c r="O32" s="32">
        <v>1012</v>
      </c>
      <c r="P32" s="33">
        <v>47</v>
      </c>
      <c r="Q32" s="72">
        <f>K32+M32+O32</f>
        <v>3041</v>
      </c>
      <c r="R32" s="73">
        <f>L32+N32+P32</f>
        <v>150</v>
      </c>
      <c r="S32" s="52">
        <f>R32/I32</f>
        <v>30</v>
      </c>
      <c r="T32" s="53">
        <f>Q32/R32</f>
        <v>20.273333333333333</v>
      </c>
      <c r="U32" s="70">
        <v>625</v>
      </c>
      <c r="V32" s="71">
        <f>IF(U32&lt;&gt;0,-(U32-R32)/U32,"")</f>
        <v>-0.76</v>
      </c>
      <c r="W32" s="60">
        <v>219638</v>
      </c>
      <c r="X32" s="61">
        <v>10112</v>
      </c>
    </row>
    <row r="33" spans="1:24" ht="11.25">
      <c r="A33" s="28">
        <v>27</v>
      </c>
      <c r="B33" s="29"/>
      <c r="C33" s="62" t="s">
        <v>80</v>
      </c>
      <c r="D33" s="63" t="s">
        <v>81</v>
      </c>
      <c r="E33" s="64">
        <v>44505</v>
      </c>
      <c r="F33" s="65" t="s">
        <v>25</v>
      </c>
      <c r="G33" s="66">
        <v>146</v>
      </c>
      <c r="H33" s="66">
        <v>6</v>
      </c>
      <c r="I33" s="67">
        <v>6</v>
      </c>
      <c r="J33" s="69">
        <v>2</v>
      </c>
      <c r="K33" s="32">
        <v>958.000000024806</v>
      </c>
      <c r="L33" s="33">
        <v>45</v>
      </c>
      <c r="M33" s="32">
        <v>1147.99999992133</v>
      </c>
      <c r="N33" s="33">
        <v>55</v>
      </c>
      <c r="O33" s="32">
        <v>933.999999986672</v>
      </c>
      <c r="P33" s="33">
        <v>45</v>
      </c>
      <c r="Q33" s="72">
        <f>K33+M33+O33</f>
        <v>3039.9999999328084</v>
      </c>
      <c r="R33" s="73">
        <f>L33+N33+P33</f>
        <v>145</v>
      </c>
      <c r="S33" s="52">
        <f>R33/I33</f>
        <v>24.166666666666668</v>
      </c>
      <c r="T33" s="53">
        <f>Q33/R33</f>
        <v>20.96551724091592</v>
      </c>
      <c r="U33" s="70">
        <v>3963</v>
      </c>
      <c r="V33" s="71">
        <f>IF(U33&lt;&gt;0,-(U33-R33)/U33,"")</f>
        <v>-0.9634115569013374</v>
      </c>
      <c r="W33" s="60">
        <v>167787.9999999328</v>
      </c>
      <c r="X33" s="61">
        <v>7484</v>
      </c>
    </row>
    <row r="34" spans="1:24" ht="11.25">
      <c r="A34" s="28">
        <v>28</v>
      </c>
      <c r="B34" s="29"/>
      <c r="C34" s="62" t="s">
        <v>87</v>
      </c>
      <c r="D34" s="63" t="s">
        <v>87</v>
      </c>
      <c r="E34" s="64">
        <v>44505</v>
      </c>
      <c r="F34" s="65" t="s">
        <v>20</v>
      </c>
      <c r="G34" s="66">
        <v>43</v>
      </c>
      <c r="H34" s="66">
        <v>7</v>
      </c>
      <c r="I34" s="67">
        <v>7</v>
      </c>
      <c r="J34" s="69">
        <v>2</v>
      </c>
      <c r="K34" s="32">
        <v>1554</v>
      </c>
      <c r="L34" s="33">
        <v>64</v>
      </c>
      <c r="M34" s="32">
        <v>1046</v>
      </c>
      <c r="N34" s="33">
        <v>40</v>
      </c>
      <c r="O34" s="32">
        <v>1013</v>
      </c>
      <c r="P34" s="33">
        <v>39</v>
      </c>
      <c r="Q34" s="72">
        <f>K34+M34+O34</f>
        <v>3613</v>
      </c>
      <c r="R34" s="73">
        <f>L34+N34+P34</f>
        <v>143</v>
      </c>
      <c r="S34" s="52">
        <f>R34/I34</f>
        <v>20.428571428571427</v>
      </c>
      <c r="T34" s="53">
        <f>Q34/R34</f>
        <v>25.265734265734267</v>
      </c>
      <c r="U34" s="70">
        <v>481</v>
      </c>
      <c r="V34" s="71">
        <f>IF(U34&lt;&gt;0,-(U34-R34)/U34,"")</f>
        <v>-0.7027027027027027</v>
      </c>
      <c r="W34" s="60">
        <v>43612</v>
      </c>
      <c r="X34" s="61">
        <v>1988</v>
      </c>
    </row>
    <row r="35" spans="1:24" ht="11.25">
      <c r="A35" s="28">
        <v>29</v>
      </c>
      <c r="B35" s="29"/>
      <c r="C35" s="62" t="s">
        <v>38</v>
      </c>
      <c r="D35" s="63" t="s">
        <v>39</v>
      </c>
      <c r="E35" s="64">
        <v>44456</v>
      </c>
      <c r="F35" s="65" t="s">
        <v>20</v>
      </c>
      <c r="G35" s="66">
        <v>78</v>
      </c>
      <c r="H35" s="66">
        <v>4</v>
      </c>
      <c r="I35" s="67">
        <v>4</v>
      </c>
      <c r="J35" s="69">
        <v>8</v>
      </c>
      <c r="K35" s="32">
        <v>811</v>
      </c>
      <c r="L35" s="33">
        <v>32</v>
      </c>
      <c r="M35" s="32">
        <v>322</v>
      </c>
      <c r="N35" s="33">
        <v>14</v>
      </c>
      <c r="O35" s="32">
        <v>1792</v>
      </c>
      <c r="P35" s="33">
        <v>66</v>
      </c>
      <c r="Q35" s="72">
        <f>K35+M35+O35</f>
        <v>2925</v>
      </c>
      <c r="R35" s="73">
        <f>L35+N35+P35</f>
        <v>112</v>
      </c>
      <c r="S35" s="52">
        <f>R35/I35</f>
        <v>28</v>
      </c>
      <c r="T35" s="53">
        <f>Q35/R35</f>
        <v>26.116071428571427</v>
      </c>
      <c r="U35" s="70">
        <v>246</v>
      </c>
      <c r="V35" s="71">
        <f>IF(U35&lt;&gt;0,-(U35-R35)/U35,"")</f>
        <v>-0.5447154471544715</v>
      </c>
      <c r="W35" s="60">
        <v>735108</v>
      </c>
      <c r="X35" s="61">
        <v>28225</v>
      </c>
    </row>
    <row r="36" spans="1:24" ht="11.25">
      <c r="A36" s="28">
        <v>30</v>
      </c>
      <c r="B36" s="29"/>
      <c r="C36" s="62" t="s">
        <v>65</v>
      </c>
      <c r="D36" s="63" t="s">
        <v>66</v>
      </c>
      <c r="E36" s="64">
        <v>44498</v>
      </c>
      <c r="F36" s="65" t="s">
        <v>21</v>
      </c>
      <c r="G36" s="66">
        <v>29</v>
      </c>
      <c r="H36" s="66">
        <v>4</v>
      </c>
      <c r="I36" s="67">
        <v>4</v>
      </c>
      <c r="J36" s="69">
        <v>2</v>
      </c>
      <c r="K36" s="32">
        <v>429.999999980047</v>
      </c>
      <c r="L36" s="33">
        <v>15</v>
      </c>
      <c r="M36" s="32">
        <v>464.000000075433</v>
      </c>
      <c r="N36" s="33">
        <v>19</v>
      </c>
      <c r="O36" s="32">
        <v>579.00000003893</v>
      </c>
      <c r="P36" s="33">
        <v>20</v>
      </c>
      <c r="Q36" s="72">
        <f>K36+M36+O36</f>
        <v>1473.00000009441</v>
      </c>
      <c r="R36" s="73">
        <f>L36+N36+P36</f>
        <v>54</v>
      </c>
      <c r="S36" s="52">
        <f>R36/I36</f>
        <v>13.5</v>
      </c>
      <c r="T36" s="53">
        <f>Q36/R36</f>
        <v>27.27777777952611</v>
      </c>
      <c r="U36" s="70">
        <v>191</v>
      </c>
      <c r="V36" s="71">
        <f>IF(U36&lt;&gt;0,-(U36-R36)/U36,"")</f>
        <v>-0.7172774869109948</v>
      </c>
      <c r="W36" s="60">
        <v>44861.50000009441</v>
      </c>
      <c r="X36" s="61">
        <v>2152</v>
      </c>
    </row>
    <row r="37" spans="1:24" ht="11.25">
      <c r="A37" s="28">
        <v>31</v>
      </c>
      <c r="B37" s="29"/>
      <c r="C37" s="62" t="s">
        <v>44</v>
      </c>
      <c r="D37" s="63" t="s">
        <v>44</v>
      </c>
      <c r="E37" s="64">
        <v>44470</v>
      </c>
      <c r="F37" s="65" t="s">
        <v>19</v>
      </c>
      <c r="G37" s="66">
        <v>40</v>
      </c>
      <c r="H37" s="66">
        <v>2</v>
      </c>
      <c r="I37" s="67">
        <v>2</v>
      </c>
      <c r="J37" s="69">
        <v>7</v>
      </c>
      <c r="K37" s="32">
        <v>137.999999995905</v>
      </c>
      <c r="L37" s="33">
        <v>13</v>
      </c>
      <c r="M37" s="32">
        <v>119.999999992123</v>
      </c>
      <c r="N37" s="33">
        <v>12</v>
      </c>
      <c r="O37" s="32">
        <v>241.999999995696</v>
      </c>
      <c r="P37" s="33">
        <v>25</v>
      </c>
      <c r="Q37" s="72">
        <f>K37+M37+O37</f>
        <v>499.99999998372397</v>
      </c>
      <c r="R37" s="73">
        <f>L37+N37+P37</f>
        <v>50</v>
      </c>
      <c r="S37" s="52">
        <f>R37/I37</f>
        <v>25</v>
      </c>
      <c r="T37" s="53">
        <f>Q37/R37</f>
        <v>9.999999999674479</v>
      </c>
      <c r="U37" s="70">
        <v>118</v>
      </c>
      <c r="V37" s="71">
        <f>IF(U37&lt;&gt;0,-(U37-R37)/U37,"")</f>
        <v>-0.576271186440678</v>
      </c>
      <c r="W37" s="60">
        <v>16861.999999983724</v>
      </c>
      <c r="X37" s="61">
        <v>959</v>
      </c>
    </row>
    <row r="38" spans="1:24" ht="11.25">
      <c r="A38" s="28">
        <v>32</v>
      </c>
      <c r="B38" s="29"/>
      <c r="C38" s="62" t="s">
        <v>58</v>
      </c>
      <c r="D38" s="63" t="s">
        <v>58</v>
      </c>
      <c r="E38" s="64">
        <v>44498</v>
      </c>
      <c r="F38" s="65" t="s">
        <v>19</v>
      </c>
      <c r="G38" s="66">
        <v>223</v>
      </c>
      <c r="H38" s="66">
        <v>4</v>
      </c>
      <c r="I38" s="67">
        <v>4</v>
      </c>
      <c r="J38" s="69">
        <v>3</v>
      </c>
      <c r="K38" s="32">
        <v>569.999999987402</v>
      </c>
      <c r="L38" s="33">
        <v>29</v>
      </c>
      <c r="M38" s="32">
        <v>24.0000000381337</v>
      </c>
      <c r="N38" s="33">
        <v>2</v>
      </c>
      <c r="O38" s="32">
        <v>258.000000087301</v>
      </c>
      <c r="P38" s="33">
        <v>13</v>
      </c>
      <c r="Q38" s="72">
        <f>K38+M38+O38</f>
        <v>852.0000001128367</v>
      </c>
      <c r="R38" s="73">
        <f>L38+N38+P38</f>
        <v>44</v>
      </c>
      <c r="S38" s="52">
        <f>R38/I38</f>
        <v>11</v>
      </c>
      <c r="T38" s="53">
        <f>Q38/R38</f>
        <v>19.363636366200833</v>
      </c>
      <c r="U38" s="70">
        <v>870</v>
      </c>
      <c r="V38" s="71">
        <f>IF(U38&lt;&gt;0,-(U38-R38)/U38,"")</f>
        <v>-0.9494252873563218</v>
      </c>
      <c r="W38" s="60">
        <v>339783.50000011286</v>
      </c>
      <c r="X38" s="61">
        <v>15941</v>
      </c>
    </row>
    <row r="39" spans="1:24" ht="11.25">
      <c r="A39" s="28">
        <v>33</v>
      </c>
      <c r="B39" s="29"/>
      <c r="C39" s="62" t="s">
        <v>68</v>
      </c>
      <c r="D39" s="63" t="s">
        <v>68</v>
      </c>
      <c r="E39" s="64">
        <v>44449</v>
      </c>
      <c r="F39" s="65" t="s">
        <v>69</v>
      </c>
      <c r="G39" s="66">
        <v>40</v>
      </c>
      <c r="H39" s="66">
        <v>3</v>
      </c>
      <c r="I39" s="67">
        <v>3</v>
      </c>
      <c r="J39" s="69">
        <v>9</v>
      </c>
      <c r="K39" s="32">
        <v>149.999999965336</v>
      </c>
      <c r="L39" s="33">
        <v>10</v>
      </c>
      <c r="M39" s="32">
        <v>119.999999992123</v>
      </c>
      <c r="N39" s="33">
        <v>8</v>
      </c>
      <c r="O39" s="32">
        <v>435.000000008673</v>
      </c>
      <c r="P39" s="33">
        <v>25</v>
      </c>
      <c r="Q39" s="72">
        <f>K39+M39+O39</f>
        <v>704.999999966132</v>
      </c>
      <c r="R39" s="73">
        <f>L39+N39+P39</f>
        <v>43</v>
      </c>
      <c r="S39" s="52">
        <f>R39/I39</f>
        <v>14.333333333333334</v>
      </c>
      <c r="T39" s="53">
        <f>Q39/R39</f>
        <v>16.395348836421675</v>
      </c>
      <c r="U39" s="70">
        <v>23</v>
      </c>
      <c r="V39" s="71">
        <f>IF(U39&lt;&gt;0,-(U39-R39)/U39,"")</f>
        <v>0.8695652173913043</v>
      </c>
      <c r="W39" s="60">
        <v>426257.50000009895</v>
      </c>
      <c r="X39" s="61">
        <v>28488</v>
      </c>
    </row>
    <row r="40" spans="1:24" ht="11.25">
      <c r="A40" s="28">
        <v>34</v>
      </c>
      <c r="B40" s="29"/>
      <c r="C40" s="62" t="s">
        <v>49</v>
      </c>
      <c r="D40" s="63" t="s">
        <v>49</v>
      </c>
      <c r="E40" s="64">
        <v>44477</v>
      </c>
      <c r="F40" s="65" t="s">
        <v>19</v>
      </c>
      <c r="G40" s="66">
        <v>111</v>
      </c>
      <c r="H40" s="66">
        <v>1</v>
      </c>
      <c r="I40" s="67">
        <v>1</v>
      </c>
      <c r="J40" s="69">
        <v>6</v>
      </c>
      <c r="K40" s="32">
        <v>170.999999986293</v>
      </c>
      <c r="L40" s="33">
        <v>7</v>
      </c>
      <c r="M40" s="32">
        <v>306.999999970748</v>
      </c>
      <c r="N40" s="33">
        <v>13</v>
      </c>
      <c r="O40" s="32">
        <v>395.999999983933</v>
      </c>
      <c r="P40" s="33">
        <v>16</v>
      </c>
      <c r="Q40" s="72">
        <f>K40+M40+O40</f>
        <v>873.999999940974</v>
      </c>
      <c r="R40" s="73">
        <f>L40+N40+P40</f>
        <v>36</v>
      </c>
      <c r="S40" s="52">
        <f>R40/I40</f>
        <v>36</v>
      </c>
      <c r="T40" s="53">
        <f>Q40/R40</f>
        <v>24.277777776138166</v>
      </c>
      <c r="U40" s="70">
        <v>37</v>
      </c>
      <c r="V40" s="71">
        <f>IF(U40&lt;&gt;0,-(U40-R40)/U40,"")</f>
        <v>-0.02702702702702703</v>
      </c>
      <c r="W40" s="60">
        <v>134568.99999994098</v>
      </c>
      <c r="X40" s="61">
        <v>6712</v>
      </c>
    </row>
    <row r="41" spans="1:24" ht="11.25">
      <c r="A41" s="28">
        <v>35</v>
      </c>
      <c r="B41" s="29"/>
      <c r="C41" s="62" t="s">
        <v>27</v>
      </c>
      <c r="D41" s="63" t="s">
        <v>28</v>
      </c>
      <c r="E41" s="64">
        <v>44428</v>
      </c>
      <c r="F41" s="34" t="s">
        <v>25</v>
      </c>
      <c r="G41" s="66">
        <v>41</v>
      </c>
      <c r="H41" s="66">
        <v>1</v>
      </c>
      <c r="I41" s="67">
        <v>1</v>
      </c>
      <c r="J41" s="69">
        <v>13</v>
      </c>
      <c r="K41" s="32">
        <v>99.9999999768904</v>
      </c>
      <c r="L41" s="33">
        <v>4</v>
      </c>
      <c r="M41" s="32">
        <v>424.99999995142</v>
      </c>
      <c r="N41" s="33">
        <v>17</v>
      </c>
      <c r="O41" s="32">
        <v>199.999999953781</v>
      </c>
      <c r="P41" s="33">
        <v>8</v>
      </c>
      <c r="Q41" s="72">
        <f>K41+M41+O41</f>
        <v>724.9999998820915</v>
      </c>
      <c r="R41" s="73">
        <f>L41+N41+P41</f>
        <v>29</v>
      </c>
      <c r="S41" s="52">
        <f>R41/I41</f>
        <v>29</v>
      </c>
      <c r="T41" s="53">
        <f>Q41/R41</f>
        <v>24.99999999593419</v>
      </c>
      <c r="U41" s="70">
        <v>13</v>
      </c>
      <c r="V41" s="71">
        <f>IF(U41&lt;&gt;0,-(U41-R41)/U41,"")</f>
        <v>1.2307692307692308</v>
      </c>
      <c r="W41" s="60">
        <v>263073.9999998821</v>
      </c>
      <c r="X41" s="61">
        <v>12414</v>
      </c>
    </row>
    <row r="42" spans="1:24" ht="11.25">
      <c r="A42" s="28">
        <v>36</v>
      </c>
      <c r="B42" s="29"/>
      <c r="C42" s="62" t="s">
        <v>88</v>
      </c>
      <c r="D42" s="63" t="s">
        <v>89</v>
      </c>
      <c r="E42" s="64">
        <v>44505</v>
      </c>
      <c r="F42" s="65" t="s">
        <v>21</v>
      </c>
      <c r="G42" s="66">
        <v>9</v>
      </c>
      <c r="H42" s="66">
        <v>3</v>
      </c>
      <c r="I42" s="67">
        <v>3</v>
      </c>
      <c r="J42" s="69">
        <v>1</v>
      </c>
      <c r="K42" s="32">
        <v>182.000000049271</v>
      </c>
      <c r="L42" s="33">
        <v>8</v>
      </c>
      <c r="M42" s="32">
        <v>149.999999965336</v>
      </c>
      <c r="N42" s="33">
        <v>7</v>
      </c>
      <c r="O42" s="32">
        <v>194.000000018702</v>
      </c>
      <c r="P42" s="33">
        <v>9</v>
      </c>
      <c r="Q42" s="72">
        <f>K42+M42+O42</f>
        <v>526.000000033309</v>
      </c>
      <c r="R42" s="73">
        <f>L42+N42+P42</f>
        <v>24</v>
      </c>
      <c r="S42" s="52">
        <f>R42/I42</f>
        <v>8</v>
      </c>
      <c r="T42" s="53">
        <f>Q42/R42</f>
        <v>21.916666668054543</v>
      </c>
      <c r="U42" s="70">
        <v>170</v>
      </c>
      <c r="V42" s="71">
        <f>IF(U42&lt;&gt;0,-(U42-R42)/U42,"")</f>
        <v>-0.8588235294117647</v>
      </c>
      <c r="W42" s="60">
        <v>8965.00000003331</v>
      </c>
      <c r="X42" s="61">
        <v>350</v>
      </c>
    </row>
    <row r="43" spans="1:24" ht="11.25">
      <c r="A43" s="28">
        <v>37</v>
      </c>
      <c r="B43" s="29"/>
      <c r="C43" s="62" t="s">
        <v>63</v>
      </c>
      <c r="D43" s="63" t="s">
        <v>64</v>
      </c>
      <c r="E43" s="64">
        <v>44498</v>
      </c>
      <c r="F43" s="65" t="s">
        <v>25</v>
      </c>
      <c r="G43" s="66">
        <v>74</v>
      </c>
      <c r="H43" s="66">
        <v>1</v>
      </c>
      <c r="I43" s="67">
        <v>1</v>
      </c>
      <c r="J43" s="69">
        <v>3</v>
      </c>
      <c r="K43" s="32">
        <v>0</v>
      </c>
      <c r="L43" s="33">
        <v>0</v>
      </c>
      <c r="M43" s="32">
        <v>228.000000014815</v>
      </c>
      <c r="N43" s="33">
        <v>12</v>
      </c>
      <c r="O43" s="32">
        <v>154.999999993962</v>
      </c>
      <c r="P43" s="33">
        <v>8</v>
      </c>
      <c r="Q43" s="72">
        <f>K43+M43+O43</f>
        <v>383.00000000877696</v>
      </c>
      <c r="R43" s="73">
        <f>L43+N43+P43</f>
        <v>20</v>
      </c>
      <c r="S43" s="52">
        <f>R43/I43</f>
        <v>20</v>
      </c>
      <c r="T43" s="53">
        <f>Q43/R43</f>
        <v>19.150000000438848</v>
      </c>
      <c r="U43" s="70">
        <v>382</v>
      </c>
      <c r="V43" s="71">
        <f>IF(U43&lt;&gt;0,-(U43-R43)/U43,"")</f>
        <v>-0.9476439790575916</v>
      </c>
      <c r="W43" s="60">
        <v>127554.00000000877</v>
      </c>
      <c r="X43" s="61">
        <v>5331</v>
      </c>
    </row>
    <row r="44" spans="1:24" ht="11.25">
      <c r="A44" s="28">
        <v>38</v>
      </c>
      <c r="B44" s="29"/>
      <c r="C44" s="62" t="s">
        <v>117</v>
      </c>
      <c r="D44" s="63" t="s">
        <v>109</v>
      </c>
      <c r="E44" s="64">
        <v>44477</v>
      </c>
      <c r="F44" s="65" t="s">
        <v>21</v>
      </c>
      <c r="G44" s="66">
        <v>20</v>
      </c>
      <c r="H44" s="66">
        <v>3</v>
      </c>
      <c r="I44" s="67">
        <v>3</v>
      </c>
      <c r="J44" s="69">
        <v>4</v>
      </c>
      <c r="K44" s="32">
        <v>0</v>
      </c>
      <c r="L44" s="33">
        <v>0</v>
      </c>
      <c r="M44" s="32">
        <v>0</v>
      </c>
      <c r="N44" s="33">
        <v>0</v>
      </c>
      <c r="O44" s="32">
        <v>393.00000006603</v>
      </c>
      <c r="P44" s="33">
        <v>16</v>
      </c>
      <c r="Q44" s="72">
        <f>K44+M44+O44</f>
        <v>393.00000006603</v>
      </c>
      <c r="R44" s="73">
        <f>L44+N44+P44</f>
        <v>16</v>
      </c>
      <c r="S44" s="52">
        <f>R44/I44</f>
        <v>5.333333333333333</v>
      </c>
      <c r="T44" s="53">
        <f>Q44/R44</f>
        <v>24.562500004126875</v>
      </c>
      <c r="U44" s="70"/>
      <c r="V44" s="71">
        <f>IF(U44&lt;&gt;0,-(U44-R44)/U44,"")</f>
      </c>
      <c r="W44" s="60">
        <v>30732.50000006603</v>
      </c>
      <c r="X44" s="61">
        <v>1489</v>
      </c>
    </row>
    <row r="45" spans="1:24" ht="11.25">
      <c r="A45" s="28">
        <v>39</v>
      </c>
      <c r="B45" s="29"/>
      <c r="C45" s="62" t="s">
        <v>90</v>
      </c>
      <c r="D45" s="63" t="s">
        <v>91</v>
      </c>
      <c r="E45" s="64">
        <v>44505</v>
      </c>
      <c r="F45" s="65" t="s">
        <v>71</v>
      </c>
      <c r="G45" s="66">
        <v>9</v>
      </c>
      <c r="H45" s="66">
        <v>1</v>
      </c>
      <c r="I45" s="67">
        <v>1</v>
      </c>
      <c r="J45" s="69">
        <v>2</v>
      </c>
      <c r="K45" s="32">
        <v>49.9999999884452</v>
      </c>
      <c r="L45" s="33">
        <v>2</v>
      </c>
      <c r="M45" s="32">
        <v>85.9999999960094</v>
      </c>
      <c r="N45" s="33">
        <v>4</v>
      </c>
      <c r="O45" s="32">
        <v>49.9999999884452</v>
      </c>
      <c r="P45" s="33">
        <v>2</v>
      </c>
      <c r="Q45" s="72">
        <f>K45+M45+O45</f>
        <v>185.9999999728998</v>
      </c>
      <c r="R45" s="73">
        <f>L45+N45+P45</f>
        <v>8</v>
      </c>
      <c r="S45" s="52">
        <f>R45/I45</f>
        <v>8</v>
      </c>
      <c r="T45" s="53">
        <f>Q45/R45</f>
        <v>23.249999996612473</v>
      </c>
      <c r="U45" s="70">
        <v>148</v>
      </c>
      <c r="V45" s="71">
        <f>IF(U45&lt;&gt;0,-(U45-R45)/U45,"")</f>
        <v>-0.9459459459459459</v>
      </c>
      <c r="W45" s="60">
        <v>5943.4999999729</v>
      </c>
      <c r="X45" s="61">
        <v>256</v>
      </c>
    </row>
    <row r="46" spans="1:24" ht="11.25">
      <c r="A46" s="28">
        <v>40</v>
      </c>
      <c r="B46" s="29"/>
      <c r="C46" s="62" t="s">
        <v>83</v>
      </c>
      <c r="D46" s="63" t="s">
        <v>83</v>
      </c>
      <c r="E46" s="64">
        <v>44505</v>
      </c>
      <c r="F46" s="65" t="s">
        <v>84</v>
      </c>
      <c r="G46" s="66">
        <v>55</v>
      </c>
      <c r="H46" s="66">
        <v>2</v>
      </c>
      <c r="I46" s="67">
        <v>2</v>
      </c>
      <c r="J46" s="69">
        <v>2</v>
      </c>
      <c r="K46" s="32">
        <v>40</v>
      </c>
      <c r="L46" s="33">
        <v>4</v>
      </c>
      <c r="M46" s="32">
        <v>0</v>
      </c>
      <c r="N46" s="33">
        <v>0</v>
      </c>
      <c r="O46" s="32">
        <v>20</v>
      </c>
      <c r="P46" s="33">
        <v>2</v>
      </c>
      <c r="Q46" s="72">
        <f>K46+M46+O46</f>
        <v>60</v>
      </c>
      <c r="R46" s="73">
        <f>L46+N46+P46</f>
        <v>6</v>
      </c>
      <c r="S46" s="52">
        <f>R46/I46</f>
        <v>3</v>
      </c>
      <c r="T46" s="53">
        <f>Q46/R46</f>
        <v>10</v>
      </c>
      <c r="U46" s="70">
        <v>1238</v>
      </c>
      <c r="V46" s="71">
        <f>IF(U46&lt;&gt;0,-(U46-R46)/U46,"")</f>
        <v>-0.9951534733441034</v>
      </c>
      <c r="W46" s="60">
        <v>43390.5</v>
      </c>
      <c r="X46" s="61">
        <v>2019</v>
      </c>
    </row>
    <row r="47" spans="1:24" ht="11.25">
      <c r="A47" s="28">
        <v>41</v>
      </c>
      <c r="B47" s="29"/>
      <c r="C47" s="62" t="s">
        <v>70</v>
      </c>
      <c r="D47" s="63" t="s">
        <v>70</v>
      </c>
      <c r="E47" s="64">
        <v>44498</v>
      </c>
      <c r="F47" s="65" t="s">
        <v>71</v>
      </c>
      <c r="G47" s="66">
        <v>13</v>
      </c>
      <c r="H47" s="66">
        <v>1</v>
      </c>
      <c r="I47" s="67">
        <v>1</v>
      </c>
      <c r="J47" s="69">
        <v>3</v>
      </c>
      <c r="K47" s="32">
        <v>0</v>
      </c>
      <c r="L47" s="33">
        <v>0</v>
      </c>
      <c r="M47" s="32">
        <v>81.9999999731083</v>
      </c>
      <c r="N47" s="33">
        <v>4</v>
      </c>
      <c r="O47" s="32">
        <v>21.0000000209579</v>
      </c>
      <c r="P47" s="33">
        <v>1</v>
      </c>
      <c r="Q47" s="72">
        <f>K47+M47+O47</f>
        <v>102.9999999940662</v>
      </c>
      <c r="R47" s="73">
        <f>L47+N47+P47</f>
        <v>5</v>
      </c>
      <c r="S47" s="52">
        <f>R47/I47</f>
        <v>5</v>
      </c>
      <c r="T47" s="53">
        <f>Q47/R47</f>
        <v>20.59999999881324</v>
      </c>
      <c r="U47" s="70">
        <v>428</v>
      </c>
      <c r="V47" s="71">
        <f>IF(U47&lt;&gt;0,-(U47-R47)/U47,"")</f>
        <v>-0.9883177570093458</v>
      </c>
      <c r="W47" s="60">
        <v>29146.999999994066</v>
      </c>
      <c r="X47" s="61">
        <v>1617</v>
      </c>
    </row>
    <row r="48" spans="1:24" ht="11.25">
      <c r="A48" s="28">
        <v>42</v>
      </c>
      <c r="B48" s="29"/>
      <c r="C48" s="74" t="s">
        <v>72</v>
      </c>
      <c r="D48" s="75" t="s">
        <v>72</v>
      </c>
      <c r="E48" s="76">
        <v>44379</v>
      </c>
      <c r="F48" s="65" t="s">
        <v>73</v>
      </c>
      <c r="G48" s="68">
        <v>17</v>
      </c>
      <c r="H48" s="68">
        <v>1</v>
      </c>
      <c r="I48" s="67">
        <v>1</v>
      </c>
      <c r="J48" s="69">
        <v>7</v>
      </c>
      <c r="K48" s="32">
        <v>0</v>
      </c>
      <c r="L48" s="33">
        <v>0</v>
      </c>
      <c r="M48" s="32">
        <v>0</v>
      </c>
      <c r="N48" s="33">
        <v>0</v>
      </c>
      <c r="O48" s="32">
        <v>79.99999996165769</v>
      </c>
      <c r="P48" s="33">
        <v>4</v>
      </c>
      <c r="Q48" s="72">
        <f>K48+M48+O48</f>
        <v>79.99999996165769</v>
      </c>
      <c r="R48" s="73">
        <f>L48+N48+P48</f>
        <v>4</v>
      </c>
      <c r="S48" s="52">
        <f>R48/I48</f>
        <v>4</v>
      </c>
      <c r="T48" s="53">
        <f>Q48/R48</f>
        <v>19.999999990414423</v>
      </c>
      <c r="U48" s="70">
        <v>4</v>
      </c>
      <c r="V48" s="71">
        <f>IF(U48&lt;&gt;0,-(U48-R48)/U48,"")</f>
        <v>0</v>
      </c>
      <c r="W48" s="72">
        <v>20057.99999997384</v>
      </c>
      <c r="X48" s="73">
        <v>1043</v>
      </c>
    </row>
    <row r="49" spans="1:24" ht="11.25">
      <c r="A49" s="28">
        <v>43</v>
      </c>
      <c r="B49" s="29"/>
      <c r="C49" s="62" t="s">
        <v>74</v>
      </c>
      <c r="D49" s="63" t="s">
        <v>74</v>
      </c>
      <c r="E49" s="64">
        <v>44421</v>
      </c>
      <c r="F49" s="65" t="s">
        <v>75</v>
      </c>
      <c r="G49" s="66">
        <v>14</v>
      </c>
      <c r="H49" s="66">
        <v>1</v>
      </c>
      <c r="I49" s="67">
        <v>1</v>
      </c>
      <c r="J49" s="69">
        <v>10</v>
      </c>
      <c r="K49" s="32">
        <v>43.9999999540936</v>
      </c>
      <c r="L49" s="33">
        <v>2</v>
      </c>
      <c r="M49" s="32">
        <v>0</v>
      </c>
      <c r="N49" s="33">
        <v>0</v>
      </c>
      <c r="O49" s="32">
        <v>0</v>
      </c>
      <c r="P49" s="33">
        <v>0</v>
      </c>
      <c r="Q49" s="72">
        <f>K49+M49+O49</f>
        <v>43.9999999540936</v>
      </c>
      <c r="R49" s="73">
        <f>L49+N49+P49</f>
        <v>2</v>
      </c>
      <c r="S49" s="52">
        <f>R49/I49</f>
        <v>2</v>
      </c>
      <c r="T49" s="53">
        <f>Q49/R49</f>
        <v>21.9999999770468</v>
      </c>
      <c r="U49" s="70">
        <v>3</v>
      </c>
      <c r="V49" s="71">
        <f>IF(U49&lt;&gt;0,-(U49-R49)/U49,"")</f>
        <v>-0.3333333333333333</v>
      </c>
      <c r="W49" s="60">
        <v>19110.99999998812</v>
      </c>
      <c r="X49" s="61">
        <v>1063</v>
      </c>
    </row>
    <row r="50" spans="1:24" ht="11.25">
      <c r="A50" s="28">
        <v>44</v>
      </c>
      <c r="B50" s="29"/>
      <c r="C50" s="62" t="s">
        <v>110</v>
      </c>
      <c r="D50" s="63" t="s">
        <v>110</v>
      </c>
      <c r="E50" s="64">
        <v>44477</v>
      </c>
      <c r="F50" s="65" t="s">
        <v>111</v>
      </c>
      <c r="G50" s="66">
        <v>18</v>
      </c>
      <c r="H50" s="66">
        <v>1</v>
      </c>
      <c r="I50" s="67">
        <v>1</v>
      </c>
      <c r="J50" s="69">
        <v>4</v>
      </c>
      <c r="K50" s="32">
        <v>0</v>
      </c>
      <c r="L50" s="33">
        <v>0</v>
      </c>
      <c r="M50" s="32">
        <v>0</v>
      </c>
      <c r="N50" s="33">
        <v>0</v>
      </c>
      <c r="O50" s="32">
        <v>24.0000000381337</v>
      </c>
      <c r="P50" s="33">
        <v>2</v>
      </c>
      <c r="Q50" s="72">
        <f>K50+M50+O50</f>
        <v>24.0000000381337</v>
      </c>
      <c r="R50" s="73">
        <f>L50+N50+P50</f>
        <v>2</v>
      </c>
      <c r="S50" s="52">
        <f>R50/I50</f>
        <v>2</v>
      </c>
      <c r="T50" s="53">
        <f>Q50/R50</f>
        <v>12.00000001906685</v>
      </c>
      <c r="U50" s="70">
        <v>1</v>
      </c>
      <c r="V50" s="71">
        <f>IF(U50&lt;&gt;0,-(U50-R50)/U50,"")</f>
        <v>1</v>
      </c>
      <c r="W50" s="60">
        <v>7480.000000038133</v>
      </c>
      <c r="X50" s="61">
        <v>508</v>
      </c>
    </row>
    <row r="51" spans="1:24" ht="11.25">
      <c r="A51" s="28">
        <v>45</v>
      </c>
      <c r="B51" s="29"/>
      <c r="C51" s="62" t="s">
        <v>112</v>
      </c>
      <c r="D51" s="63" t="s">
        <v>112</v>
      </c>
      <c r="E51" s="64">
        <v>44512</v>
      </c>
      <c r="F51" s="65" t="s">
        <v>21</v>
      </c>
      <c r="G51" s="66">
        <v>15</v>
      </c>
      <c r="H51" s="66">
        <v>15</v>
      </c>
      <c r="I51" s="67">
        <v>15</v>
      </c>
      <c r="J51" s="69">
        <v>1</v>
      </c>
      <c r="K51" s="32">
        <v>0</v>
      </c>
      <c r="L51" s="33">
        <v>0</v>
      </c>
      <c r="M51" s="32">
        <v>0</v>
      </c>
      <c r="N51" s="33">
        <v>0</v>
      </c>
      <c r="O51" s="32">
        <v>0</v>
      </c>
      <c r="P51" s="33">
        <v>0</v>
      </c>
      <c r="Q51" s="72">
        <f>K51+M51+O51</f>
        <v>0</v>
      </c>
      <c r="R51" s="73">
        <f>L51+N51+P51</f>
        <v>0</v>
      </c>
      <c r="S51" s="52">
        <f>R51/I51</f>
        <v>0</v>
      </c>
      <c r="T51" s="53">
        <v>0</v>
      </c>
      <c r="U51" s="70"/>
      <c r="V51" s="71">
        <f>IF(U51&lt;&gt;0,-(U51-R51)/U51,"")</f>
      </c>
      <c r="W51" s="60">
        <v>0</v>
      </c>
      <c r="X51" s="61">
        <v>0</v>
      </c>
    </row>
    <row r="52" spans="1:24" ht="11.25">
      <c r="A52" s="28">
        <v>46</v>
      </c>
      <c r="B52" s="29"/>
      <c r="C52" s="62" t="s">
        <v>92</v>
      </c>
      <c r="D52" s="63" t="s">
        <v>92</v>
      </c>
      <c r="E52" s="64">
        <v>44022</v>
      </c>
      <c r="F52" s="65" t="s">
        <v>20</v>
      </c>
      <c r="G52" s="66">
        <v>13</v>
      </c>
      <c r="H52" s="66">
        <v>1</v>
      </c>
      <c r="I52" s="67">
        <v>1</v>
      </c>
      <c r="J52" s="69">
        <v>18</v>
      </c>
      <c r="K52" s="32">
        <v>0</v>
      </c>
      <c r="L52" s="33">
        <v>0</v>
      </c>
      <c r="M52" s="32">
        <v>130.000000007666</v>
      </c>
      <c r="N52" s="33">
        <v>7</v>
      </c>
      <c r="O52" s="32">
        <v>94.0000000070362</v>
      </c>
      <c r="P52" s="33">
        <v>5</v>
      </c>
      <c r="Q52" s="72">
        <f aca="true" t="shared" si="0" ref="Q39:Q60">K52+M52+O52</f>
        <v>224.0000000147022</v>
      </c>
      <c r="R52" s="73">
        <f aca="true" t="shared" si="1" ref="R39:R60">L52+N52+P52</f>
        <v>12</v>
      </c>
      <c r="S52" s="52">
        <f aca="true" t="shared" si="2" ref="S39:S70">R52/I52</f>
        <v>12</v>
      </c>
      <c r="T52" s="53">
        <f aca="true" t="shared" si="3" ref="T39:T61">Q52/R52</f>
        <v>18.66666666789185</v>
      </c>
      <c r="U52" s="70">
        <v>2</v>
      </c>
      <c r="V52" s="71">
        <f aca="true" t="shared" si="4" ref="V19:V60">IF(U52&lt;&gt;0,-(U52-R52)/U52,"")</f>
        <v>5</v>
      </c>
      <c r="W52" s="84">
        <v>36385.000000014705</v>
      </c>
      <c r="X52" s="85">
        <v>1895</v>
      </c>
    </row>
    <row r="53" spans="1:24" ht="11.25">
      <c r="A53" s="28">
        <v>47</v>
      </c>
      <c r="B53" s="29"/>
      <c r="C53" s="74" t="s">
        <v>45</v>
      </c>
      <c r="D53" s="75" t="s">
        <v>46</v>
      </c>
      <c r="E53" s="76">
        <v>44477</v>
      </c>
      <c r="F53" s="65" t="s">
        <v>24</v>
      </c>
      <c r="G53" s="68">
        <v>239</v>
      </c>
      <c r="H53" s="68">
        <v>2</v>
      </c>
      <c r="I53" s="67">
        <v>2</v>
      </c>
      <c r="J53" s="69">
        <v>5</v>
      </c>
      <c r="K53" s="32">
        <v>0</v>
      </c>
      <c r="L53" s="33">
        <v>0</v>
      </c>
      <c r="M53" s="32">
        <v>108</v>
      </c>
      <c r="N53" s="33">
        <v>6</v>
      </c>
      <c r="O53" s="32">
        <v>90</v>
      </c>
      <c r="P53" s="33">
        <v>5</v>
      </c>
      <c r="Q53" s="72">
        <f t="shared" si="0"/>
        <v>198</v>
      </c>
      <c r="R53" s="73">
        <f t="shared" si="1"/>
        <v>11</v>
      </c>
      <c r="S53" s="52">
        <f t="shared" si="2"/>
        <v>5.5</v>
      </c>
      <c r="T53" s="53">
        <f t="shared" si="3"/>
        <v>18</v>
      </c>
      <c r="U53" s="70">
        <v>746</v>
      </c>
      <c r="V53" s="71">
        <f t="shared" si="4"/>
        <v>-0.985254691689008</v>
      </c>
      <c r="W53" s="56">
        <v>1037814</v>
      </c>
      <c r="X53" s="57">
        <v>47373</v>
      </c>
    </row>
    <row r="54" spans="1:24" ht="11.25">
      <c r="A54" s="28">
        <v>48</v>
      </c>
      <c r="B54" s="29"/>
      <c r="C54" s="62" t="s">
        <v>93</v>
      </c>
      <c r="D54" s="63" t="s">
        <v>94</v>
      </c>
      <c r="E54" s="64">
        <v>44414</v>
      </c>
      <c r="F54" s="65" t="s">
        <v>21</v>
      </c>
      <c r="G54" s="66">
        <v>18</v>
      </c>
      <c r="H54" s="66">
        <v>1</v>
      </c>
      <c r="I54" s="67">
        <v>1</v>
      </c>
      <c r="J54" s="69">
        <v>4</v>
      </c>
      <c r="K54" s="32">
        <v>0</v>
      </c>
      <c r="L54" s="33">
        <v>0</v>
      </c>
      <c r="M54" s="32">
        <v>80.0000000121821</v>
      </c>
      <c r="N54" s="33">
        <v>4</v>
      </c>
      <c r="O54" s="32">
        <v>119.999999969755</v>
      </c>
      <c r="P54" s="33">
        <v>6</v>
      </c>
      <c r="Q54" s="72">
        <f t="shared" si="0"/>
        <v>199.9999999819371</v>
      </c>
      <c r="R54" s="73">
        <f t="shared" si="1"/>
        <v>10</v>
      </c>
      <c r="S54" s="52">
        <f t="shared" si="2"/>
        <v>10</v>
      </c>
      <c r="T54" s="53">
        <f t="shared" si="3"/>
        <v>19.999999998193708</v>
      </c>
      <c r="U54" s="70"/>
      <c r="V54" s="71">
        <f t="shared" si="4"/>
      </c>
      <c r="W54" s="60">
        <v>37209.999999981934</v>
      </c>
      <c r="X54" s="61">
        <v>1814</v>
      </c>
    </row>
    <row r="55" spans="1:24" ht="11.25">
      <c r="A55" s="28">
        <v>49</v>
      </c>
      <c r="B55" s="29"/>
      <c r="C55" s="62" t="s">
        <v>56</v>
      </c>
      <c r="D55" s="63" t="s">
        <v>56</v>
      </c>
      <c r="E55" s="64">
        <v>44449</v>
      </c>
      <c r="F55" s="65" t="s">
        <v>19</v>
      </c>
      <c r="G55" s="66">
        <v>127</v>
      </c>
      <c r="H55" s="66">
        <v>1</v>
      </c>
      <c r="I55" s="67">
        <v>1</v>
      </c>
      <c r="J55" s="69">
        <v>8</v>
      </c>
      <c r="K55" s="32">
        <v>46.0000000385416</v>
      </c>
      <c r="L55" s="33">
        <v>3</v>
      </c>
      <c r="M55" s="32">
        <v>0</v>
      </c>
      <c r="N55" s="33">
        <v>0</v>
      </c>
      <c r="O55" s="32">
        <v>32.0000000436875</v>
      </c>
      <c r="P55" s="33">
        <v>2</v>
      </c>
      <c r="Q55" s="72">
        <f t="shared" si="0"/>
        <v>78.00000008222909</v>
      </c>
      <c r="R55" s="73">
        <f t="shared" si="1"/>
        <v>5</v>
      </c>
      <c r="S55" s="52">
        <f t="shared" si="2"/>
        <v>5</v>
      </c>
      <c r="T55" s="53">
        <f t="shared" si="3"/>
        <v>15.600000016445819</v>
      </c>
      <c r="U55" s="70">
        <v>16</v>
      </c>
      <c r="V55" s="71">
        <f t="shared" si="4"/>
        <v>-0.6875</v>
      </c>
      <c r="W55" s="60">
        <v>55095.000000082226</v>
      </c>
      <c r="X55" s="61">
        <v>2892</v>
      </c>
    </row>
    <row r="56" spans="1:24" ht="11.25">
      <c r="A56" s="28">
        <v>50</v>
      </c>
      <c r="B56" s="29"/>
      <c r="C56" s="62" t="s">
        <v>95</v>
      </c>
      <c r="D56" s="63" t="s">
        <v>96</v>
      </c>
      <c r="E56" s="64">
        <v>44421</v>
      </c>
      <c r="F56" s="65" t="s">
        <v>21</v>
      </c>
      <c r="G56" s="66">
        <v>18</v>
      </c>
      <c r="H56" s="66">
        <v>1</v>
      </c>
      <c r="I56" s="67">
        <v>1</v>
      </c>
      <c r="J56" s="69">
        <v>9</v>
      </c>
      <c r="K56" s="32">
        <v>19.9999999787864</v>
      </c>
      <c r="L56" s="33">
        <v>1</v>
      </c>
      <c r="M56" s="32">
        <v>0</v>
      </c>
      <c r="N56" s="33">
        <v>0</v>
      </c>
      <c r="O56" s="32">
        <v>60.0000000333958</v>
      </c>
      <c r="P56" s="33">
        <v>3</v>
      </c>
      <c r="Q56" s="72">
        <f t="shared" si="0"/>
        <v>80.0000000121822</v>
      </c>
      <c r="R56" s="73">
        <f t="shared" si="1"/>
        <v>4</v>
      </c>
      <c r="S56" s="52">
        <f t="shared" si="2"/>
        <v>4</v>
      </c>
      <c r="T56" s="53">
        <f t="shared" si="3"/>
        <v>20.00000000304555</v>
      </c>
      <c r="U56" s="70"/>
      <c r="V56" s="71">
        <f t="shared" si="4"/>
      </c>
      <c r="W56" s="60">
        <v>88690.51000001217</v>
      </c>
      <c r="X56" s="61">
        <v>4052</v>
      </c>
    </row>
    <row r="57" spans="1:24" ht="11.25">
      <c r="A57" s="28">
        <v>51</v>
      </c>
      <c r="B57" s="29"/>
      <c r="C57" s="62" t="s">
        <v>97</v>
      </c>
      <c r="D57" s="63" t="s">
        <v>98</v>
      </c>
      <c r="E57" s="64">
        <v>44407</v>
      </c>
      <c r="F57" s="65" t="s">
        <v>21</v>
      </c>
      <c r="G57" s="66">
        <v>18</v>
      </c>
      <c r="H57" s="66">
        <v>1</v>
      </c>
      <c r="I57" s="67">
        <v>1</v>
      </c>
      <c r="J57" s="69">
        <v>6</v>
      </c>
      <c r="K57" s="32">
        <v>0</v>
      </c>
      <c r="L57" s="33">
        <v>0</v>
      </c>
      <c r="M57" s="32">
        <v>80.0000000121821</v>
      </c>
      <c r="N57" s="33">
        <v>4</v>
      </c>
      <c r="O57" s="32">
        <v>0</v>
      </c>
      <c r="P57" s="33">
        <v>0</v>
      </c>
      <c r="Q57" s="72">
        <f t="shared" si="0"/>
        <v>80.0000000121821</v>
      </c>
      <c r="R57" s="73">
        <f t="shared" si="1"/>
        <v>4</v>
      </c>
      <c r="S57" s="52">
        <f t="shared" si="2"/>
        <v>4</v>
      </c>
      <c r="T57" s="53">
        <f t="shared" si="3"/>
        <v>20.000000003045525</v>
      </c>
      <c r="U57" s="70"/>
      <c r="V57" s="71">
        <f t="shared" si="4"/>
      </c>
      <c r="W57" s="60">
        <v>39067.00000001218</v>
      </c>
      <c r="X57" s="61">
        <v>1935</v>
      </c>
    </row>
    <row r="58" spans="1:24" ht="11.25">
      <c r="A58" s="28">
        <v>52</v>
      </c>
      <c r="B58" s="29"/>
      <c r="C58" s="74" t="s">
        <v>72</v>
      </c>
      <c r="D58" s="75" t="s">
        <v>72</v>
      </c>
      <c r="E58" s="76">
        <v>44379</v>
      </c>
      <c r="F58" s="65" t="s">
        <v>73</v>
      </c>
      <c r="G58" s="68">
        <v>17</v>
      </c>
      <c r="H58" s="68">
        <v>1</v>
      </c>
      <c r="I58" s="67">
        <v>1</v>
      </c>
      <c r="J58" s="69">
        <v>6</v>
      </c>
      <c r="K58" s="32">
        <v>39.9999999575727</v>
      </c>
      <c r="L58" s="33">
        <v>2</v>
      </c>
      <c r="M58" s="32">
        <v>39.9999999575727</v>
      </c>
      <c r="N58" s="33">
        <v>2</v>
      </c>
      <c r="O58" s="32">
        <v>0</v>
      </c>
      <c r="P58" s="33">
        <v>0</v>
      </c>
      <c r="Q58" s="72">
        <f t="shared" si="0"/>
        <v>79.9999999151454</v>
      </c>
      <c r="R58" s="73">
        <f t="shared" si="1"/>
        <v>4</v>
      </c>
      <c r="S58" s="52">
        <f t="shared" si="2"/>
        <v>4</v>
      </c>
      <c r="T58" s="53">
        <f t="shared" si="3"/>
        <v>19.99999997878635</v>
      </c>
      <c r="U58" s="70">
        <v>26</v>
      </c>
      <c r="V58" s="71">
        <f t="shared" si="4"/>
        <v>-0.8461538461538461</v>
      </c>
      <c r="W58" s="72">
        <v>19977.999999915144</v>
      </c>
      <c r="X58" s="73">
        <v>1039</v>
      </c>
    </row>
    <row r="59" spans="1:24" ht="11.25">
      <c r="A59" s="28">
        <v>53</v>
      </c>
      <c r="B59" s="29"/>
      <c r="C59" s="62" t="s">
        <v>99</v>
      </c>
      <c r="D59" s="63" t="s">
        <v>99</v>
      </c>
      <c r="E59" s="64">
        <v>42720</v>
      </c>
      <c r="F59" s="65" t="s">
        <v>20</v>
      </c>
      <c r="G59" s="66">
        <v>16</v>
      </c>
      <c r="H59" s="66">
        <v>1</v>
      </c>
      <c r="I59" s="67">
        <v>1</v>
      </c>
      <c r="J59" s="69">
        <v>31</v>
      </c>
      <c r="K59" s="32">
        <v>0</v>
      </c>
      <c r="L59" s="33">
        <v>0</v>
      </c>
      <c r="M59" s="32">
        <v>25.0000000462605</v>
      </c>
      <c r="N59" s="33">
        <v>1</v>
      </c>
      <c r="O59" s="32">
        <v>53.9999999524268</v>
      </c>
      <c r="P59" s="33">
        <v>2</v>
      </c>
      <c r="Q59" s="72">
        <f t="shared" si="0"/>
        <v>78.9999999986873</v>
      </c>
      <c r="R59" s="73">
        <f t="shared" si="1"/>
        <v>3</v>
      </c>
      <c r="S59" s="52">
        <f t="shared" si="2"/>
        <v>3</v>
      </c>
      <c r="T59" s="53">
        <f t="shared" si="3"/>
        <v>26.333333332895766</v>
      </c>
      <c r="U59" s="70"/>
      <c r="V59" s="71">
        <f t="shared" si="4"/>
      </c>
      <c r="W59" s="56">
        <v>254856.13999999865</v>
      </c>
      <c r="X59" s="57">
        <v>25173</v>
      </c>
    </row>
    <row r="60" spans="1:24" ht="11.25">
      <c r="A60" s="28">
        <v>54</v>
      </c>
      <c r="B60" s="29"/>
      <c r="C60" s="62" t="s">
        <v>74</v>
      </c>
      <c r="D60" s="63" t="s">
        <v>74</v>
      </c>
      <c r="E60" s="64">
        <v>44421</v>
      </c>
      <c r="F60" s="65" t="s">
        <v>75</v>
      </c>
      <c r="G60" s="66">
        <v>14</v>
      </c>
      <c r="H60" s="66">
        <v>1</v>
      </c>
      <c r="I60" s="67">
        <v>1</v>
      </c>
      <c r="J60" s="69">
        <v>9</v>
      </c>
      <c r="K60" s="32">
        <v>0</v>
      </c>
      <c r="L60" s="33">
        <v>0</v>
      </c>
      <c r="M60" s="32">
        <v>0</v>
      </c>
      <c r="N60" s="33">
        <v>0</v>
      </c>
      <c r="O60" s="32">
        <v>45.0000000250468</v>
      </c>
      <c r="P60" s="33">
        <v>3</v>
      </c>
      <c r="Q60" s="72">
        <f t="shared" si="0"/>
        <v>45.0000000250468</v>
      </c>
      <c r="R60" s="73">
        <f t="shared" si="1"/>
        <v>3</v>
      </c>
      <c r="S60" s="52">
        <f t="shared" si="2"/>
        <v>3</v>
      </c>
      <c r="T60" s="53">
        <f t="shared" si="3"/>
        <v>15.000000008348934</v>
      </c>
      <c r="U60" s="70">
        <v>10</v>
      </c>
      <c r="V60" s="71">
        <f t="shared" si="4"/>
        <v>-0.7</v>
      </c>
      <c r="W60" s="60">
        <v>19016.000000025047</v>
      </c>
      <c r="X60" s="61">
        <v>1058</v>
      </c>
    </row>
    <row r="61" spans="13:18" ht="11.25">
      <c r="M61" s="9"/>
      <c r="O61" s="9"/>
      <c r="P61" s="9"/>
      <c r="Q61" s="9"/>
      <c r="R61" s="9"/>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2021-11-15T11:11:43Z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