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32760" windowWidth="25440" windowHeight="13980" tabRatio="854" activeTab="0"/>
  </bookViews>
  <sheets>
    <sheet name="29-31.10.2021 (hafta sonu)" sheetId="1" r:id="rId1"/>
  </sheets>
  <definedNames>
    <definedName name="Excel_BuiltIn__FilterDatabase" localSheetId="0">'29-31.10.2021 (hafta sonu)'!$A$1:$X$30</definedName>
    <definedName name="_xlnm.Print_Area" localSheetId="0">'29-31.10.2021 (hafta sonu)'!#REF!</definedName>
  </definedNames>
  <calcPr fullCalcOnLoad="1"/>
</workbook>
</file>

<file path=xl/sharedStrings.xml><?xml version="1.0" encoding="utf-8"?>
<sst xmlns="http://schemas.openxmlformats.org/spreadsheetml/2006/main" count="164" uniqueCount="104">
  <si>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</si>
  <si>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</si>
  <si>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</si>
  <si>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</si>
  <si>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</si>
  <si>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</si>
  <si>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</si>
  <si>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</si>
  <si>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</si>
  <si>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FİLMİN TÜRKÇE ADI</t>
  </si>
  <si>
    <t>DAĞITIM</t>
  </si>
  <si>
    <t>LOKASYON</t>
  </si>
  <si>
    <t>HAFTA</t>
  </si>
  <si>
    <t>HASILAT</t>
  </si>
  <si>
    <t>BİLET SATIŞ</t>
  </si>
  <si>
    <t xml:space="preserve">HASILAT </t>
  </si>
  <si>
    <t>BİLET</t>
  </si>
  <si>
    <t>BİLET %</t>
  </si>
  <si>
    <t>UIP TURKEY</t>
  </si>
  <si>
    <t>CGVMARS DAĞITIM</t>
  </si>
  <si>
    <t>BİR FİLM</t>
  </si>
  <si>
    <t>BS DAĞITIM</t>
  </si>
  <si>
    <t>TME FILMS</t>
  </si>
  <si>
    <r>
      <t xml:space="preserve">BİLET SATIŞ    </t>
    </r>
    <r>
      <rPr>
        <b/>
        <sz val="7"/>
        <color indexed="10"/>
        <rFont val="Webdings"/>
        <family val="1"/>
      </rPr>
      <t>6</t>
    </r>
  </si>
  <si>
    <t>WARNER BROS. TURKEY</t>
  </si>
  <si>
    <t>CJ ENM</t>
  </si>
  <si>
    <t>ÖNCEKİ</t>
  </si>
  <si>
    <t>PAW PATROL: THE MOVIE</t>
  </si>
  <si>
    <t>PAW PATROL FİLMİ</t>
  </si>
  <si>
    <t>ANOTHER ROUND</t>
  </si>
  <si>
    <t>KÖRKÜTÜK</t>
  </si>
  <si>
    <t>VİZYON TARİHİ</t>
  </si>
  <si>
    <t>PERDE</t>
  </si>
  <si>
    <t>ORTALAMA
BİLET ADEDİ</t>
  </si>
  <si>
    <t>ORTALAMA
BİLET FİYATI</t>
  </si>
  <si>
    <t>LUCA</t>
  </si>
  <si>
    <t>LUKA</t>
  </si>
  <si>
    <t>ÇIKIŞ-İLK HAFTA KOPYA</t>
  </si>
  <si>
    <t>SİR-AYET 3: ÖLÜ DOĞAN</t>
  </si>
  <si>
    <t>SİR AYET 3: ÖLÜ DOĞAN</t>
  </si>
  <si>
    <t>İNSANLAR İKİYE AYRILIR</t>
  </si>
  <si>
    <t>THE BOSS BABY 2</t>
  </si>
  <si>
    <t>PATRON BEBEK 2: AİLE ŞİRKETİ</t>
  </si>
  <si>
    <t>THE FATHER</t>
  </si>
  <si>
    <t>BABA</t>
  </si>
  <si>
    <t>AKİF</t>
  </si>
  <si>
    <t>WRONG TURN</t>
  </si>
  <si>
    <t>NO TIME TO DIE - BOND 007 #25</t>
  </si>
  <si>
    <t>ÖLMEK İÇİN ZAMAN YOK</t>
  </si>
  <si>
    <t>STARDOG AND TURBOCAT</t>
  </si>
  <si>
    <t>SÜPER KÖPEK TURBO KEDİ</t>
  </si>
  <si>
    <t>MÜFREZE</t>
  </si>
  <si>
    <t>PETER RABBIT 2: THE RUNAWAY</t>
  </si>
  <si>
    <t>PETER RABBIT: KAÇAK TAVŞAN</t>
  </si>
  <si>
    <t>KORKU KAPANI: BAŞLANGIÇ</t>
  </si>
  <si>
    <t>THE COURIER</t>
  </si>
  <si>
    <t>KURYE</t>
  </si>
  <si>
    <t>HAKİKAT: BİR ŞEYH BEDRETTİN FİLMİ</t>
  </si>
  <si>
    <t>MİLYONDA BİR</t>
  </si>
  <si>
    <t>SKYPICS FILM</t>
  </si>
  <si>
    <t>VENOM: ZEHİRLİ ÖFKE 2</t>
  </si>
  <si>
    <t>HEP YEK 4: ALTAN BELA OKUMA</t>
  </si>
  <si>
    <t>HALLOWEEN KILLS</t>
  </si>
  <si>
    <t>LAST DUEL</t>
  </si>
  <si>
    <t>SON DÜELLO</t>
  </si>
  <si>
    <t>LES FANTASMES</t>
  </si>
  <si>
    <t>FANTEZİLER</t>
  </si>
  <si>
    <t>DUNE</t>
  </si>
  <si>
    <t>DUNE: ÇÖL GEZEGENİ</t>
  </si>
  <si>
    <t>RON'S GONE WRONG</t>
  </si>
  <si>
    <t>RONOT RON: BİR SORUN VAR</t>
  </si>
  <si>
    <t>CADILAR BAYRAMI ÖLDÜRÜR</t>
  </si>
  <si>
    <t>ZİYARETÇİ</t>
  </si>
  <si>
    <t>MINARI</t>
  </si>
  <si>
    <t>ANNETTE</t>
  </si>
  <si>
    <t>ELLİ KELİMELİK MEKTUPLAR</t>
  </si>
  <si>
    <t>29 - 31 EKİM 2021 / 44. VİZYON HAFTASI</t>
  </si>
  <si>
    <t>100 YILIN MUHAFIZLARI: İSTANBUL MUHAFIZLARI</t>
  </si>
  <si>
    <t>ZORAKİ MİSAFİR</t>
  </si>
  <si>
    <t>ANTLERS</t>
  </si>
  <si>
    <t>BOYNUZLAR</t>
  </si>
  <si>
    <t>ENNA: KARA BÜYÜ</t>
  </si>
  <si>
    <t>DEATH OF ME</t>
  </si>
  <si>
    <t>BENİM ÖLÜMÜM</t>
  </si>
  <si>
    <t>SUL PIU BELLO</t>
  </si>
  <si>
    <t>AŞK ENGEL TANIMAZ</t>
  </si>
  <si>
    <t>CİNNİ NAZAR</t>
  </si>
  <si>
    <t>NUEVO ORDER</t>
  </si>
  <si>
    <t>YENİ DÜZEN</t>
  </si>
  <si>
    <t>GREV</t>
  </si>
  <si>
    <t>SUVEYDA</t>
  </si>
  <si>
    <t>SONSUZ KARE</t>
  </si>
  <si>
    <t>SAKLI YÜZLER: BOSNA</t>
  </si>
  <si>
    <t>ÖZEN FİLM</t>
  </si>
  <si>
    <t>LATTE AND THE MAGIC WATERSTONE</t>
  </si>
  <si>
    <t>KİRPİ LATTE VE BÜYÜLÜ TAŞ</t>
  </si>
  <si>
    <t>UZAK ÜLKE</t>
  </si>
  <si>
    <t>KEY FİLM</t>
  </si>
  <si>
    <t>KARINCA</t>
  </si>
  <si>
    <t>HALK</t>
  </si>
  <si>
    <t>ÖLÜ EKMEĞİ</t>
  </si>
  <si>
    <t>KAZ FİLM</t>
  </si>
  <si>
    <t>AV</t>
  </si>
  <si>
    <t>GÖRÜLMÜŞTÜR</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</si>
</sst>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69">
    <font>
      <sz val="10"/>
      <name val="Arial"/>
      <family val="0"/>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sz val="7"/>
      <name val="Verdana"/>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sz val="7"/>
      <color indexed="63"/>
      <name val="Calibri"/>
      <family val="2"/>
    </font>
    <font>
      <sz val="5"/>
      <name val="Calibri"/>
      <family val="2"/>
    </font>
    <font>
      <b/>
      <sz val="7"/>
      <color indexed="63"/>
      <name val="Calibri"/>
      <family val="2"/>
    </font>
    <font>
      <sz val="11"/>
      <color indexed="17"/>
      <name val="Calibri"/>
      <family val="2"/>
    </font>
    <font>
      <b/>
      <sz val="7"/>
      <name val="Calibri"/>
      <family val="2"/>
    </font>
    <font>
      <sz val="10"/>
      <name val="Calibri"/>
      <family val="2"/>
    </font>
    <font>
      <sz val="7"/>
      <color indexed="8"/>
      <name val="Calibri"/>
      <family val="2"/>
    </font>
    <font>
      <b/>
      <sz val="7"/>
      <color indexed="10"/>
      <name val="Webdings"/>
      <family val="1"/>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30"/>
      <name val="Verdana"/>
      <family val="2"/>
    </font>
    <font>
      <b/>
      <sz val="7"/>
      <color indexed="30"/>
      <name val="Arial"/>
      <family val="2"/>
    </font>
    <font>
      <sz val="6"/>
      <color indexed="10"/>
      <name val="Arial"/>
      <family val="2"/>
    </font>
    <font>
      <b/>
      <sz val="7"/>
      <color indexed="30"/>
      <name val="Calibri"/>
      <family val="2"/>
    </font>
    <font>
      <sz val="7"/>
      <color indexed="30"/>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Verdana"/>
      <family val="2"/>
    </font>
    <font>
      <b/>
      <sz val="7"/>
      <color rgb="FF0070C0"/>
      <name val="Arial"/>
      <family val="2"/>
    </font>
    <font>
      <b/>
      <sz val="7"/>
      <color theme="0"/>
      <name val="Calibri"/>
      <family val="2"/>
    </font>
    <font>
      <sz val="6"/>
      <color rgb="FFFF0000"/>
      <name val="Arial"/>
      <family val="2"/>
    </font>
    <font>
      <b/>
      <sz val="7"/>
      <color rgb="FF0070C0"/>
      <name val="Calibri"/>
      <family val="2"/>
    </font>
    <font>
      <sz val="7"/>
      <color rgb="FF0070C0"/>
      <name val="Calibri"/>
      <family val="2"/>
    </font>
    <font>
      <b/>
      <sz val="7"/>
      <color rgb="FF00B05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3" tint="-0.24997000396251678"/>
        <bgColor indexed="64"/>
      </patternFill>
    </fill>
    <fill>
      <patternFill patternType="solid">
        <fgColor theme="4" tint="-0.24997000396251678"/>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color indexed="55"/>
      </bottom>
    </border>
    <border>
      <left>
        <color indexed="63"/>
      </left>
      <right style="thin">
        <color indexed="55"/>
      </right>
      <top style="thin">
        <color indexed="55"/>
      </top>
      <bottom>
        <color indexed="63"/>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3"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51"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69"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52"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14" borderId="0" applyNumberFormat="0" applyBorder="0" applyAlignment="0" applyProtection="0"/>
    <xf numFmtId="0" fontId="53" fillId="15" borderId="6" applyNumberFormat="0" applyAlignment="0" applyProtection="0"/>
    <xf numFmtId="0" fontId="54" fillId="2" borderId="6" applyNumberFormat="0" applyAlignment="0" applyProtection="0"/>
    <xf numFmtId="0" fontId="55" fillId="16" borderId="7" applyNumberFormat="0" applyAlignment="0" applyProtection="0"/>
    <xf numFmtId="0" fontId="56" fillId="17" borderId="0" applyNumberFormat="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8"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59"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168"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0" fillId="0" borderId="10" applyNumberFormat="0" applyFill="0" applyAlignment="0" applyProtection="0"/>
    <xf numFmtId="0" fontId="61" fillId="0" borderId="0" applyNumberFormat="0" applyFill="0" applyBorder="0" applyAlignment="0" applyProtection="0"/>
    <xf numFmtId="19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9"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171" fontId="0" fillId="0" borderId="0" applyFont="0" applyFill="0" applyBorder="0" applyAlignment="0" applyProtection="0"/>
    <xf numFmtId="0" fontId="49" fillId="1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8" fillId="27" borderId="0" xfId="0" applyFont="1" applyFill="1" applyBorder="1" applyAlignment="1" applyProtection="1">
      <alignment vertical="center"/>
      <protection/>
    </xf>
    <xf numFmtId="0" fontId="8" fillId="27" borderId="0" xfId="0" applyFont="1" applyFill="1" applyBorder="1" applyAlignment="1" applyProtection="1">
      <alignment horizontal="left" vertical="center"/>
      <protection/>
    </xf>
    <xf numFmtId="0" fontId="8" fillId="27" borderId="0" xfId="0" applyFont="1" applyFill="1" applyBorder="1" applyAlignment="1" applyProtection="1">
      <alignment horizontal="center" vertical="center"/>
      <protection/>
    </xf>
    <xf numFmtId="3" fontId="8" fillId="27" borderId="0" xfId="0" applyNumberFormat="1" applyFont="1" applyFill="1" applyBorder="1" applyAlignment="1" applyProtection="1">
      <alignment horizontal="center" vertical="center"/>
      <protection/>
    </xf>
    <xf numFmtId="4" fontId="8" fillId="27" borderId="0" xfId="0" applyNumberFormat="1" applyFont="1" applyFill="1" applyBorder="1" applyAlignment="1" applyProtection="1">
      <alignment horizontal="right" vertical="center"/>
      <protection/>
    </xf>
    <xf numFmtId="3" fontId="8" fillId="27" borderId="0" xfId="0" applyNumberFormat="1" applyFont="1" applyFill="1" applyBorder="1" applyAlignment="1" applyProtection="1">
      <alignment horizontal="right"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188" fontId="10" fillId="27" borderId="0" xfId="0" applyNumberFormat="1"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11" fillId="27" borderId="0" xfId="0" applyFont="1" applyFill="1" applyAlignment="1">
      <alignment vertical="center"/>
    </xf>
    <xf numFmtId="0" fontId="11" fillId="27" borderId="0" xfId="0" applyFont="1" applyFill="1" applyAlignment="1">
      <alignment horizontal="center" vertical="center"/>
    </xf>
    <xf numFmtId="0" fontId="14" fillId="27" borderId="0" xfId="0" applyFont="1" applyFill="1" applyBorder="1" applyAlignment="1" applyProtection="1">
      <alignment horizontal="center" vertical="center" wrapText="1"/>
      <protection locked="0"/>
    </xf>
    <xf numFmtId="0" fontId="0" fillId="27" borderId="0" xfId="0" applyNumberFormat="1" applyFont="1" applyFill="1" applyAlignment="1">
      <alignment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4" fillId="27" borderId="0" xfId="0" applyFont="1" applyFill="1" applyBorder="1" applyAlignment="1" applyProtection="1">
      <alignment horizontal="left" vertical="center"/>
      <protection locked="0"/>
    </xf>
    <xf numFmtId="0" fontId="14"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17"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17"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19" fillId="27" borderId="11" xfId="0" applyNumberFormat="1" applyFont="1" applyFill="1" applyBorder="1" applyAlignment="1" applyProtection="1">
      <alignment horizontal="center" vertical="center"/>
      <protection/>
    </xf>
    <xf numFmtId="0" fontId="21" fillId="27" borderId="0" xfId="0" applyFont="1" applyFill="1" applyBorder="1" applyAlignment="1" applyProtection="1">
      <alignment horizontal="left" vertical="center"/>
      <protection/>
    </xf>
    <xf numFmtId="0" fontId="24" fillId="27" borderId="0" xfId="0" applyFont="1" applyFill="1" applyAlignment="1">
      <alignment horizontal="center" vertical="center"/>
    </xf>
    <xf numFmtId="4" fontId="6" fillId="0" borderId="11" xfId="45" applyNumberFormat="1" applyFont="1" applyFill="1" applyBorder="1" applyAlignment="1" applyProtection="1">
      <alignment vertical="center"/>
      <protection/>
    </xf>
    <xf numFmtId="3" fontId="6" fillId="0" borderId="11" xfId="45" applyNumberFormat="1" applyFont="1" applyFill="1" applyBorder="1" applyAlignment="1" applyProtection="1">
      <alignment vertical="center"/>
      <protection/>
    </xf>
    <xf numFmtId="0" fontId="25" fillId="0" borderId="11" xfId="0" applyFont="1" applyBorder="1" applyAlignment="1">
      <alignment vertical="center"/>
    </xf>
    <xf numFmtId="2" fontId="17" fillId="28" borderId="12" xfId="0" applyNumberFormat="1" applyFont="1" applyFill="1" applyBorder="1" applyAlignment="1" applyProtection="1">
      <alignment horizontal="center" vertical="center"/>
      <protection/>
    </xf>
    <xf numFmtId="180" fontId="18" fillId="28" borderId="12" xfId="43" applyFont="1" applyFill="1" applyBorder="1" applyAlignment="1" applyProtection="1">
      <alignment horizontal="center" vertical="center"/>
      <protection/>
    </xf>
    <xf numFmtId="0" fontId="18" fillId="28" borderId="12" xfId="0" applyFont="1" applyFill="1" applyBorder="1" applyAlignment="1" applyProtection="1">
      <alignment horizontal="center" vertical="center"/>
      <protection/>
    </xf>
    <xf numFmtId="0" fontId="17" fillId="29" borderId="13" xfId="0" applyNumberFormat="1" applyFont="1" applyFill="1" applyBorder="1" applyAlignment="1" applyProtection="1">
      <alignment horizontal="center" wrapText="1"/>
      <protection locked="0"/>
    </xf>
    <xf numFmtId="180" fontId="18" fillId="29" borderId="13" xfId="43" applyFont="1" applyFill="1" applyBorder="1" applyAlignment="1" applyProtection="1">
      <alignment horizontal="center"/>
      <protection locked="0"/>
    </xf>
    <xf numFmtId="0" fontId="18" fillId="29" borderId="13" xfId="0" applyFont="1" applyFill="1" applyBorder="1" applyAlignment="1" applyProtection="1">
      <alignment horizontal="center"/>
      <protection locked="0"/>
    </xf>
    <xf numFmtId="0" fontId="23" fillId="29" borderId="13" xfId="0" applyFont="1" applyFill="1" applyBorder="1" applyAlignment="1" applyProtection="1">
      <alignment horizontal="center"/>
      <protection locked="0"/>
    </xf>
    <xf numFmtId="4" fontId="62" fillId="27" borderId="0" xfId="0" applyNumberFormat="1" applyFont="1" applyFill="1" applyBorder="1" applyAlignment="1" applyProtection="1">
      <alignment horizontal="right" vertical="center"/>
      <protection/>
    </xf>
    <xf numFmtId="3" fontId="62" fillId="27" borderId="0" xfId="0" applyNumberFormat="1" applyFont="1" applyFill="1" applyBorder="1" applyAlignment="1" applyProtection="1">
      <alignment horizontal="right" vertical="center"/>
      <protection/>
    </xf>
    <xf numFmtId="4" fontId="63" fillId="27" borderId="0" xfId="0" applyNumberFormat="1" applyFont="1" applyFill="1" applyBorder="1" applyAlignment="1" applyProtection="1">
      <alignment horizontal="right" vertical="center"/>
      <protection/>
    </xf>
    <xf numFmtId="3" fontId="63" fillId="27" borderId="0" xfId="0" applyNumberFormat="1" applyFont="1" applyFill="1" applyBorder="1" applyAlignment="1" applyProtection="1">
      <alignment horizontal="right" vertical="center"/>
      <protection/>
    </xf>
    <xf numFmtId="0" fontId="64" fillId="28" borderId="12" xfId="0" applyNumberFormat="1" applyFont="1" applyFill="1" applyBorder="1" applyAlignment="1" applyProtection="1">
      <alignment horizontal="center" vertical="center" textRotation="90"/>
      <protection locked="0"/>
    </xf>
    <xf numFmtId="4" fontId="64" fillId="28" borderId="12" xfId="0" applyNumberFormat="1" applyFont="1" applyFill="1" applyBorder="1" applyAlignment="1" applyProtection="1">
      <alignment horizontal="center" vertical="center" wrapText="1"/>
      <protection/>
    </xf>
    <xf numFmtId="3" fontId="64" fillId="28" borderId="12" xfId="0" applyNumberFormat="1" applyFont="1" applyFill="1" applyBorder="1" applyAlignment="1" applyProtection="1">
      <alignment horizontal="center" vertical="center" wrapText="1"/>
      <protection/>
    </xf>
    <xf numFmtId="3" fontId="64" fillId="28" borderId="12" xfId="0" applyNumberFormat="1" applyFont="1" applyFill="1" applyBorder="1" applyAlignment="1" applyProtection="1">
      <alignment horizontal="center" vertical="center" textRotation="90" wrapText="1"/>
      <protection/>
    </xf>
    <xf numFmtId="0" fontId="18" fillId="29" borderId="14" xfId="0" applyFont="1" applyFill="1" applyBorder="1" applyAlignment="1">
      <alignment horizontal="center" vertical="center" wrapText="1"/>
    </xf>
    <xf numFmtId="187" fontId="18" fillId="28" borderId="12" xfId="0" applyNumberFormat="1" applyFont="1" applyFill="1" applyBorder="1" applyAlignment="1" applyProtection="1">
      <alignment horizontal="center" vertical="center" textRotation="90"/>
      <protection/>
    </xf>
    <xf numFmtId="3" fontId="6" fillId="0" borderId="11" xfId="187" applyNumberFormat="1" applyFont="1" applyFill="1" applyBorder="1" applyAlignment="1" applyProtection="1">
      <alignment vertical="center"/>
      <protection/>
    </xf>
    <xf numFmtId="2" fontId="6" fillId="0" borderId="11" xfId="187" applyNumberFormat="1" applyFont="1" applyFill="1" applyBorder="1" applyAlignment="1" applyProtection="1">
      <alignment vertical="center"/>
      <protection/>
    </xf>
    <xf numFmtId="3" fontId="65" fillId="27" borderId="0" xfId="0" applyNumberFormat="1" applyFont="1" applyFill="1" applyBorder="1" applyAlignment="1" applyProtection="1">
      <alignment horizontal="right" vertical="center"/>
      <protection/>
    </xf>
    <xf numFmtId="2" fontId="19" fillId="27" borderId="15" xfId="0" applyNumberFormat="1" applyFont="1" applyFill="1" applyBorder="1" applyAlignment="1" applyProtection="1">
      <alignment horizontal="center" vertical="center"/>
      <protection/>
    </xf>
    <xf numFmtId="4" fontId="66" fillId="0" borderId="11" xfId="45" applyNumberFormat="1" applyFont="1" applyFill="1" applyBorder="1" applyAlignment="1" applyProtection="1">
      <alignment horizontal="right" vertical="center"/>
      <protection locked="0"/>
    </xf>
    <xf numFmtId="3" fontId="66" fillId="0" borderId="11" xfId="45" applyNumberFormat="1" applyFont="1" applyFill="1" applyBorder="1" applyAlignment="1" applyProtection="1">
      <alignment horizontal="right" vertical="center"/>
      <protection locked="0"/>
    </xf>
    <xf numFmtId="3" fontId="65" fillId="27" borderId="0" xfId="0" applyNumberFormat="1" applyFont="1" applyFill="1" applyBorder="1" applyAlignment="1" applyProtection="1">
      <alignment horizontal="right" vertical="center"/>
      <protection/>
    </xf>
    <xf numFmtId="4" fontId="65" fillId="27" borderId="0" xfId="0" applyNumberFormat="1" applyFont="1" applyFill="1" applyBorder="1" applyAlignment="1" applyProtection="1">
      <alignment horizontal="right" vertical="center"/>
      <protection/>
    </xf>
    <xf numFmtId="189" fontId="66" fillId="0" borderId="11" xfId="0" applyNumberFormat="1" applyFont="1" applyBorder="1" applyAlignment="1">
      <alignment vertical="center"/>
    </xf>
    <xf numFmtId="189" fontId="20" fillId="0" borderId="11" xfId="0" applyNumberFormat="1" applyFont="1" applyBorder="1" applyAlignment="1">
      <alignment vertical="center"/>
    </xf>
    <xf numFmtId="187" fontId="6" fillId="0" borderId="11" xfId="0" applyNumberFormat="1"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7" fillId="0" borderId="11" xfId="0" applyFont="1" applyBorder="1" applyAlignment="1">
      <alignment horizontal="center" vertical="center"/>
    </xf>
    <xf numFmtId="4" fontId="66" fillId="0" borderId="11" xfId="0" applyNumberFormat="1" applyFont="1" applyBorder="1" applyAlignment="1">
      <alignment vertical="center"/>
    </xf>
    <xf numFmtId="3" fontId="66" fillId="0" borderId="11" xfId="0" applyNumberFormat="1" applyFont="1" applyBorder="1" applyAlignment="1">
      <alignment vertical="center"/>
    </xf>
    <xf numFmtId="3" fontId="23" fillId="0" borderId="11" xfId="0" applyNumberFormat="1" applyFont="1" applyBorder="1" applyAlignment="1">
      <alignment vertical="center"/>
    </xf>
    <xf numFmtId="185" fontId="6" fillId="0" borderId="11" xfId="189" applyFont="1" applyFill="1" applyBorder="1" applyAlignment="1" applyProtection="1">
      <alignment vertical="center"/>
      <protection/>
    </xf>
    <xf numFmtId="4" fontId="66" fillId="0" borderId="11" xfId="43" applyNumberFormat="1" applyFont="1" applyFill="1" applyBorder="1" applyAlignment="1" applyProtection="1">
      <alignment horizontal="right" vertical="center"/>
      <protection locked="0"/>
    </xf>
    <xf numFmtId="3" fontId="66" fillId="0" borderId="11" xfId="43" applyNumberFormat="1" applyFont="1" applyFill="1" applyBorder="1" applyAlignment="1" applyProtection="1">
      <alignment horizontal="right" vertical="center"/>
      <protection locked="0"/>
    </xf>
    <xf numFmtId="0" fontId="66" fillId="0" borderId="11" xfId="0" applyFont="1" applyBorder="1" applyAlignment="1">
      <alignment vertical="center"/>
    </xf>
    <xf numFmtId="0" fontId="20" fillId="0" borderId="11" xfId="0" applyFont="1" applyBorder="1" applyAlignment="1" applyProtection="1">
      <alignment vertical="center"/>
      <protection locked="0"/>
    </xf>
    <xf numFmtId="187" fontId="6" fillId="0" borderId="11" xfId="0" applyNumberFormat="1" applyFont="1" applyBorder="1" applyAlignment="1" applyProtection="1">
      <alignment horizontal="center" vertical="center"/>
      <protection locked="0"/>
    </xf>
    <xf numFmtId="1" fontId="6" fillId="0" borderId="11" xfId="0" applyNumberFormat="1" applyFont="1" applyBorder="1" applyAlignment="1">
      <alignment horizontal="center" vertical="center"/>
    </xf>
    <xf numFmtId="4" fontId="66" fillId="0" borderId="11" xfId="111" applyNumberFormat="1" applyFont="1" applyFill="1" applyBorder="1" applyAlignment="1" applyProtection="1">
      <alignment horizontal="right" vertical="center"/>
      <protection/>
    </xf>
    <xf numFmtId="3" fontId="66" fillId="0" borderId="11" xfId="111" applyNumberFormat="1" applyFont="1" applyFill="1" applyBorder="1" applyAlignment="1" applyProtection="1">
      <alignment horizontal="right" vertical="center"/>
      <protection/>
    </xf>
    <xf numFmtId="0" fontId="18" fillId="29" borderId="13" xfId="0" applyFont="1" applyFill="1" applyBorder="1" applyAlignment="1">
      <alignment horizontal="center" vertical="center" wrapText="1"/>
    </xf>
    <xf numFmtId="3" fontId="12" fillId="27" borderId="16" xfId="0" applyNumberFormat="1" applyFont="1" applyFill="1" applyBorder="1" applyAlignment="1" applyProtection="1">
      <alignment horizontal="right" vertical="center" wrapText="1"/>
      <protection locked="0"/>
    </xf>
    <xf numFmtId="0" fontId="18" fillId="29" borderId="14" xfId="0" applyFont="1" applyFill="1" applyBorder="1" applyAlignment="1">
      <alignment horizontal="center" vertical="center" wrapText="1"/>
    </xf>
    <xf numFmtId="0" fontId="18" fillId="29" borderId="17" xfId="0" applyFont="1" applyFill="1" applyBorder="1" applyAlignment="1">
      <alignment horizontal="center" vertical="center" wrapText="1"/>
    </xf>
    <xf numFmtId="0" fontId="16" fillId="27" borderId="16" xfId="0" applyNumberFormat="1" applyFont="1" applyFill="1" applyBorder="1" applyAlignment="1" applyProtection="1">
      <alignment horizontal="center" vertical="center" wrapText="1"/>
      <protection locked="0"/>
    </xf>
    <xf numFmtId="2" fontId="15" fillId="27" borderId="0" xfId="117" applyNumberFormat="1" applyFont="1" applyFill="1" applyBorder="1" applyAlignment="1" applyProtection="1">
      <alignment horizontal="center" vertical="center" wrapText="1"/>
      <protection locked="0"/>
    </xf>
    <xf numFmtId="0" fontId="5" fillId="27" borderId="0" xfId="0" applyNumberFormat="1" applyFont="1" applyFill="1" applyBorder="1" applyAlignment="1" applyProtection="1">
      <alignment horizontal="center" vertical="center" wrapText="1"/>
      <protection locked="0"/>
    </xf>
    <xf numFmtId="4" fontId="68" fillId="0" borderId="11" xfId="0" applyNumberFormat="1" applyFont="1" applyBorder="1" applyAlignment="1">
      <alignment vertical="center"/>
    </xf>
    <xf numFmtId="3" fontId="68" fillId="0" borderId="11" xfId="0" applyNumberFormat="1" applyFont="1" applyBorder="1" applyAlignment="1">
      <alignment vertical="center"/>
    </xf>
    <xf numFmtId="4" fontId="68" fillId="0" borderId="11" xfId="43" applyNumberFormat="1" applyFont="1" applyFill="1" applyBorder="1" applyAlignment="1" applyProtection="1">
      <alignment horizontal="right" vertical="center"/>
      <protection locked="0"/>
    </xf>
    <xf numFmtId="3" fontId="68" fillId="0" borderId="11" xfId="43" applyNumberFormat="1" applyFont="1" applyFill="1" applyBorder="1" applyAlignment="1" applyProtection="1">
      <alignment horizontal="right" vertical="center"/>
      <protection locked="0"/>
    </xf>
    <xf numFmtId="4" fontId="68" fillId="0" borderId="11" xfId="111" applyNumberFormat="1" applyFont="1" applyFill="1" applyBorder="1" applyAlignment="1" applyProtection="1">
      <alignment horizontal="right" vertical="center"/>
      <protection/>
    </xf>
    <xf numFmtId="3" fontId="68" fillId="0" borderId="11" xfId="111" applyNumberFormat="1" applyFont="1" applyFill="1" applyBorder="1" applyAlignment="1" applyProtection="1">
      <alignment horizontal="right" vertical="center"/>
      <protection/>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2 3" xfId="46"/>
    <cellStyle name="Binlik Ayracı 2 2 4" xfId="47"/>
    <cellStyle name="Binlik Ayracı 2 3" xfId="48"/>
    <cellStyle name="Binlik Ayracı 2 3 2" xfId="49"/>
    <cellStyle name="Binlik Ayracı 2 4" xfId="50"/>
    <cellStyle name="Binlik Ayracı 2 5" xfId="51"/>
    <cellStyle name="Binlik Ayracı 2 6" xfId="52"/>
    <cellStyle name="Binlik Ayracı 2 7"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 Built-in Normal 10" xfId="69"/>
    <cellStyle name="Excel Built-in Normal 11" xfId="70"/>
    <cellStyle name="Excel Built-in Normal 12" xfId="71"/>
    <cellStyle name="Excel Built-in Normal 13" xfId="72"/>
    <cellStyle name="Excel Built-in Normal 14" xfId="73"/>
    <cellStyle name="Excel Built-in Normal 15" xfId="74"/>
    <cellStyle name="Excel Built-in Normal 16" xfId="75"/>
    <cellStyle name="Excel Built-in Normal 17" xfId="76"/>
    <cellStyle name="Excel Built-in Normal 18" xfId="77"/>
    <cellStyle name="Excel Built-in Normal 19" xfId="78"/>
    <cellStyle name="Excel Built-in Normal 2" xfId="79"/>
    <cellStyle name="Excel Built-in Normal 20" xfId="80"/>
    <cellStyle name="Excel Built-in Normal 21" xfId="81"/>
    <cellStyle name="Excel Built-in Normal 22" xfId="82"/>
    <cellStyle name="Excel Built-in Normal 23" xfId="83"/>
    <cellStyle name="Excel Built-in Normal 24" xfId="84"/>
    <cellStyle name="Excel Built-in Normal 25" xfId="85"/>
    <cellStyle name="Excel Built-in Normal 26" xfId="86"/>
    <cellStyle name="Excel Built-in Normal 27" xfId="87"/>
    <cellStyle name="Excel Built-in Normal 28" xfId="88"/>
    <cellStyle name="Excel Built-in Normal 29" xfId="89"/>
    <cellStyle name="Excel Built-in Normal 3" xfId="90"/>
    <cellStyle name="Excel Built-in Normal 30" xfId="91"/>
    <cellStyle name="Excel Built-in Normal 31" xfId="92"/>
    <cellStyle name="Excel Built-in Normal 32" xfId="93"/>
    <cellStyle name="Excel Built-in Normal 33" xfId="94"/>
    <cellStyle name="Excel Built-in Normal 34" xfId="95"/>
    <cellStyle name="Excel Built-in Normal 35" xfId="96"/>
    <cellStyle name="Excel Built-in Normal 36" xfId="97"/>
    <cellStyle name="Excel Built-in Normal 37" xfId="98"/>
    <cellStyle name="Excel Built-in Normal 38" xfId="99"/>
    <cellStyle name="Excel Built-in Normal 39" xfId="100"/>
    <cellStyle name="Excel Built-in Normal 4" xfId="101"/>
    <cellStyle name="Excel Built-in Normal 40" xfId="102"/>
    <cellStyle name="Excel Built-in Normal 41" xfId="103"/>
    <cellStyle name="Excel Built-in Normal 42" xfId="104"/>
    <cellStyle name="Excel Built-in Normal 43" xfId="105"/>
    <cellStyle name="Excel Built-in Normal 5" xfId="106"/>
    <cellStyle name="Excel Built-in Normal 6" xfId="107"/>
    <cellStyle name="Excel Built-in Normal 7" xfId="108"/>
    <cellStyle name="Excel Built-in Normal 8" xfId="109"/>
    <cellStyle name="Excel Built-in Normal 9" xfId="110"/>
    <cellStyle name="Excel_BuiltIn_İyi 1" xfId="111"/>
    <cellStyle name="Giriş" xfId="112"/>
    <cellStyle name="Hesaplama" xfId="113"/>
    <cellStyle name="İşaretli Hücre" xfId="114"/>
    <cellStyle name="İyi" xfId="115"/>
    <cellStyle name="Followed Hyperlink" xfId="116"/>
    <cellStyle name="Hyperlink" xfId="117"/>
    <cellStyle name="Köprü 2" xfId="118"/>
    <cellStyle name="Kötü" xfId="119"/>
    <cellStyle name="Normal 10" xfId="120"/>
    <cellStyle name="Normal 11" xfId="121"/>
    <cellStyle name="Normal 11 2" xfId="122"/>
    <cellStyle name="Normal 12" xfId="123"/>
    <cellStyle name="Normal 12 2" xfId="124"/>
    <cellStyle name="Normal 13" xfId="125"/>
    <cellStyle name="Normal 14" xfId="126"/>
    <cellStyle name="Normal 15" xfId="127"/>
    <cellStyle name="Normal 2" xfId="128"/>
    <cellStyle name="Normal 2 10 10" xfId="129"/>
    <cellStyle name="Normal 2 10 10 2" xfId="130"/>
    <cellStyle name="Normal 2 2" xfId="131"/>
    <cellStyle name="Normal 2 2 2" xfId="132"/>
    <cellStyle name="Normal 2 2 2 2" xfId="133"/>
    <cellStyle name="Normal 2 2 3" xfId="134"/>
    <cellStyle name="Normal 2 2 4" xfId="135"/>
    <cellStyle name="Normal 2 2 5" xfId="136"/>
    <cellStyle name="Normal 2 2 5 2" xfId="137"/>
    <cellStyle name="Normal 2 3" xfId="138"/>
    <cellStyle name="Normal 2 4" xfId="139"/>
    <cellStyle name="Normal 2 5" xfId="140"/>
    <cellStyle name="Normal 2 5 2" xfId="141"/>
    <cellStyle name="Normal 2 6" xfId="142"/>
    <cellStyle name="Normal 2 7" xfId="143"/>
    <cellStyle name="Normal 2 8" xfId="144"/>
    <cellStyle name="Normal 3" xfId="145"/>
    <cellStyle name="Normal 3 2" xfId="146"/>
    <cellStyle name="Normal 4" xfId="147"/>
    <cellStyle name="Normal 4 2" xfId="148"/>
    <cellStyle name="Normal 5" xfId="149"/>
    <cellStyle name="Normal 5 2" xfId="150"/>
    <cellStyle name="Normal 5 2 2" xfId="151"/>
    <cellStyle name="Normal 5 3" xfId="152"/>
    <cellStyle name="Normal 5 4" xfId="153"/>
    <cellStyle name="Normal 5 5" xfId="154"/>
    <cellStyle name="Normal 6" xfId="155"/>
    <cellStyle name="Normal 6 2" xfId="156"/>
    <cellStyle name="Normal 6 3" xfId="157"/>
    <cellStyle name="Normal 6 4" xfId="158"/>
    <cellStyle name="Normal 7" xfId="159"/>
    <cellStyle name="Normal 7 2" xfId="160"/>
    <cellStyle name="Normal 8" xfId="161"/>
    <cellStyle name="Normal 9" xfId="162"/>
    <cellStyle name="Not" xfId="163"/>
    <cellStyle name="Nötr" xfId="164"/>
    <cellStyle name="Onaylı" xfId="165"/>
    <cellStyle name="Currency" xfId="166"/>
    <cellStyle name="Currency [0]" xfId="167"/>
    <cellStyle name="ParaBirimi 2" xfId="168"/>
    <cellStyle name="ParaBirimi 3" xfId="169"/>
    <cellStyle name="Toplam" xfId="170"/>
    <cellStyle name="Uyarı Metni" xfId="171"/>
    <cellStyle name="Comma"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85725</xdr:colOff>
      <xdr:row>3</xdr:row>
      <xdr:rowOff>66675</xdr:rowOff>
    </xdr:from>
    <xdr:to>
      <xdr:col>29</xdr:col>
      <xdr:colOff>76200</xdr:colOff>
      <xdr:row>4</xdr:row>
      <xdr:rowOff>885825</xdr:rowOff>
    </xdr:to>
    <xdr:pic>
      <xdr:nvPicPr>
        <xdr:cNvPr id="1" name="1 Resim" descr="Logo dik mini.jpg"/>
        <xdr:cNvPicPr preferRelativeResize="1">
          <a:picLocks noChangeAspect="1"/>
        </xdr:cNvPicPr>
      </xdr:nvPicPr>
      <xdr:blipFill>
        <a:blip r:embed="rId1"/>
        <a:stretch>
          <a:fillRect/>
        </a:stretch>
      </xdr:blipFill>
      <xdr:spPr>
        <a:xfrm>
          <a:off x="11620500" y="533400"/>
          <a:ext cx="8477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1"/>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2.57421875" style="2" customWidth="1"/>
    <col min="3" max="3" width="27.57421875" style="3" bestFit="1" customWidth="1"/>
    <col min="4" max="4" width="21.57421875" style="4" bestFit="1" customWidth="1"/>
    <col min="5" max="5" width="5.8515625" style="4" bestFit="1" customWidth="1"/>
    <col min="6" max="6" width="13.57421875" style="5" bestFit="1" customWidth="1"/>
    <col min="7" max="9" width="3.140625" style="6" bestFit="1" customWidth="1"/>
    <col min="10" max="10" width="2.57421875" style="7" customWidth="1"/>
    <col min="11" max="11" width="7.28125" style="8" bestFit="1" customWidth="1"/>
    <col min="12" max="12" width="4.8515625" style="9" bestFit="1" customWidth="1"/>
    <col min="13" max="13" width="7.28125" style="8" bestFit="1" customWidth="1"/>
    <col min="14" max="14" width="4.8515625" style="9" bestFit="1" customWidth="1"/>
    <col min="15" max="15" width="7.28125" style="10" bestFit="1" customWidth="1"/>
    <col min="16" max="16" width="4.8515625" style="11" bestFit="1" customWidth="1"/>
    <col min="17" max="17" width="8.28125" style="42" bestFit="1" customWidth="1"/>
    <col min="18" max="18" width="4.8515625" style="43" bestFit="1" customWidth="1"/>
    <col min="19" max="19" width="4.28125" style="43" bestFit="1" customWidth="1"/>
    <col min="20" max="20" width="8.140625" style="43" bestFit="1" customWidth="1"/>
    <col min="21" max="21" width="5.57421875" style="12" bestFit="1" customWidth="1"/>
    <col min="22" max="22" width="5.00390625" style="14" bestFit="1" customWidth="1"/>
    <col min="23" max="23" width="9.00390625" style="44" bestFit="1" customWidth="1"/>
    <col min="24" max="24" width="5.57421875" style="45" bestFit="1" customWidth="1"/>
    <col min="25" max="16384" width="2.57421875" style="3" customWidth="1"/>
  </cols>
  <sheetData>
    <row r="1" spans="1:24" s="18" customFormat="1" ht="12.75" customHeight="1">
      <c r="A1" s="15"/>
      <c r="B1" s="84" t="s">
        <v>0</v>
      </c>
      <c r="C1" s="84"/>
      <c r="D1" s="16"/>
      <c r="E1" s="16"/>
      <c r="F1" s="16"/>
      <c r="G1" s="31"/>
      <c r="H1" s="31"/>
      <c r="I1" s="31"/>
      <c r="J1" s="17"/>
      <c r="K1" s="79" t="s">
        <v>1</v>
      </c>
      <c r="L1" s="79"/>
      <c r="M1" s="79"/>
      <c r="N1" s="79"/>
      <c r="O1" s="79"/>
      <c r="P1" s="79"/>
      <c r="Q1" s="79"/>
      <c r="R1" s="79"/>
      <c r="S1" s="79"/>
      <c r="T1" s="79"/>
      <c r="U1" s="79"/>
      <c r="V1" s="79"/>
      <c r="W1" s="79"/>
      <c r="X1" s="79"/>
    </row>
    <row r="2" spans="1:24" s="18" customFormat="1" ht="12.75" customHeight="1">
      <c r="A2" s="15"/>
      <c r="B2" s="83" t="s">
        <v>2</v>
      </c>
      <c r="C2" s="83"/>
      <c r="D2" s="19"/>
      <c r="E2" s="19"/>
      <c r="F2" s="19"/>
      <c r="G2" s="20"/>
      <c r="H2" s="20"/>
      <c r="I2" s="20"/>
      <c r="J2" s="21"/>
      <c r="K2" s="79"/>
      <c r="L2" s="79"/>
      <c r="M2" s="79"/>
      <c r="N2" s="79"/>
      <c r="O2" s="79"/>
      <c r="P2" s="79"/>
      <c r="Q2" s="79"/>
      <c r="R2" s="79"/>
      <c r="S2" s="79"/>
      <c r="T2" s="79"/>
      <c r="U2" s="79"/>
      <c r="V2" s="79"/>
      <c r="W2" s="79"/>
      <c r="X2" s="79"/>
    </row>
    <row r="3" spans="1:24" s="18" customFormat="1" ht="11.25" customHeight="1">
      <c r="A3" s="15"/>
      <c r="B3" s="82" t="s">
        <v>76</v>
      </c>
      <c r="C3" s="82"/>
      <c r="D3" s="22"/>
      <c r="E3" s="22"/>
      <c r="F3" s="22"/>
      <c r="G3" s="23"/>
      <c r="H3" s="23"/>
      <c r="I3" s="23"/>
      <c r="J3" s="23"/>
      <c r="K3" s="79"/>
      <c r="L3" s="79"/>
      <c r="M3" s="79"/>
      <c r="N3" s="79"/>
      <c r="O3" s="79"/>
      <c r="P3" s="79"/>
      <c r="Q3" s="79"/>
      <c r="R3" s="79"/>
      <c r="S3" s="79"/>
      <c r="T3" s="79"/>
      <c r="U3" s="79"/>
      <c r="V3" s="79"/>
      <c r="W3" s="79"/>
      <c r="X3" s="79"/>
    </row>
    <row r="4" spans="1:24" s="25" customFormat="1" ht="12.75" customHeight="1">
      <c r="A4" s="24"/>
      <c r="B4" s="38"/>
      <c r="C4" s="38"/>
      <c r="D4" s="39"/>
      <c r="E4" s="39"/>
      <c r="F4" s="40"/>
      <c r="G4" s="41"/>
      <c r="H4" s="41"/>
      <c r="I4" s="41"/>
      <c r="J4" s="40"/>
      <c r="K4" s="78" t="s">
        <v>3</v>
      </c>
      <c r="L4" s="78"/>
      <c r="M4" s="78" t="s">
        <v>4</v>
      </c>
      <c r="N4" s="78"/>
      <c r="O4" s="78" t="s">
        <v>5</v>
      </c>
      <c r="P4" s="78"/>
      <c r="Q4" s="78" t="s">
        <v>6</v>
      </c>
      <c r="R4" s="78"/>
      <c r="S4" s="50"/>
      <c r="T4" s="50"/>
      <c r="U4" s="80" t="s">
        <v>26</v>
      </c>
      <c r="V4" s="81"/>
      <c r="W4" s="78" t="s">
        <v>7</v>
      </c>
      <c r="X4" s="78"/>
    </row>
    <row r="5" spans="1:24" s="27" customFormat="1" ht="89.25" customHeight="1">
      <c r="A5" s="26"/>
      <c r="B5" s="35"/>
      <c r="C5" s="36" t="s">
        <v>8</v>
      </c>
      <c r="D5" s="36" t="s">
        <v>9</v>
      </c>
      <c r="E5" s="51" t="s">
        <v>31</v>
      </c>
      <c r="F5" s="37" t="s">
        <v>10</v>
      </c>
      <c r="G5" s="46" t="s">
        <v>37</v>
      </c>
      <c r="H5" s="46" t="s">
        <v>11</v>
      </c>
      <c r="I5" s="46" t="s">
        <v>32</v>
      </c>
      <c r="J5" s="46" t="s">
        <v>12</v>
      </c>
      <c r="K5" s="47" t="s">
        <v>13</v>
      </c>
      <c r="L5" s="48" t="s">
        <v>14</v>
      </c>
      <c r="M5" s="47" t="s">
        <v>13</v>
      </c>
      <c r="N5" s="48" t="s">
        <v>14</v>
      </c>
      <c r="O5" s="47" t="s">
        <v>13</v>
      </c>
      <c r="P5" s="48" t="s">
        <v>14</v>
      </c>
      <c r="Q5" s="47" t="s">
        <v>15</v>
      </c>
      <c r="R5" s="48" t="s">
        <v>23</v>
      </c>
      <c r="S5" s="49" t="s">
        <v>33</v>
      </c>
      <c r="T5" s="49" t="s">
        <v>34</v>
      </c>
      <c r="U5" s="48" t="s">
        <v>16</v>
      </c>
      <c r="V5" s="49" t="s">
        <v>17</v>
      </c>
      <c r="W5" s="47" t="s">
        <v>13</v>
      </c>
      <c r="X5" s="48" t="s">
        <v>14</v>
      </c>
    </row>
    <row r="6" spans="11:22" ht="11.25">
      <c r="K6" s="59"/>
      <c r="L6" s="58">
        <v>131508</v>
      </c>
      <c r="M6" s="59"/>
      <c r="N6" s="58">
        <v>98855</v>
      </c>
      <c r="O6" s="59"/>
      <c r="P6" s="58">
        <v>84225</v>
      </c>
      <c r="Q6" s="59"/>
      <c r="R6" s="54">
        <v>314588</v>
      </c>
      <c r="V6" s="13"/>
    </row>
    <row r="7" spans="1:24" s="30" customFormat="1" ht="11.25">
      <c r="A7" s="28">
        <v>1</v>
      </c>
      <c r="B7" s="29"/>
      <c r="C7" s="60" t="s">
        <v>67</v>
      </c>
      <c r="D7" s="61" t="s">
        <v>68</v>
      </c>
      <c r="E7" s="62">
        <v>44491</v>
      </c>
      <c r="F7" s="63" t="s">
        <v>24</v>
      </c>
      <c r="G7" s="64">
        <v>293</v>
      </c>
      <c r="H7" s="64">
        <v>298</v>
      </c>
      <c r="I7" s="65">
        <v>400</v>
      </c>
      <c r="J7" s="64">
        <v>2</v>
      </c>
      <c r="K7" s="32">
        <v>956979</v>
      </c>
      <c r="L7" s="33">
        <v>34941</v>
      </c>
      <c r="M7" s="32">
        <v>781754</v>
      </c>
      <c r="N7" s="33">
        <v>27786</v>
      </c>
      <c r="O7" s="32">
        <v>584215.5</v>
      </c>
      <c r="P7" s="33">
        <v>20371</v>
      </c>
      <c r="Q7" s="66">
        <f aca="true" t="shared" si="0" ref="Q7:R50">K7+M7+O7</f>
        <v>2322948.5</v>
      </c>
      <c r="R7" s="67">
        <f t="shared" si="0"/>
        <v>83098</v>
      </c>
      <c r="S7" s="52">
        <f>R7/I7</f>
        <v>207.745</v>
      </c>
      <c r="T7" s="53">
        <f aca="true" t="shared" si="1" ref="T7:T51">Q7/R7</f>
        <v>27.95432501383908</v>
      </c>
      <c r="U7" s="68">
        <v>102318</v>
      </c>
      <c r="V7" s="69">
        <f>IF(U7&lt;&gt;0,-(U7-R7)/U7,"")</f>
        <v>-0.18784573584315564</v>
      </c>
      <c r="W7" s="70">
        <v>7374899.5</v>
      </c>
      <c r="X7" s="71">
        <v>273338</v>
      </c>
    </row>
    <row r="8" spans="1:24" s="30" customFormat="1" ht="11.25">
      <c r="A8" s="28">
        <v>2</v>
      </c>
      <c r="B8" s="55"/>
      <c r="C8" s="72" t="s">
        <v>60</v>
      </c>
      <c r="D8" s="73" t="s">
        <v>60</v>
      </c>
      <c r="E8" s="74">
        <v>44484</v>
      </c>
      <c r="F8" s="63" t="s">
        <v>24</v>
      </c>
      <c r="G8" s="75">
        <v>329</v>
      </c>
      <c r="H8" s="75">
        <v>339</v>
      </c>
      <c r="I8" s="65">
        <v>452</v>
      </c>
      <c r="J8" s="64">
        <v>3</v>
      </c>
      <c r="K8" s="32">
        <v>592719.5</v>
      </c>
      <c r="L8" s="33">
        <v>25644</v>
      </c>
      <c r="M8" s="32">
        <v>446036</v>
      </c>
      <c r="N8" s="33">
        <v>18942</v>
      </c>
      <c r="O8" s="32">
        <v>380833</v>
      </c>
      <c r="P8" s="33">
        <v>16121</v>
      </c>
      <c r="Q8" s="66">
        <f t="shared" si="0"/>
        <v>1419588.5</v>
      </c>
      <c r="R8" s="67">
        <f t="shared" si="0"/>
        <v>60707</v>
      </c>
      <c r="S8" s="52">
        <f>R8/I8</f>
        <v>134.30752212389382</v>
      </c>
      <c r="T8" s="53">
        <f t="shared" si="1"/>
        <v>23.384263758709867</v>
      </c>
      <c r="U8" s="68">
        <v>90491</v>
      </c>
      <c r="V8" s="69">
        <f>IF(U8&lt;&gt;0,-(U8-R8)/U8,"")</f>
        <v>-0.3291377043020853</v>
      </c>
      <c r="W8" s="56">
        <v>11097297.5</v>
      </c>
      <c r="X8" s="57">
        <v>477483</v>
      </c>
    </row>
    <row r="9" spans="1:24" s="30" customFormat="1" ht="11.25">
      <c r="A9" s="28">
        <v>3</v>
      </c>
      <c r="B9" s="29"/>
      <c r="C9" s="60" t="s">
        <v>77</v>
      </c>
      <c r="D9" s="61" t="s">
        <v>77</v>
      </c>
      <c r="E9" s="62">
        <v>44498</v>
      </c>
      <c r="F9" s="63" t="s">
        <v>25</v>
      </c>
      <c r="G9" s="64">
        <v>308</v>
      </c>
      <c r="H9" s="64">
        <v>308</v>
      </c>
      <c r="I9" s="65">
        <v>308</v>
      </c>
      <c r="J9" s="64">
        <v>1</v>
      </c>
      <c r="K9" s="32">
        <v>395782.9999993855</v>
      </c>
      <c r="L9" s="33">
        <v>18937</v>
      </c>
      <c r="M9" s="32">
        <v>265610.0000001654</v>
      </c>
      <c r="N9" s="33">
        <v>12380</v>
      </c>
      <c r="O9" s="32">
        <v>225688.50000062183</v>
      </c>
      <c r="P9" s="33">
        <v>10548</v>
      </c>
      <c r="Q9" s="85">
        <f t="shared" si="0"/>
        <v>887081.5000001728</v>
      </c>
      <c r="R9" s="86">
        <f t="shared" si="0"/>
        <v>41865</v>
      </c>
      <c r="S9" s="52">
        <f>R9/I9</f>
        <v>135.92532467532467</v>
      </c>
      <c r="T9" s="53">
        <f t="shared" si="1"/>
        <v>21.18909590350347</v>
      </c>
      <c r="U9" s="68">
        <v>0</v>
      </c>
      <c r="V9" s="69">
        <f>IF(U9&lt;&gt;0,-(U9-R9)/U9,"")</f>
      </c>
      <c r="W9" s="87">
        <v>887081.5000001728</v>
      </c>
      <c r="X9" s="88">
        <v>41865</v>
      </c>
    </row>
    <row r="10" spans="1:24" s="30" customFormat="1" ht="11.25">
      <c r="A10" s="28">
        <v>4</v>
      </c>
      <c r="B10" s="29"/>
      <c r="C10" s="60" t="s">
        <v>61</v>
      </c>
      <c r="D10" s="61" t="s">
        <v>61</v>
      </c>
      <c r="E10" s="62">
        <v>44484</v>
      </c>
      <c r="F10" s="63" t="s">
        <v>19</v>
      </c>
      <c r="G10" s="64">
        <v>318</v>
      </c>
      <c r="H10" s="64">
        <v>250</v>
      </c>
      <c r="I10" s="65">
        <v>250</v>
      </c>
      <c r="J10" s="64">
        <v>3</v>
      </c>
      <c r="K10" s="32">
        <v>204766.5000006201</v>
      </c>
      <c r="L10" s="33">
        <v>9433</v>
      </c>
      <c r="M10" s="32">
        <v>167175.49999984034</v>
      </c>
      <c r="N10" s="33">
        <v>7559</v>
      </c>
      <c r="O10" s="32">
        <v>212362.50000020803</v>
      </c>
      <c r="P10" s="33">
        <v>9503</v>
      </c>
      <c r="Q10" s="85">
        <f t="shared" si="0"/>
        <v>584304.5000006685</v>
      </c>
      <c r="R10" s="86">
        <f t="shared" si="0"/>
        <v>26495</v>
      </c>
      <c r="S10" s="52">
        <f>R10/I10</f>
        <v>105.98</v>
      </c>
      <c r="T10" s="53">
        <f t="shared" si="1"/>
        <v>22.053387431616095</v>
      </c>
      <c r="U10" s="68">
        <v>33435</v>
      </c>
      <c r="V10" s="69">
        <f>IF(U10&lt;&gt;0,-(U10-R10)/U10,"")</f>
        <v>-0.2075669208912816</v>
      </c>
      <c r="W10" s="87">
        <v>3218909.0000006687</v>
      </c>
      <c r="X10" s="88">
        <v>151495</v>
      </c>
    </row>
    <row r="11" spans="1:24" s="30" customFormat="1" ht="11.25">
      <c r="A11" s="28">
        <v>5</v>
      </c>
      <c r="B11" s="29"/>
      <c r="C11" s="60" t="s">
        <v>69</v>
      </c>
      <c r="D11" s="61" t="s">
        <v>70</v>
      </c>
      <c r="E11" s="62">
        <v>44491</v>
      </c>
      <c r="F11" s="63" t="s">
        <v>18</v>
      </c>
      <c r="G11" s="64">
        <v>239</v>
      </c>
      <c r="H11" s="64">
        <v>242</v>
      </c>
      <c r="I11" s="65">
        <v>242</v>
      </c>
      <c r="J11" s="64">
        <v>2</v>
      </c>
      <c r="K11" s="32">
        <v>225138</v>
      </c>
      <c r="L11" s="33">
        <v>10130</v>
      </c>
      <c r="M11" s="32">
        <v>157210</v>
      </c>
      <c r="N11" s="33">
        <v>7090</v>
      </c>
      <c r="O11" s="32">
        <v>129983</v>
      </c>
      <c r="P11" s="33">
        <v>5884</v>
      </c>
      <c r="Q11" s="66">
        <f t="shared" si="0"/>
        <v>512331</v>
      </c>
      <c r="R11" s="67">
        <f t="shared" si="0"/>
        <v>23104</v>
      </c>
      <c r="S11" s="52">
        <f>R11/I11</f>
        <v>95.47107438016529</v>
      </c>
      <c r="T11" s="53">
        <f t="shared" si="1"/>
        <v>22.174991343490305</v>
      </c>
      <c r="U11" s="68">
        <v>25311</v>
      </c>
      <c r="V11" s="69">
        <f>IF(U11&lt;&gt;0,-(U11-R11)/U11,"")</f>
        <v>-0.0871952905851211</v>
      </c>
      <c r="W11" s="70">
        <v>1374502</v>
      </c>
      <c r="X11" s="71">
        <v>62367</v>
      </c>
    </row>
    <row r="12" spans="1:24" s="30" customFormat="1" ht="11.25">
      <c r="A12" s="28">
        <v>6</v>
      </c>
      <c r="B12" s="29"/>
      <c r="C12" s="60" t="s">
        <v>41</v>
      </c>
      <c r="D12" s="61" t="s">
        <v>42</v>
      </c>
      <c r="E12" s="62">
        <v>44456</v>
      </c>
      <c r="F12" s="63" t="s">
        <v>18</v>
      </c>
      <c r="G12" s="64">
        <v>294</v>
      </c>
      <c r="H12" s="64">
        <v>151</v>
      </c>
      <c r="I12" s="65">
        <v>151</v>
      </c>
      <c r="J12" s="64">
        <v>7</v>
      </c>
      <c r="K12" s="32">
        <v>157816</v>
      </c>
      <c r="L12" s="33">
        <v>7485</v>
      </c>
      <c r="M12" s="32">
        <v>115009</v>
      </c>
      <c r="N12" s="33">
        <v>5402</v>
      </c>
      <c r="O12" s="32">
        <v>108765</v>
      </c>
      <c r="P12" s="33">
        <v>4975</v>
      </c>
      <c r="Q12" s="66">
        <f t="shared" si="0"/>
        <v>381590</v>
      </c>
      <c r="R12" s="67">
        <f t="shared" si="0"/>
        <v>17862</v>
      </c>
      <c r="S12" s="52">
        <f>R12/I12</f>
        <v>118.29139072847683</v>
      </c>
      <c r="T12" s="53">
        <f t="shared" si="1"/>
        <v>21.36322920165715</v>
      </c>
      <c r="U12" s="68">
        <v>18960</v>
      </c>
      <c r="V12" s="69">
        <f>IF(U12&lt;&gt;0,-(U12-R12)/U12,"")</f>
        <v>-0.057911392405063294</v>
      </c>
      <c r="W12" s="70">
        <v>5957185</v>
      </c>
      <c r="X12" s="71">
        <v>278385</v>
      </c>
    </row>
    <row r="13" spans="1:24" s="30" customFormat="1" ht="11.25">
      <c r="A13" s="28">
        <v>7</v>
      </c>
      <c r="B13" s="29"/>
      <c r="C13" s="60" t="s">
        <v>45</v>
      </c>
      <c r="D13" s="61" t="s">
        <v>45</v>
      </c>
      <c r="E13" s="62">
        <v>44463</v>
      </c>
      <c r="F13" s="63" t="s">
        <v>19</v>
      </c>
      <c r="G13" s="64">
        <v>309</v>
      </c>
      <c r="H13" s="64">
        <v>33</v>
      </c>
      <c r="I13" s="65">
        <v>33</v>
      </c>
      <c r="J13" s="64">
        <v>6</v>
      </c>
      <c r="K13" s="32">
        <v>69332.99999998845</v>
      </c>
      <c r="L13" s="33">
        <v>6931</v>
      </c>
      <c r="M13" s="32">
        <v>47239.99999978296</v>
      </c>
      <c r="N13" s="33">
        <v>4724</v>
      </c>
      <c r="O13" s="32">
        <v>19519.99999998405</v>
      </c>
      <c r="P13" s="33">
        <v>1952</v>
      </c>
      <c r="Q13" s="85">
        <f t="shared" si="0"/>
        <v>136092.99999975547</v>
      </c>
      <c r="R13" s="86">
        <f t="shared" si="0"/>
        <v>13607</v>
      </c>
      <c r="S13" s="52">
        <f>R13/I13</f>
        <v>412.3333333333333</v>
      </c>
      <c r="T13" s="53">
        <f t="shared" si="1"/>
        <v>10.00169030644194</v>
      </c>
      <c r="U13" s="68">
        <v>14897</v>
      </c>
      <c r="V13" s="69">
        <f>IF(U13&lt;&gt;0,-(U13-R13)/U13,"")</f>
        <v>-0.08659461636571121</v>
      </c>
      <c r="W13" s="87">
        <v>5447774.499999755</v>
      </c>
      <c r="X13" s="88">
        <v>544226</v>
      </c>
    </row>
    <row r="14" spans="1:24" s="30" customFormat="1" ht="11.25">
      <c r="A14" s="28">
        <v>8</v>
      </c>
      <c r="B14" s="29"/>
      <c r="C14" s="60" t="s">
        <v>78</v>
      </c>
      <c r="D14" s="61" t="s">
        <v>78</v>
      </c>
      <c r="E14" s="62">
        <v>44498</v>
      </c>
      <c r="F14" s="63" t="s">
        <v>19</v>
      </c>
      <c r="G14" s="64">
        <v>223</v>
      </c>
      <c r="H14" s="64">
        <v>223</v>
      </c>
      <c r="I14" s="65">
        <v>223</v>
      </c>
      <c r="J14" s="64">
        <v>1</v>
      </c>
      <c r="K14" s="32">
        <v>80283.50000043979</v>
      </c>
      <c r="L14" s="33">
        <v>3649</v>
      </c>
      <c r="M14" s="32">
        <v>67739.50000020863</v>
      </c>
      <c r="N14" s="33">
        <v>3057</v>
      </c>
      <c r="O14" s="32">
        <v>72871.5000001599</v>
      </c>
      <c r="P14" s="33">
        <v>3230</v>
      </c>
      <c r="Q14" s="85">
        <f t="shared" si="0"/>
        <v>220894.50000080833</v>
      </c>
      <c r="R14" s="86">
        <f t="shared" si="0"/>
        <v>9936</v>
      </c>
      <c r="S14" s="52">
        <f>R14/I14</f>
        <v>44.55605381165919</v>
      </c>
      <c r="T14" s="53">
        <f t="shared" si="1"/>
        <v>22.231733091868794</v>
      </c>
      <c r="U14" s="68">
        <v>0</v>
      </c>
      <c r="V14" s="69">
        <f>IF(U14&lt;&gt;0,-(U14-R14)/U14,"")</f>
      </c>
      <c r="W14" s="87">
        <v>220894.50000080833</v>
      </c>
      <c r="X14" s="88">
        <v>9936</v>
      </c>
    </row>
    <row r="15" spans="1:24" s="30" customFormat="1" ht="11.25">
      <c r="A15" s="28">
        <v>9</v>
      </c>
      <c r="B15" s="29"/>
      <c r="C15" s="60" t="s">
        <v>35</v>
      </c>
      <c r="D15" s="61" t="s">
        <v>36</v>
      </c>
      <c r="E15" s="62">
        <v>44442</v>
      </c>
      <c r="F15" s="63" t="s">
        <v>18</v>
      </c>
      <c r="G15" s="64">
        <v>275</v>
      </c>
      <c r="H15" s="64">
        <v>73</v>
      </c>
      <c r="I15" s="65">
        <v>73</v>
      </c>
      <c r="J15" s="64">
        <v>9</v>
      </c>
      <c r="K15" s="32">
        <v>78127</v>
      </c>
      <c r="L15" s="33">
        <v>3461</v>
      </c>
      <c r="M15" s="32">
        <v>60926</v>
      </c>
      <c r="N15" s="33">
        <v>2670</v>
      </c>
      <c r="O15" s="32">
        <v>57111</v>
      </c>
      <c r="P15" s="33">
        <v>2512</v>
      </c>
      <c r="Q15" s="66">
        <f t="shared" si="0"/>
        <v>196164</v>
      </c>
      <c r="R15" s="67">
        <f t="shared" si="0"/>
        <v>8643</v>
      </c>
      <c r="S15" s="52">
        <f>R15/I15</f>
        <v>118.3972602739726</v>
      </c>
      <c r="T15" s="53">
        <f t="shared" si="1"/>
        <v>22.696286011801458</v>
      </c>
      <c r="U15" s="68">
        <v>8343</v>
      </c>
      <c r="V15" s="69">
        <f>IF(U15&lt;&gt;0,-(U15-R15)/U15,"")</f>
        <v>0.03595828838547285</v>
      </c>
      <c r="W15" s="70">
        <v>5036784</v>
      </c>
      <c r="X15" s="71">
        <v>227809</v>
      </c>
    </row>
    <row r="16" spans="1:24" s="30" customFormat="1" ht="11.25">
      <c r="A16" s="28">
        <v>10</v>
      </c>
      <c r="B16" s="29"/>
      <c r="C16" s="60" t="s">
        <v>47</v>
      </c>
      <c r="D16" s="61" t="s">
        <v>48</v>
      </c>
      <c r="E16" s="62">
        <v>44470</v>
      </c>
      <c r="F16" s="63" t="s">
        <v>18</v>
      </c>
      <c r="G16" s="64">
        <v>303</v>
      </c>
      <c r="H16" s="64">
        <v>68</v>
      </c>
      <c r="I16" s="65">
        <v>68</v>
      </c>
      <c r="J16" s="64">
        <v>5</v>
      </c>
      <c r="K16" s="32">
        <v>77863</v>
      </c>
      <c r="L16" s="33">
        <v>2436</v>
      </c>
      <c r="M16" s="32">
        <v>71958</v>
      </c>
      <c r="N16" s="33">
        <v>2281</v>
      </c>
      <c r="O16" s="32">
        <v>60319</v>
      </c>
      <c r="P16" s="33">
        <v>1849</v>
      </c>
      <c r="Q16" s="66">
        <f t="shared" si="0"/>
        <v>210140</v>
      </c>
      <c r="R16" s="67">
        <f t="shared" si="0"/>
        <v>6566</v>
      </c>
      <c r="S16" s="52">
        <f>R16/I16</f>
        <v>96.55882352941177</v>
      </c>
      <c r="T16" s="53">
        <f t="shared" si="1"/>
        <v>32.004264392324096</v>
      </c>
      <c r="U16" s="68">
        <v>11086</v>
      </c>
      <c r="V16" s="69">
        <f>IF(U16&lt;&gt;0,-(U16-R16)/U16,"")</f>
        <v>-0.40772145047808045</v>
      </c>
      <c r="W16" s="70">
        <v>6322144</v>
      </c>
      <c r="X16" s="71">
        <v>225851</v>
      </c>
    </row>
    <row r="17" spans="1:24" s="30" customFormat="1" ht="11.25">
      <c r="A17" s="28">
        <v>11</v>
      </c>
      <c r="B17" s="29"/>
      <c r="C17" s="60" t="s">
        <v>79</v>
      </c>
      <c r="D17" s="61" t="s">
        <v>80</v>
      </c>
      <c r="E17" s="62">
        <v>44498</v>
      </c>
      <c r="F17" s="63" t="s">
        <v>18</v>
      </c>
      <c r="G17" s="64">
        <v>97</v>
      </c>
      <c r="H17" s="64">
        <v>97</v>
      </c>
      <c r="I17" s="65">
        <v>97</v>
      </c>
      <c r="J17" s="64">
        <v>1</v>
      </c>
      <c r="K17" s="32">
        <v>50641</v>
      </c>
      <c r="L17" s="33">
        <v>2225</v>
      </c>
      <c r="M17" s="32">
        <v>38063</v>
      </c>
      <c r="N17" s="33">
        <v>1681</v>
      </c>
      <c r="O17" s="32">
        <v>37813</v>
      </c>
      <c r="P17" s="33">
        <v>1607</v>
      </c>
      <c r="Q17" s="66">
        <f t="shared" si="0"/>
        <v>126517</v>
      </c>
      <c r="R17" s="67">
        <f t="shared" si="0"/>
        <v>5513</v>
      </c>
      <c r="S17" s="52">
        <f>R17/I17</f>
        <v>56.83505154639175</v>
      </c>
      <c r="T17" s="53">
        <f t="shared" si="1"/>
        <v>22.948848177036098</v>
      </c>
      <c r="U17" s="68">
        <v>0</v>
      </c>
      <c r="V17" s="69">
        <f>IF(U17&lt;&gt;0,-(U17-R17)/U17,"")</f>
      </c>
      <c r="W17" s="70">
        <v>126517</v>
      </c>
      <c r="X17" s="71">
        <v>5513</v>
      </c>
    </row>
    <row r="18" spans="1:24" s="30" customFormat="1" ht="11.25">
      <c r="A18" s="28">
        <v>12</v>
      </c>
      <c r="B18" s="29"/>
      <c r="C18" s="60" t="s">
        <v>81</v>
      </c>
      <c r="D18" s="61" t="s">
        <v>81</v>
      </c>
      <c r="E18" s="62">
        <v>44498</v>
      </c>
      <c r="F18" s="63" t="s">
        <v>22</v>
      </c>
      <c r="G18" s="64">
        <v>107</v>
      </c>
      <c r="H18" s="64">
        <v>107</v>
      </c>
      <c r="I18" s="65">
        <v>107</v>
      </c>
      <c r="J18" s="64">
        <v>1</v>
      </c>
      <c r="K18" s="32">
        <v>30029.5</v>
      </c>
      <c r="L18" s="33">
        <v>1381</v>
      </c>
      <c r="M18" s="32">
        <v>22605</v>
      </c>
      <c r="N18" s="33">
        <v>1055</v>
      </c>
      <c r="O18" s="32">
        <v>26999</v>
      </c>
      <c r="P18" s="33">
        <v>1237</v>
      </c>
      <c r="Q18" s="66">
        <f t="shared" si="0"/>
        <v>79633.5</v>
      </c>
      <c r="R18" s="67">
        <f t="shared" si="0"/>
        <v>3673</v>
      </c>
      <c r="S18" s="52">
        <f>R18/I18</f>
        <v>34.32710280373832</v>
      </c>
      <c r="T18" s="53">
        <f t="shared" si="1"/>
        <v>21.680778655050368</v>
      </c>
      <c r="U18" s="68">
        <v>0</v>
      </c>
      <c r="V18" s="69">
        <f>IF(U18&lt;&gt;0,-(U18-R18)/U18,"")</f>
      </c>
      <c r="W18" s="70">
        <v>79633.5</v>
      </c>
      <c r="X18" s="71">
        <v>3673</v>
      </c>
    </row>
    <row r="19" spans="1:24" s="30" customFormat="1" ht="11.25">
      <c r="A19" s="28">
        <v>13</v>
      </c>
      <c r="B19" s="29"/>
      <c r="C19" s="60" t="s">
        <v>82</v>
      </c>
      <c r="D19" s="61" t="s">
        <v>83</v>
      </c>
      <c r="E19" s="62">
        <v>44498</v>
      </c>
      <c r="F19" s="63" t="s">
        <v>25</v>
      </c>
      <c r="G19" s="64">
        <v>110</v>
      </c>
      <c r="H19" s="64">
        <v>110</v>
      </c>
      <c r="I19" s="65">
        <v>110</v>
      </c>
      <c r="J19" s="64">
        <v>1</v>
      </c>
      <c r="K19" s="32">
        <v>22317.499999981923</v>
      </c>
      <c r="L19" s="33">
        <v>1067</v>
      </c>
      <c r="M19" s="32">
        <v>21577.500000224976</v>
      </c>
      <c r="N19" s="33">
        <v>1028</v>
      </c>
      <c r="O19" s="32">
        <v>20249.00000040387</v>
      </c>
      <c r="P19" s="33">
        <v>953</v>
      </c>
      <c r="Q19" s="85">
        <f t="shared" si="0"/>
        <v>64144.00000061077</v>
      </c>
      <c r="R19" s="86">
        <f t="shared" si="0"/>
        <v>3048</v>
      </c>
      <c r="S19" s="52">
        <f>R19/I19</f>
        <v>27.70909090909091</v>
      </c>
      <c r="T19" s="53">
        <f t="shared" si="1"/>
        <v>21.044619422772563</v>
      </c>
      <c r="U19" s="68">
        <v>0</v>
      </c>
      <c r="V19" s="69">
        <f>IF(U19&lt;&gt;0,-(U19-R19)/U19,"")</f>
      </c>
      <c r="W19" s="87">
        <v>64144.00000061077</v>
      </c>
      <c r="X19" s="88">
        <v>3048</v>
      </c>
    </row>
    <row r="20" spans="1:24" s="30" customFormat="1" ht="11.25">
      <c r="A20" s="28">
        <v>14</v>
      </c>
      <c r="B20" s="29"/>
      <c r="C20" s="60" t="s">
        <v>84</v>
      </c>
      <c r="D20" s="61" t="s">
        <v>85</v>
      </c>
      <c r="E20" s="62">
        <v>44498</v>
      </c>
      <c r="F20" s="63" t="s">
        <v>25</v>
      </c>
      <c r="G20" s="64">
        <v>74</v>
      </c>
      <c r="H20" s="64">
        <v>74</v>
      </c>
      <c r="I20" s="65">
        <v>74</v>
      </c>
      <c r="J20" s="64">
        <v>1</v>
      </c>
      <c r="K20" s="32">
        <v>24153.500000170257</v>
      </c>
      <c r="L20" s="33">
        <v>976</v>
      </c>
      <c r="M20" s="32">
        <v>19226.50000016906</v>
      </c>
      <c r="N20" s="33">
        <v>772</v>
      </c>
      <c r="O20" s="32">
        <v>21707.00000009899</v>
      </c>
      <c r="P20" s="33">
        <v>840</v>
      </c>
      <c r="Q20" s="85">
        <f t="shared" si="0"/>
        <v>65087.00000043831</v>
      </c>
      <c r="R20" s="86">
        <f t="shared" si="0"/>
        <v>2588</v>
      </c>
      <c r="S20" s="52">
        <f>R20/I20</f>
        <v>34.972972972972975</v>
      </c>
      <c r="T20" s="53">
        <f t="shared" si="1"/>
        <v>25.149536321653134</v>
      </c>
      <c r="U20" s="68">
        <v>0</v>
      </c>
      <c r="V20" s="69">
        <f>IF(U20&lt;&gt;0,-(U20-R20)/U20,"")</f>
      </c>
      <c r="W20" s="87">
        <v>65087.00000043831</v>
      </c>
      <c r="X20" s="88">
        <v>2588</v>
      </c>
    </row>
    <row r="21" spans="1:24" s="30" customFormat="1" ht="11.25">
      <c r="A21" s="28">
        <v>15</v>
      </c>
      <c r="B21" s="29"/>
      <c r="C21" s="60" t="s">
        <v>86</v>
      </c>
      <c r="D21" s="61" t="s">
        <v>86</v>
      </c>
      <c r="E21" s="62">
        <v>44498</v>
      </c>
      <c r="F21" s="63" t="s">
        <v>59</v>
      </c>
      <c r="G21" s="64">
        <v>87</v>
      </c>
      <c r="H21" s="64">
        <v>87</v>
      </c>
      <c r="I21" s="65">
        <v>87</v>
      </c>
      <c r="J21" s="64">
        <v>1</v>
      </c>
      <c r="K21" s="32">
        <v>14697.5</v>
      </c>
      <c r="L21" s="33">
        <v>697</v>
      </c>
      <c r="M21" s="32">
        <v>7989.5</v>
      </c>
      <c r="N21" s="33">
        <v>372</v>
      </c>
      <c r="O21" s="32">
        <v>11000.5</v>
      </c>
      <c r="P21" s="33">
        <v>505</v>
      </c>
      <c r="Q21" s="66">
        <f t="shared" si="0"/>
        <v>33687.5</v>
      </c>
      <c r="R21" s="67">
        <f t="shared" si="0"/>
        <v>1574</v>
      </c>
      <c r="S21" s="52">
        <f>R21/I21</f>
        <v>18.091954022988507</v>
      </c>
      <c r="T21" s="53">
        <f t="shared" si="1"/>
        <v>21.402477763659466</v>
      </c>
      <c r="U21" s="68">
        <v>0</v>
      </c>
      <c r="V21" s="69">
        <f>IF(U21&lt;&gt;0,-(U21-R21)/U21,"")</f>
      </c>
      <c r="W21" s="70">
        <v>33687.5</v>
      </c>
      <c r="X21" s="71">
        <v>1574</v>
      </c>
    </row>
    <row r="22" spans="1:24" s="30" customFormat="1" ht="11.25">
      <c r="A22" s="28">
        <v>16</v>
      </c>
      <c r="B22" s="29"/>
      <c r="C22" s="60" t="s">
        <v>62</v>
      </c>
      <c r="D22" s="61" t="s">
        <v>71</v>
      </c>
      <c r="E22" s="62">
        <v>44484</v>
      </c>
      <c r="F22" s="63" t="s">
        <v>18</v>
      </c>
      <c r="G22" s="64">
        <v>139</v>
      </c>
      <c r="H22" s="64">
        <v>30</v>
      </c>
      <c r="I22" s="65">
        <v>30</v>
      </c>
      <c r="J22" s="64">
        <v>3</v>
      </c>
      <c r="K22" s="32">
        <v>9997</v>
      </c>
      <c r="L22" s="33">
        <v>441</v>
      </c>
      <c r="M22" s="32">
        <v>7374</v>
      </c>
      <c r="N22" s="33">
        <v>356</v>
      </c>
      <c r="O22" s="32">
        <v>7316</v>
      </c>
      <c r="P22" s="33">
        <v>332</v>
      </c>
      <c r="Q22" s="66">
        <f t="shared" si="0"/>
        <v>24687</v>
      </c>
      <c r="R22" s="67">
        <f t="shared" si="0"/>
        <v>1129</v>
      </c>
      <c r="S22" s="52">
        <f>R22/I22</f>
        <v>37.63333333333333</v>
      </c>
      <c r="T22" s="53">
        <f t="shared" si="1"/>
        <v>21.866253321523473</v>
      </c>
      <c r="U22" s="68">
        <v>3904</v>
      </c>
      <c r="V22" s="69">
        <f>IF(U22&lt;&gt;0,-(U22-R22)/U22,"")</f>
        <v>-0.7108094262295082</v>
      </c>
      <c r="W22" s="70">
        <v>530257</v>
      </c>
      <c r="X22" s="71">
        <v>23433</v>
      </c>
    </row>
    <row r="23" spans="1:24" s="30" customFormat="1" ht="11.25">
      <c r="A23" s="28">
        <v>17</v>
      </c>
      <c r="B23" s="29"/>
      <c r="C23" s="72" t="s">
        <v>52</v>
      </c>
      <c r="D23" s="73" t="s">
        <v>53</v>
      </c>
      <c r="E23" s="74">
        <v>44477</v>
      </c>
      <c r="F23" s="63" t="s">
        <v>24</v>
      </c>
      <c r="G23" s="75">
        <v>239</v>
      </c>
      <c r="H23" s="75">
        <v>17</v>
      </c>
      <c r="I23" s="65">
        <v>17</v>
      </c>
      <c r="J23" s="64">
        <v>4</v>
      </c>
      <c r="K23" s="32">
        <v>6523</v>
      </c>
      <c r="L23" s="33">
        <v>270</v>
      </c>
      <c r="M23" s="32">
        <v>5335</v>
      </c>
      <c r="N23" s="33">
        <v>232</v>
      </c>
      <c r="O23" s="32">
        <v>5707</v>
      </c>
      <c r="P23" s="33">
        <v>244</v>
      </c>
      <c r="Q23" s="66">
        <f t="shared" si="0"/>
        <v>17565</v>
      </c>
      <c r="R23" s="67">
        <f t="shared" si="0"/>
        <v>746</v>
      </c>
      <c r="S23" s="52">
        <f>R23/I23</f>
        <v>43.88235294117647</v>
      </c>
      <c r="T23" s="53">
        <f t="shared" si="1"/>
        <v>23.5455764075067</v>
      </c>
      <c r="U23" s="68">
        <v>4231</v>
      </c>
      <c r="V23" s="69">
        <f>IF(U23&lt;&gt;0,-(U23-R23)/U23,"")</f>
        <v>-0.8236823445993855</v>
      </c>
      <c r="W23" s="56">
        <v>1034621</v>
      </c>
      <c r="X23" s="57">
        <v>47208</v>
      </c>
    </row>
    <row r="24" spans="1:24" s="30" customFormat="1" ht="11.25">
      <c r="A24" s="28">
        <v>18</v>
      </c>
      <c r="B24" s="29"/>
      <c r="C24" s="60" t="s">
        <v>87</v>
      </c>
      <c r="D24" s="61" t="s">
        <v>88</v>
      </c>
      <c r="E24" s="62">
        <v>44498</v>
      </c>
      <c r="F24" s="63" t="s">
        <v>21</v>
      </c>
      <c r="G24" s="64">
        <v>23</v>
      </c>
      <c r="H24" s="64">
        <v>23</v>
      </c>
      <c r="I24" s="65">
        <v>23</v>
      </c>
      <c r="J24" s="64">
        <v>1</v>
      </c>
      <c r="K24" s="32">
        <v>6745.5</v>
      </c>
      <c r="L24" s="33">
        <v>293</v>
      </c>
      <c r="M24" s="32">
        <v>4299.5</v>
      </c>
      <c r="N24" s="33">
        <v>191</v>
      </c>
      <c r="O24" s="32">
        <v>3842.5</v>
      </c>
      <c r="P24" s="33">
        <v>179</v>
      </c>
      <c r="Q24" s="66">
        <f t="shared" si="0"/>
        <v>14887.5</v>
      </c>
      <c r="R24" s="67">
        <f t="shared" si="0"/>
        <v>663</v>
      </c>
      <c r="S24" s="52">
        <f>R24/I24</f>
        <v>28.82608695652174</v>
      </c>
      <c r="T24" s="53">
        <f t="shared" si="1"/>
        <v>22.45475113122172</v>
      </c>
      <c r="U24" s="68">
        <v>0</v>
      </c>
      <c r="V24" s="69">
        <f>IF(U24&lt;&gt;0,-(U24-R24)/U24,"")</f>
      </c>
      <c r="W24" s="70">
        <v>20483</v>
      </c>
      <c r="X24" s="71">
        <v>939</v>
      </c>
    </row>
    <row r="25" spans="1:24" s="30" customFormat="1" ht="11.25">
      <c r="A25" s="28">
        <v>19</v>
      </c>
      <c r="B25" s="29"/>
      <c r="C25" s="60" t="s">
        <v>89</v>
      </c>
      <c r="D25" s="61" t="s">
        <v>89</v>
      </c>
      <c r="E25" s="62">
        <v>44498</v>
      </c>
      <c r="F25" s="63" t="s">
        <v>22</v>
      </c>
      <c r="G25" s="64">
        <v>17</v>
      </c>
      <c r="H25" s="64">
        <v>17</v>
      </c>
      <c r="I25" s="65">
        <v>17</v>
      </c>
      <c r="J25" s="64">
        <v>1</v>
      </c>
      <c r="K25" s="32">
        <v>2656.5</v>
      </c>
      <c r="L25" s="33">
        <v>115</v>
      </c>
      <c r="M25" s="32">
        <v>3344</v>
      </c>
      <c r="N25" s="33">
        <v>138</v>
      </c>
      <c r="O25" s="32">
        <v>7772.5</v>
      </c>
      <c r="P25" s="33">
        <v>293</v>
      </c>
      <c r="Q25" s="66">
        <f t="shared" si="0"/>
        <v>13773</v>
      </c>
      <c r="R25" s="67">
        <f t="shared" si="0"/>
        <v>546</v>
      </c>
      <c r="S25" s="52">
        <f>R25/I25</f>
        <v>32.11764705882353</v>
      </c>
      <c r="T25" s="53">
        <f t="shared" si="1"/>
        <v>25.225274725274726</v>
      </c>
      <c r="U25" s="68">
        <v>0</v>
      </c>
      <c r="V25" s="69">
        <f>IF(U25&lt;&gt;0,-(U25-R25)/U25,"")</f>
      </c>
      <c r="W25" s="70">
        <v>13773</v>
      </c>
      <c r="X25" s="71">
        <v>546</v>
      </c>
    </row>
    <row r="26" spans="1:24" s="30" customFormat="1" ht="11.25">
      <c r="A26" s="28">
        <v>20</v>
      </c>
      <c r="B26" s="29"/>
      <c r="C26" s="60" t="s">
        <v>74</v>
      </c>
      <c r="D26" s="61" t="s">
        <v>74</v>
      </c>
      <c r="E26" s="62">
        <v>44491</v>
      </c>
      <c r="F26" s="34" t="s">
        <v>25</v>
      </c>
      <c r="G26" s="64">
        <v>43</v>
      </c>
      <c r="H26" s="64">
        <v>12</v>
      </c>
      <c r="I26" s="65">
        <v>12</v>
      </c>
      <c r="J26" s="64">
        <v>2</v>
      </c>
      <c r="K26" s="32">
        <v>2796.000000040576</v>
      </c>
      <c r="L26" s="33">
        <v>173</v>
      </c>
      <c r="M26" s="32">
        <v>2277.9999999722713</v>
      </c>
      <c r="N26" s="33">
        <v>139</v>
      </c>
      <c r="O26" s="32">
        <v>2545.9999999409574</v>
      </c>
      <c r="P26" s="33">
        <v>158</v>
      </c>
      <c r="Q26" s="85">
        <f t="shared" si="0"/>
        <v>7619.999999953805</v>
      </c>
      <c r="R26" s="86">
        <f t="shared" si="0"/>
        <v>470</v>
      </c>
      <c r="S26" s="52">
        <f>R26/I26</f>
        <v>39.166666666666664</v>
      </c>
      <c r="T26" s="53">
        <f t="shared" si="1"/>
        <v>16.21276595734852</v>
      </c>
      <c r="U26" s="68">
        <v>1101</v>
      </c>
      <c r="V26" s="69">
        <f>IF(U26&lt;&gt;0,-(U26-R26)/U26,"")</f>
        <v>-0.5731153496821072</v>
      </c>
      <c r="W26" s="87">
        <v>56260.999999953805</v>
      </c>
      <c r="X26" s="88">
        <v>2743</v>
      </c>
    </row>
    <row r="27" spans="1:24" s="30" customFormat="1" ht="11.25">
      <c r="A27" s="28">
        <v>21</v>
      </c>
      <c r="B27" s="29"/>
      <c r="C27" s="60" t="s">
        <v>73</v>
      </c>
      <c r="D27" s="61" t="s">
        <v>73</v>
      </c>
      <c r="E27" s="62">
        <v>44491</v>
      </c>
      <c r="F27" s="63" t="s">
        <v>20</v>
      </c>
      <c r="G27" s="64">
        <v>46</v>
      </c>
      <c r="H27" s="64">
        <v>13</v>
      </c>
      <c r="I27" s="65">
        <v>13</v>
      </c>
      <c r="J27" s="64">
        <v>2</v>
      </c>
      <c r="K27" s="32">
        <v>3066</v>
      </c>
      <c r="L27" s="33">
        <v>122</v>
      </c>
      <c r="M27" s="32">
        <v>3758</v>
      </c>
      <c r="N27" s="33">
        <v>172</v>
      </c>
      <c r="O27" s="32">
        <v>2045</v>
      </c>
      <c r="P27" s="33">
        <v>82</v>
      </c>
      <c r="Q27" s="66">
        <f t="shared" si="0"/>
        <v>8869</v>
      </c>
      <c r="R27" s="67">
        <f t="shared" si="0"/>
        <v>376</v>
      </c>
      <c r="S27" s="52">
        <f>R27/I27</f>
        <v>28.923076923076923</v>
      </c>
      <c r="T27" s="53">
        <f t="shared" si="1"/>
        <v>23.58776595744681</v>
      </c>
      <c r="U27" s="68">
        <v>1457</v>
      </c>
      <c r="V27" s="69">
        <f>IF(U27&lt;&gt;0,-(U27-R27)/U27,"")</f>
        <v>-0.7419354838709677</v>
      </c>
      <c r="W27" s="70">
        <v>103773</v>
      </c>
      <c r="X27" s="71">
        <v>4148</v>
      </c>
    </row>
    <row r="28" spans="1:24" s="30" customFormat="1" ht="11.25">
      <c r="A28" s="28">
        <v>22</v>
      </c>
      <c r="B28" s="29"/>
      <c r="C28" s="60" t="s">
        <v>46</v>
      </c>
      <c r="D28" s="61" t="s">
        <v>54</v>
      </c>
      <c r="E28" s="62">
        <v>44463</v>
      </c>
      <c r="F28" s="63" t="s">
        <v>20</v>
      </c>
      <c r="G28" s="64">
        <v>161</v>
      </c>
      <c r="H28" s="64">
        <v>7</v>
      </c>
      <c r="I28" s="65">
        <v>7</v>
      </c>
      <c r="J28" s="64">
        <v>6</v>
      </c>
      <c r="K28" s="32">
        <v>2430.5</v>
      </c>
      <c r="L28" s="33">
        <v>129</v>
      </c>
      <c r="M28" s="32">
        <v>2269.5</v>
      </c>
      <c r="N28" s="33">
        <v>116</v>
      </c>
      <c r="O28" s="32">
        <v>2312</v>
      </c>
      <c r="P28" s="33">
        <v>121</v>
      </c>
      <c r="Q28" s="66">
        <f t="shared" si="0"/>
        <v>7012</v>
      </c>
      <c r="R28" s="67">
        <f t="shared" si="0"/>
        <v>366</v>
      </c>
      <c r="S28" s="52">
        <f>R28/I28</f>
        <v>52.285714285714285</v>
      </c>
      <c r="T28" s="53">
        <f t="shared" si="1"/>
        <v>19.15846994535519</v>
      </c>
      <c r="U28" s="68">
        <v>884</v>
      </c>
      <c r="V28" s="69">
        <f>IF(U28&lt;&gt;0,-(U28-R28)/U28,"")</f>
        <v>-0.5859728506787331</v>
      </c>
      <c r="W28" s="76">
        <v>897408</v>
      </c>
      <c r="X28" s="77">
        <v>41240</v>
      </c>
    </row>
    <row r="29" spans="1:24" s="30" customFormat="1" ht="11.25">
      <c r="A29" s="28">
        <v>23</v>
      </c>
      <c r="B29" s="29"/>
      <c r="C29" s="60" t="s">
        <v>90</v>
      </c>
      <c r="D29" s="61" t="s">
        <v>90</v>
      </c>
      <c r="E29" s="62">
        <v>44449</v>
      </c>
      <c r="F29" s="63" t="s">
        <v>91</v>
      </c>
      <c r="G29" s="64">
        <v>40</v>
      </c>
      <c r="H29" s="64">
        <v>10</v>
      </c>
      <c r="I29" s="65">
        <v>10</v>
      </c>
      <c r="J29" s="64">
        <v>7</v>
      </c>
      <c r="K29" s="32">
        <v>1222</v>
      </c>
      <c r="L29" s="33">
        <v>47</v>
      </c>
      <c r="M29" s="32">
        <v>2500</v>
      </c>
      <c r="N29" s="33">
        <v>150</v>
      </c>
      <c r="O29" s="32">
        <v>2500</v>
      </c>
      <c r="P29" s="33">
        <v>150</v>
      </c>
      <c r="Q29" s="66">
        <f t="shared" si="0"/>
        <v>6222</v>
      </c>
      <c r="R29" s="67">
        <f t="shared" si="0"/>
        <v>347</v>
      </c>
      <c r="S29" s="52">
        <f>R29/I29</f>
        <v>34.7</v>
      </c>
      <c r="T29" s="53">
        <f t="shared" si="1"/>
        <v>17.930835734870318</v>
      </c>
      <c r="U29" s="68">
        <v>803</v>
      </c>
      <c r="V29" s="69">
        <f>IF(U29&lt;&gt;0,-(U29-R29)/U29,"")</f>
        <v>-0.5678704856787049</v>
      </c>
      <c r="W29" s="70">
        <v>417009.5</v>
      </c>
      <c r="X29" s="71">
        <v>27771</v>
      </c>
    </row>
    <row r="30" spans="1:24" s="30" customFormat="1" ht="11.25">
      <c r="A30" s="28">
        <v>24</v>
      </c>
      <c r="B30" s="29"/>
      <c r="C30" s="60" t="s">
        <v>63</v>
      </c>
      <c r="D30" s="61" t="s">
        <v>64</v>
      </c>
      <c r="E30" s="62">
        <v>44484</v>
      </c>
      <c r="F30" s="63" t="s">
        <v>18</v>
      </c>
      <c r="G30" s="64">
        <v>100</v>
      </c>
      <c r="H30" s="64">
        <v>13</v>
      </c>
      <c r="I30" s="65">
        <v>13</v>
      </c>
      <c r="J30" s="64">
        <v>3</v>
      </c>
      <c r="K30" s="32">
        <v>3459</v>
      </c>
      <c r="L30" s="33">
        <v>107</v>
      </c>
      <c r="M30" s="32">
        <v>2710</v>
      </c>
      <c r="N30" s="33">
        <v>85</v>
      </c>
      <c r="O30" s="32">
        <v>3240</v>
      </c>
      <c r="P30" s="33">
        <v>99</v>
      </c>
      <c r="Q30" s="66">
        <f t="shared" si="0"/>
        <v>9409</v>
      </c>
      <c r="R30" s="67">
        <f t="shared" si="0"/>
        <v>291</v>
      </c>
      <c r="S30" s="52">
        <f>R30/I30</f>
        <v>22.384615384615383</v>
      </c>
      <c r="T30" s="53">
        <f t="shared" si="1"/>
        <v>32.333333333333336</v>
      </c>
      <c r="U30" s="68">
        <v>1540</v>
      </c>
      <c r="V30" s="69">
        <f>IF(U30&lt;&gt;0,-(U30-R30)/U30,"")</f>
        <v>-0.811038961038961</v>
      </c>
      <c r="W30" s="70">
        <v>362474</v>
      </c>
      <c r="X30" s="71">
        <v>14047</v>
      </c>
    </row>
    <row r="31" spans="1:24" ht="11.25">
      <c r="A31" s="28">
        <v>25</v>
      </c>
      <c r="B31" s="29"/>
      <c r="C31" s="60" t="s">
        <v>43</v>
      </c>
      <c r="D31" s="61" t="s">
        <v>44</v>
      </c>
      <c r="E31" s="62">
        <v>44456</v>
      </c>
      <c r="F31" s="63" t="s">
        <v>20</v>
      </c>
      <c r="G31" s="64">
        <v>78</v>
      </c>
      <c r="H31" s="64">
        <v>5</v>
      </c>
      <c r="I31" s="65">
        <v>5</v>
      </c>
      <c r="J31" s="64">
        <v>7</v>
      </c>
      <c r="K31" s="32">
        <v>1136</v>
      </c>
      <c r="L31" s="33">
        <v>36</v>
      </c>
      <c r="M31" s="32">
        <v>2766</v>
      </c>
      <c r="N31" s="33">
        <v>98</v>
      </c>
      <c r="O31" s="32">
        <v>3049</v>
      </c>
      <c r="P31" s="33">
        <v>113</v>
      </c>
      <c r="Q31" s="66">
        <f t="shared" si="0"/>
        <v>6951</v>
      </c>
      <c r="R31" s="67">
        <f t="shared" si="0"/>
        <v>247</v>
      </c>
      <c r="S31" s="52">
        <f>R31/I31</f>
        <v>49.4</v>
      </c>
      <c r="T31" s="53">
        <f t="shared" si="1"/>
        <v>28.141700404858298</v>
      </c>
      <c r="U31" s="68">
        <v>397</v>
      </c>
      <c r="V31" s="69">
        <f>IF(U31&lt;&gt;0,-(U31-R31)/U31,"")</f>
        <v>-0.3778337531486146</v>
      </c>
      <c r="W31" s="70">
        <v>714231.5</v>
      </c>
      <c r="X31" s="71">
        <v>27422</v>
      </c>
    </row>
    <row r="32" spans="1:24" ht="11.25">
      <c r="A32" s="28">
        <v>26</v>
      </c>
      <c r="B32" s="29"/>
      <c r="C32" s="60" t="s">
        <v>57</v>
      </c>
      <c r="D32" s="61" t="s">
        <v>57</v>
      </c>
      <c r="E32" s="62">
        <v>44477</v>
      </c>
      <c r="F32" s="34" t="s">
        <v>25</v>
      </c>
      <c r="G32" s="64">
        <v>194</v>
      </c>
      <c r="H32" s="64">
        <v>6</v>
      </c>
      <c r="I32" s="65">
        <v>6</v>
      </c>
      <c r="J32" s="64">
        <v>4</v>
      </c>
      <c r="K32" s="32">
        <v>2532.9999999613383</v>
      </c>
      <c r="L32" s="33">
        <v>107</v>
      </c>
      <c r="M32" s="32">
        <v>1776.5000000064906</v>
      </c>
      <c r="N32" s="33">
        <v>72</v>
      </c>
      <c r="O32" s="32">
        <v>1256.9999997901355</v>
      </c>
      <c r="P32" s="33">
        <v>53</v>
      </c>
      <c r="Q32" s="85">
        <f t="shared" si="0"/>
        <v>5566.499999757965</v>
      </c>
      <c r="R32" s="86">
        <f t="shared" si="0"/>
        <v>232</v>
      </c>
      <c r="S32" s="52">
        <f>R32/I32</f>
        <v>38.666666666666664</v>
      </c>
      <c r="T32" s="53">
        <f t="shared" si="1"/>
        <v>23.99353448171537</v>
      </c>
      <c r="U32" s="68">
        <v>524</v>
      </c>
      <c r="V32" s="69">
        <f>IF(U32&lt;&gt;0,-(U32-R32)/U32,"")</f>
        <v>-0.5572519083969466</v>
      </c>
      <c r="W32" s="87">
        <v>248996.49999975797</v>
      </c>
      <c r="X32" s="88">
        <v>11434</v>
      </c>
    </row>
    <row r="33" spans="1:24" ht="11.25">
      <c r="A33" s="28">
        <v>27</v>
      </c>
      <c r="B33" s="29"/>
      <c r="C33" s="60" t="s">
        <v>92</v>
      </c>
      <c r="D33" s="61" t="s">
        <v>92</v>
      </c>
      <c r="E33" s="62">
        <v>44498</v>
      </c>
      <c r="F33" s="63" t="s">
        <v>93</v>
      </c>
      <c r="G33" s="64">
        <v>12</v>
      </c>
      <c r="H33" s="64">
        <v>12</v>
      </c>
      <c r="I33" s="65">
        <v>12</v>
      </c>
      <c r="J33" s="64">
        <v>1</v>
      </c>
      <c r="K33" s="32">
        <v>1263.9999999405684</v>
      </c>
      <c r="L33" s="33">
        <v>57</v>
      </c>
      <c r="M33" s="32">
        <v>1442.0000000870357</v>
      </c>
      <c r="N33" s="33">
        <v>69</v>
      </c>
      <c r="O33" s="32">
        <v>2094.5000001095527</v>
      </c>
      <c r="P33" s="33">
        <v>94</v>
      </c>
      <c r="Q33" s="85">
        <f t="shared" si="0"/>
        <v>4800.500000137157</v>
      </c>
      <c r="R33" s="86">
        <f t="shared" si="0"/>
        <v>220</v>
      </c>
      <c r="S33" s="52">
        <f>R33/I33</f>
        <v>18.333333333333332</v>
      </c>
      <c r="T33" s="53">
        <f t="shared" si="1"/>
        <v>21.820454546077986</v>
      </c>
      <c r="U33" s="68">
        <v>0</v>
      </c>
      <c r="V33" s="69">
        <f>IF(U33&lt;&gt;0,-(U33-R33)/U33,"")</f>
      </c>
      <c r="W33" s="87">
        <v>4800.500000137157</v>
      </c>
      <c r="X33" s="88">
        <v>220</v>
      </c>
    </row>
    <row r="34" spans="1:24" ht="11.25">
      <c r="A34" s="28">
        <v>28</v>
      </c>
      <c r="B34" s="29"/>
      <c r="C34" s="60" t="s">
        <v>49</v>
      </c>
      <c r="D34" s="61" t="s">
        <v>50</v>
      </c>
      <c r="E34" s="62">
        <v>44470</v>
      </c>
      <c r="F34" s="34" t="s">
        <v>25</v>
      </c>
      <c r="G34" s="64">
        <v>183</v>
      </c>
      <c r="H34" s="64">
        <v>4</v>
      </c>
      <c r="I34" s="65">
        <v>4</v>
      </c>
      <c r="J34" s="64">
        <v>5</v>
      </c>
      <c r="K34" s="32">
        <v>789.0000000469607</v>
      </c>
      <c r="L34" s="33">
        <v>51</v>
      </c>
      <c r="M34" s="32">
        <v>498.00000003362976</v>
      </c>
      <c r="N34" s="33">
        <v>34</v>
      </c>
      <c r="O34" s="32">
        <v>1242.0000000264158</v>
      </c>
      <c r="P34" s="33">
        <v>46</v>
      </c>
      <c r="Q34" s="85">
        <f t="shared" si="0"/>
        <v>2529.0000001070066</v>
      </c>
      <c r="R34" s="86">
        <f t="shared" si="0"/>
        <v>131</v>
      </c>
      <c r="S34" s="52">
        <f>R34/I34</f>
        <v>32.75</v>
      </c>
      <c r="T34" s="53">
        <f t="shared" si="1"/>
        <v>19.305343512267225</v>
      </c>
      <c r="U34" s="68">
        <v>230</v>
      </c>
      <c r="V34" s="69">
        <f>IF(U34&lt;&gt;0,-(U34-R34)/U34,"")</f>
        <v>-0.43043478260869567</v>
      </c>
      <c r="W34" s="87">
        <v>330841.000000107</v>
      </c>
      <c r="X34" s="88">
        <v>15100</v>
      </c>
    </row>
    <row r="35" spans="1:24" ht="11.25">
      <c r="A35" s="28">
        <v>29</v>
      </c>
      <c r="B35" s="29"/>
      <c r="C35" s="60" t="s">
        <v>72</v>
      </c>
      <c r="D35" s="61" t="s">
        <v>72</v>
      </c>
      <c r="E35" s="62">
        <v>44491</v>
      </c>
      <c r="F35" s="34" t="s">
        <v>25</v>
      </c>
      <c r="G35" s="64">
        <v>82</v>
      </c>
      <c r="H35" s="64">
        <v>6</v>
      </c>
      <c r="I35" s="65">
        <v>6</v>
      </c>
      <c r="J35" s="64">
        <v>2</v>
      </c>
      <c r="K35" s="32">
        <v>458.9999999040184</v>
      </c>
      <c r="L35" s="33">
        <v>20</v>
      </c>
      <c r="M35" s="32">
        <v>740.9999999828159</v>
      </c>
      <c r="N35" s="33">
        <v>49</v>
      </c>
      <c r="O35" s="32">
        <v>917.9999999987906</v>
      </c>
      <c r="P35" s="33">
        <v>42</v>
      </c>
      <c r="Q35" s="85">
        <f t="shared" si="0"/>
        <v>2117.9999998856247</v>
      </c>
      <c r="R35" s="86">
        <f t="shared" si="0"/>
        <v>111</v>
      </c>
      <c r="S35" s="52">
        <f>R35/I35</f>
        <v>18.5</v>
      </c>
      <c r="T35" s="53">
        <f t="shared" si="1"/>
        <v>19.081081080050673</v>
      </c>
      <c r="U35" s="68">
        <v>1845</v>
      </c>
      <c r="V35" s="69">
        <f>IF(U35&lt;&gt;0,-(U35-R35)/U35,"")</f>
        <v>-0.9398373983739837</v>
      </c>
      <c r="W35" s="87">
        <v>71690.99999988562</v>
      </c>
      <c r="X35" s="88">
        <v>3496</v>
      </c>
    </row>
    <row r="36" spans="1:24" ht="11.25">
      <c r="A36" s="28">
        <v>30</v>
      </c>
      <c r="B36" s="29"/>
      <c r="C36" s="60" t="s">
        <v>94</v>
      </c>
      <c r="D36" s="61" t="s">
        <v>95</v>
      </c>
      <c r="E36" s="62">
        <v>43861</v>
      </c>
      <c r="F36" s="63" t="s">
        <v>20</v>
      </c>
      <c r="G36" s="64">
        <v>132</v>
      </c>
      <c r="H36" s="64">
        <v>2</v>
      </c>
      <c r="I36" s="65">
        <v>2</v>
      </c>
      <c r="J36" s="64">
        <v>17</v>
      </c>
      <c r="K36" s="32">
        <v>1275.00000004071</v>
      </c>
      <c r="L36" s="33">
        <v>49</v>
      </c>
      <c r="M36" s="32">
        <v>609.9999999607547</v>
      </c>
      <c r="N36" s="33">
        <v>24</v>
      </c>
      <c r="O36" s="32">
        <v>604.9999999759302</v>
      </c>
      <c r="P36" s="33">
        <v>24</v>
      </c>
      <c r="Q36" s="85">
        <f t="shared" si="0"/>
        <v>2489.999999977395</v>
      </c>
      <c r="R36" s="86">
        <f t="shared" si="0"/>
        <v>97</v>
      </c>
      <c r="S36" s="52">
        <f>R36/I36</f>
        <v>48.5</v>
      </c>
      <c r="T36" s="53">
        <f t="shared" si="1"/>
        <v>25.670103092550463</v>
      </c>
      <c r="U36" s="68">
        <v>79</v>
      </c>
      <c r="V36" s="69">
        <f>IF(U36&lt;&gt;0,-(U36-R36)/U36,"")</f>
        <v>0.22784810126582278</v>
      </c>
      <c r="W36" s="89">
        <v>358061.8999999774</v>
      </c>
      <c r="X36" s="90">
        <v>21592</v>
      </c>
    </row>
    <row r="37" spans="1:24" ht="11.25">
      <c r="A37" s="28">
        <v>31</v>
      </c>
      <c r="B37" s="29"/>
      <c r="C37" s="60" t="s">
        <v>55</v>
      </c>
      <c r="D37" s="61" t="s">
        <v>56</v>
      </c>
      <c r="E37" s="62">
        <v>44477</v>
      </c>
      <c r="F37" s="63" t="s">
        <v>20</v>
      </c>
      <c r="G37" s="64">
        <v>56</v>
      </c>
      <c r="H37" s="64">
        <v>1</v>
      </c>
      <c r="I37" s="65">
        <v>1</v>
      </c>
      <c r="J37" s="64">
        <v>4</v>
      </c>
      <c r="K37" s="32">
        <v>837.5000000332864</v>
      </c>
      <c r="L37" s="33">
        <v>29</v>
      </c>
      <c r="M37" s="32">
        <v>312.5000000053026</v>
      </c>
      <c r="N37" s="33">
        <v>11</v>
      </c>
      <c r="O37" s="32">
        <v>550.0000000474834</v>
      </c>
      <c r="P37" s="33">
        <v>18</v>
      </c>
      <c r="Q37" s="85">
        <f t="shared" si="0"/>
        <v>1700.0000000860723</v>
      </c>
      <c r="R37" s="86">
        <f t="shared" si="0"/>
        <v>58</v>
      </c>
      <c r="S37" s="52">
        <f>R37/I37</f>
        <v>58</v>
      </c>
      <c r="T37" s="53">
        <f t="shared" si="1"/>
        <v>29.31034482907021</v>
      </c>
      <c r="U37" s="68">
        <v>132</v>
      </c>
      <c r="V37" s="69">
        <f>IF(U37&lt;&gt;0,-(U37-R37)/U37,"")</f>
        <v>-0.5606060606060606</v>
      </c>
      <c r="W37" s="89">
        <v>234216.50000008606</v>
      </c>
      <c r="X37" s="90">
        <v>8530</v>
      </c>
    </row>
    <row r="38" spans="1:24" ht="11.25">
      <c r="A38" s="28">
        <v>32</v>
      </c>
      <c r="B38" s="29"/>
      <c r="C38" s="60" t="s">
        <v>38</v>
      </c>
      <c r="D38" s="61" t="s">
        <v>39</v>
      </c>
      <c r="E38" s="62">
        <v>44449</v>
      </c>
      <c r="F38" s="63" t="s">
        <v>19</v>
      </c>
      <c r="G38" s="64">
        <v>215</v>
      </c>
      <c r="H38" s="64">
        <v>1</v>
      </c>
      <c r="I38" s="65">
        <v>1</v>
      </c>
      <c r="J38" s="64">
        <v>8</v>
      </c>
      <c r="K38" s="32">
        <v>240.00000003459303</v>
      </c>
      <c r="L38" s="33">
        <v>10</v>
      </c>
      <c r="M38" s="32">
        <v>438.99999996472025</v>
      </c>
      <c r="N38" s="33">
        <v>18</v>
      </c>
      <c r="O38" s="32">
        <v>675.9999999893431</v>
      </c>
      <c r="P38" s="33">
        <v>28</v>
      </c>
      <c r="Q38" s="85">
        <f t="shared" si="0"/>
        <v>1354.9999999886563</v>
      </c>
      <c r="R38" s="86">
        <f t="shared" si="0"/>
        <v>56</v>
      </c>
      <c r="S38" s="52">
        <f>R38/I38</f>
        <v>56</v>
      </c>
      <c r="T38" s="53">
        <f t="shared" si="1"/>
        <v>24.196428571226004</v>
      </c>
      <c r="U38" s="68">
        <v>124</v>
      </c>
      <c r="V38" s="69">
        <f>IF(U38&lt;&gt;0,-(U38-R38)/U38,"")</f>
        <v>-0.5483870967741935</v>
      </c>
      <c r="W38" s="87">
        <v>757418.9999999887</v>
      </c>
      <c r="X38" s="88">
        <v>37708</v>
      </c>
    </row>
    <row r="39" spans="1:24" ht="11.25">
      <c r="A39" s="28">
        <v>33</v>
      </c>
      <c r="B39" s="29"/>
      <c r="C39" s="60" t="s">
        <v>65</v>
      </c>
      <c r="D39" s="61" t="s">
        <v>66</v>
      </c>
      <c r="E39" s="62">
        <v>44484</v>
      </c>
      <c r="F39" s="63" t="s">
        <v>21</v>
      </c>
      <c r="G39" s="64">
        <v>26</v>
      </c>
      <c r="H39" s="64">
        <v>2</v>
      </c>
      <c r="I39" s="65">
        <v>2</v>
      </c>
      <c r="J39" s="64">
        <v>3</v>
      </c>
      <c r="K39" s="32">
        <v>77.00000003335322</v>
      </c>
      <c r="L39" s="33">
        <v>3</v>
      </c>
      <c r="M39" s="32">
        <v>1012.9999999965875</v>
      </c>
      <c r="N39" s="33">
        <v>37</v>
      </c>
      <c r="O39" s="32">
        <v>210.0000000302689</v>
      </c>
      <c r="P39" s="33">
        <v>8</v>
      </c>
      <c r="Q39" s="85">
        <f t="shared" si="0"/>
        <v>1300.0000000602095</v>
      </c>
      <c r="R39" s="86">
        <f t="shared" si="0"/>
        <v>48</v>
      </c>
      <c r="S39" s="52">
        <f>R39/I39</f>
        <v>24</v>
      </c>
      <c r="T39" s="53">
        <f t="shared" si="1"/>
        <v>27.083333334587696</v>
      </c>
      <c r="U39" s="68">
        <v>217</v>
      </c>
      <c r="V39" s="69">
        <f>IF(U39&lt;&gt;0,-(U39-R39)/U39,"")</f>
        <v>-0.7788018433179723</v>
      </c>
      <c r="W39" s="87">
        <v>44208.00000006021</v>
      </c>
      <c r="X39" s="88">
        <v>1956</v>
      </c>
    </row>
    <row r="40" spans="1:24" ht="11.25">
      <c r="A40" s="28">
        <v>34</v>
      </c>
      <c r="B40" s="29"/>
      <c r="C40" s="60" t="s">
        <v>27</v>
      </c>
      <c r="D40" s="61" t="s">
        <v>28</v>
      </c>
      <c r="E40" s="62">
        <v>44428</v>
      </c>
      <c r="F40" s="63" t="s">
        <v>18</v>
      </c>
      <c r="G40" s="64">
        <v>167</v>
      </c>
      <c r="H40" s="64">
        <v>1</v>
      </c>
      <c r="I40" s="65">
        <v>1</v>
      </c>
      <c r="J40" s="64">
        <v>11</v>
      </c>
      <c r="K40" s="32">
        <v>308</v>
      </c>
      <c r="L40" s="33">
        <v>15</v>
      </c>
      <c r="M40" s="32">
        <v>374</v>
      </c>
      <c r="N40" s="33">
        <v>18</v>
      </c>
      <c r="O40" s="32">
        <v>166</v>
      </c>
      <c r="P40" s="33">
        <v>8</v>
      </c>
      <c r="Q40" s="66">
        <f t="shared" si="0"/>
        <v>848</v>
      </c>
      <c r="R40" s="67">
        <f t="shared" si="0"/>
        <v>41</v>
      </c>
      <c r="S40" s="52">
        <f>R40/I40</f>
        <v>41</v>
      </c>
      <c r="T40" s="53">
        <f t="shared" si="1"/>
        <v>20.682926829268293</v>
      </c>
      <c r="U40" s="68">
        <v>131</v>
      </c>
      <c r="V40" s="69">
        <f>IF(U40&lt;&gt;0,-(U40-R40)/U40,"")</f>
        <v>-0.6870229007633588</v>
      </c>
      <c r="W40" s="70">
        <v>1813565</v>
      </c>
      <c r="X40" s="71">
        <v>80186</v>
      </c>
    </row>
    <row r="41" spans="1:24" ht="11.25">
      <c r="A41" s="28">
        <v>35</v>
      </c>
      <c r="B41" s="29"/>
      <c r="C41" s="60" t="s">
        <v>96</v>
      </c>
      <c r="D41" s="61" t="s">
        <v>96</v>
      </c>
      <c r="E41" s="62">
        <v>44407</v>
      </c>
      <c r="F41" s="63" t="s">
        <v>97</v>
      </c>
      <c r="G41" s="64">
        <v>20</v>
      </c>
      <c r="H41" s="64">
        <v>1</v>
      </c>
      <c r="I41" s="65">
        <v>1</v>
      </c>
      <c r="J41" s="64">
        <v>5</v>
      </c>
      <c r="K41" s="32">
        <v>200</v>
      </c>
      <c r="L41" s="33">
        <v>10</v>
      </c>
      <c r="M41" s="32">
        <v>200</v>
      </c>
      <c r="N41" s="33">
        <v>10</v>
      </c>
      <c r="O41" s="32">
        <v>203</v>
      </c>
      <c r="P41" s="33">
        <v>11</v>
      </c>
      <c r="Q41" s="66">
        <f t="shared" si="0"/>
        <v>603</v>
      </c>
      <c r="R41" s="67">
        <f t="shared" si="0"/>
        <v>31</v>
      </c>
      <c r="S41" s="52">
        <f>R41/I41</f>
        <v>31</v>
      </c>
      <c r="T41" s="53">
        <f t="shared" si="1"/>
        <v>19.451612903225808</v>
      </c>
      <c r="U41" s="68">
        <v>0</v>
      </c>
      <c r="V41" s="69">
        <f>IF(U41&lt;&gt;0,-(U41-R41)/U41,"")</f>
      </c>
      <c r="W41" s="70">
        <v>30244.5</v>
      </c>
      <c r="X41" s="71">
        <v>1574</v>
      </c>
    </row>
    <row r="42" spans="1:24" ht="11.25">
      <c r="A42" s="28">
        <v>36</v>
      </c>
      <c r="B42" s="29"/>
      <c r="C42" s="72" t="s">
        <v>98</v>
      </c>
      <c r="D42" s="73" t="s">
        <v>98</v>
      </c>
      <c r="E42" s="74">
        <v>44379</v>
      </c>
      <c r="F42" s="63" t="s">
        <v>99</v>
      </c>
      <c r="G42" s="75">
        <v>17</v>
      </c>
      <c r="H42" s="75">
        <v>3</v>
      </c>
      <c r="I42" s="65">
        <v>3</v>
      </c>
      <c r="J42" s="64">
        <v>5</v>
      </c>
      <c r="K42" s="32">
        <v>46.5</v>
      </c>
      <c r="L42" s="33">
        <v>6</v>
      </c>
      <c r="M42" s="32">
        <v>200</v>
      </c>
      <c r="N42" s="33">
        <v>10</v>
      </c>
      <c r="O42" s="32">
        <v>200</v>
      </c>
      <c r="P42" s="33">
        <v>10</v>
      </c>
      <c r="Q42" s="66">
        <f t="shared" si="0"/>
        <v>446.5</v>
      </c>
      <c r="R42" s="67">
        <f t="shared" si="0"/>
        <v>26</v>
      </c>
      <c r="S42" s="52">
        <f>R42/I42</f>
        <v>8.666666666666666</v>
      </c>
      <c r="T42" s="53">
        <f t="shared" si="1"/>
        <v>17.173076923076923</v>
      </c>
      <c r="U42" s="68">
        <v>2</v>
      </c>
      <c r="V42" s="69">
        <f>IF(U42&lt;&gt;0,-(U42-R42)/U42,"")</f>
        <v>12</v>
      </c>
      <c r="W42" s="66">
        <v>19398</v>
      </c>
      <c r="X42" s="67">
        <v>1031</v>
      </c>
    </row>
    <row r="43" spans="1:24" ht="11.25">
      <c r="A43" s="28">
        <v>37</v>
      </c>
      <c r="B43" s="29"/>
      <c r="C43" s="60" t="s">
        <v>75</v>
      </c>
      <c r="D43" s="61" t="s">
        <v>75</v>
      </c>
      <c r="E43" s="62">
        <v>44449</v>
      </c>
      <c r="F43" s="63" t="s">
        <v>19</v>
      </c>
      <c r="G43" s="64">
        <v>127</v>
      </c>
      <c r="H43" s="64">
        <v>1</v>
      </c>
      <c r="I43" s="65">
        <v>1</v>
      </c>
      <c r="J43" s="64">
        <v>6</v>
      </c>
      <c r="K43" s="32">
        <v>77.99999997309196</v>
      </c>
      <c r="L43" s="33">
        <v>11</v>
      </c>
      <c r="M43" s="32">
        <v>33.99999995403298</v>
      </c>
      <c r="N43" s="33">
        <v>5</v>
      </c>
      <c r="O43" s="32">
        <v>0</v>
      </c>
      <c r="P43" s="33">
        <v>0</v>
      </c>
      <c r="Q43" s="85">
        <f t="shared" si="0"/>
        <v>111.99999992712495</v>
      </c>
      <c r="R43" s="86">
        <f t="shared" si="0"/>
        <v>16</v>
      </c>
      <c r="S43" s="52">
        <f>R43/I43</f>
        <v>16</v>
      </c>
      <c r="T43" s="53">
        <f t="shared" si="1"/>
        <v>6.999999995445309</v>
      </c>
      <c r="U43" s="68">
        <v>4</v>
      </c>
      <c r="V43" s="69">
        <f>IF(U43&lt;&gt;0,-(U43-R43)/U43,"")</f>
        <v>3</v>
      </c>
      <c r="W43" s="87">
        <v>54596.999999927124</v>
      </c>
      <c r="X43" s="88">
        <v>2840</v>
      </c>
    </row>
    <row r="44" spans="1:24" ht="11.25">
      <c r="A44" s="28">
        <v>38</v>
      </c>
      <c r="B44" s="29"/>
      <c r="C44" s="60" t="s">
        <v>51</v>
      </c>
      <c r="D44" s="61" t="s">
        <v>51</v>
      </c>
      <c r="E44" s="62">
        <v>44470</v>
      </c>
      <c r="F44" s="63" t="s">
        <v>19</v>
      </c>
      <c r="G44" s="64">
        <v>40</v>
      </c>
      <c r="H44" s="64">
        <v>1</v>
      </c>
      <c r="I44" s="65">
        <v>1</v>
      </c>
      <c r="J44" s="64">
        <v>4</v>
      </c>
      <c r="K44" s="32">
        <v>110.00000004764745</v>
      </c>
      <c r="L44" s="33">
        <v>5</v>
      </c>
      <c r="M44" s="32">
        <v>88.00000003811796</v>
      </c>
      <c r="N44" s="33">
        <v>4</v>
      </c>
      <c r="O44" s="32">
        <v>0</v>
      </c>
      <c r="P44" s="33">
        <v>5</v>
      </c>
      <c r="Q44" s="85">
        <f t="shared" si="0"/>
        <v>198.0000000857654</v>
      </c>
      <c r="R44" s="86">
        <f t="shared" si="0"/>
        <v>14</v>
      </c>
      <c r="S44" s="52">
        <f>R44/I44</f>
        <v>14</v>
      </c>
      <c r="T44" s="53">
        <f t="shared" si="1"/>
        <v>14.142857148983243</v>
      </c>
      <c r="U44" s="68">
        <v>0</v>
      </c>
      <c r="V44" s="69">
        <f>IF(U44&lt;&gt;0,-(U44-R44)/U44,"")</f>
      </c>
      <c r="W44" s="87">
        <v>14490.000000085765</v>
      </c>
      <c r="X44" s="88">
        <v>747</v>
      </c>
    </row>
    <row r="45" spans="1:24" ht="11.25">
      <c r="A45" s="28">
        <v>39</v>
      </c>
      <c r="B45" s="29"/>
      <c r="C45" s="60" t="s">
        <v>29</v>
      </c>
      <c r="D45" s="61" t="s">
        <v>30</v>
      </c>
      <c r="E45" s="62">
        <v>44428</v>
      </c>
      <c r="F45" s="34" t="s">
        <v>25</v>
      </c>
      <c r="G45" s="64">
        <v>41</v>
      </c>
      <c r="H45" s="64">
        <v>1</v>
      </c>
      <c r="I45" s="65">
        <v>1</v>
      </c>
      <c r="J45" s="64">
        <v>11</v>
      </c>
      <c r="K45" s="32">
        <v>99.99999998262145</v>
      </c>
      <c r="L45" s="33">
        <v>4</v>
      </c>
      <c r="M45" s="32">
        <v>74.99999996312185</v>
      </c>
      <c r="N45" s="33">
        <v>3</v>
      </c>
      <c r="O45" s="32">
        <v>150.00000002162062</v>
      </c>
      <c r="P45" s="33">
        <v>6</v>
      </c>
      <c r="Q45" s="85">
        <f t="shared" si="0"/>
        <v>324.9999999673639</v>
      </c>
      <c r="R45" s="86">
        <f t="shared" si="0"/>
        <v>13</v>
      </c>
      <c r="S45" s="52">
        <f>R45/I45</f>
        <v>13</v>
      </c>
      <c r="T45" s="53">
        <f t="shared" si="1"/>
        <v>24.99999999748953</v>
      </c>
      <c r="U45" s="68">
        <v>6</v>
      </c>
      <c r="V45" s="69">
        <f>IF(U45&lt;&gt;0,-(U45-R45)/U45,"")</f>
        <v>1.1666666666666667</v>
      </c>
      <c r="W45" s="87">
        <v>261873.99999996737</v>
      </c>
      <c r="X45" s="88">
        <v>12366</v>
      </c>
    </row>
    <row r="46" spans="1:24" ht="11.25">
      <c r="A46" s="28">
        <v>40</v>
      </c>
      <c r="B46" s="29"/>
      <c r="C46" s="60" t="s">
        <v>100</v>
      </c>
      <c r="D46" s="61" t="s">
        <v>100</v>
      </c>
      <c r="E46" s="62">
        <v>44421</v>
      </c>
      <c r="F46" s="63" t="s">
        <v>101</v>
      </c>
      <c r="G46" s="64">
        <v>14</v>
      </c>
      <c r="H46" s="64">
        <v>1</v>
      </c>
      <c r="I46" s="65">
        <v>1</v>
      </c>
      <c r="J46" s="64">
        <v>8</v>
      </c>
      <c r="K46" s="32">
        <v>0</v>
      </c>
      <c r="L46" s="33">
        <v>0</v>
      </c>
      <c r="M46" s="32">
        <v>157</v>
      </c>
      <c r="N46" s="33">
        <v>10</v>
      </c>
      <c r="O46" s="32">
        <v>0</v>
      </c>
      <c r="P46" s="33">
        <v>0</v>
      </c>
      <c r="Q46" s="66">
        <f t="shared" si="0"/>
        <v>157</v>
      </c>
      <c r="R46" s="67">
        <f t="shared" si="0"/>
        <v>10</v>
      </c>
      <c r="S46" s="52">
        <f>R46/I46</f>
        <v>10</v>
      </c>
      <c r="T46" s="53">
        <f t="shared" si="1"/>
        <v>15.7</v>
      </c>
      <c r="U46" s="68">
        <v>5</v>
      </c>
      <c r="V46" s="69">
        <f>IF(U46&lt;&gt;0,-(U46-R46)/U46,"")</f>
        <v>1</v>
      </c>
      <c r="W46" s="70">
        <v>18948</v>
      </c>
      <c r="X46" s="71">
        <v>1050</v>
      </c>
    </row>
    <row r="47" spans="1:24" ht="11.25">
      <c r="A47" s="28">
        <v>41</v>
      </c>
      <c r="B47" s="29"/>
      <c r="C47" s="60" t="s">
        <v>102</v>
      </c>
      <c r="D47" s="61" t="s">
        <v>102</v>
      </c>
      <c r="E47" s="62">
        <v>44470</v>
      </c>
      <c r="F47" s="63" t="s">
        <v>20</v>
      </c>
      <c r="G47" s="64">
        <v>51</v>
      </c>
      <c r="H47" s="64">
        <v>1</v>
      </c>
      <c r="I47" s="65">
        <v>1</v>
      </c>
      <c r="J47" s="64">
        <v>4</v>
      </c>
      <c r="K47" s="32">
        <v>0</v>
      </c>
      <c r="L47" s="33">
        <v>0</v>
      </c>
      <c r="M47" s="32">
        <v>0</v>
      </c>
      <c r="N47" s="33">
        <v>0</v>
      </c>
      <c r="O47" s="32">
        <v>251.99999997909651</v>
      </c>
      <c r="P47" s="33">
        <v>9</v>
      </c>
      <c r="Q47" s="85">
        <f t="shared" si="0"/>
        <v>251.99999997909651</v>
      </c>
      <c r="R47" s="86">
        <f t="shared" si="0"/>
        <v>9</v>
      </c>
      <c r="S47" s="52">
        <f>R47/I47</f>
        <v>9</v>
      </c>
      <c r="T47" s="53">
        <f t="shared" si="1"/>
        <v>27.999999997677392</v>
      </c>
      <c r="U47" s="68">
        <v>0</v>
      </c>
      <c r="V47" s="69">
        <f>IF(U47&lt;&gt;0,-(U47-R47)/U47,"")</f>
      </c>
      <c r="W47" s="87">
        <v>46544.499999979096</v>
      </c>
      <c r="X47" s="88">
        <v>2196</v>
      </c>
    </row>
    <row r="48" spans="1:24" ht="11.25">
      <c r="A48" s="28">
        <v>42</v>
      </c>
      <c r="B48" s="29"/>
      <c r="C48" s="60" t="s">
        <v>58</v>
      </c>
      <c r="D48" s="61" t="s">
        <v>58</v>
      </c>
      <c r="E48" s="62">
        <v>44477</v>
      </c>
      <c r="F48" s="63" t="s">
        <v>19</v>
      </c>
      <c r="G48" s="64">
        <v>111</v>
      </c>
      <c r="H48" s="64">
        <v>1</v>
      </c>
      <c r="I48" s="65">
        <v>1</v>
      </c>
      <c r="J48" s="64">
        <v>3</v>
      </c>
      <c r="K48" s="32">
        <v>23.999999984383916</v>
      </c>
      <c r="L48" s="33">
        <v>2</v>
      </c>
      <c r="M48" s="32">
        <v>23.999999984383916</v>
      </c>
      <c r="N48" s="33">
        <v>2</v>
      </c>
      <c r="O48" s="32">
        <v>23.999999984383916</v>
      </c>
      <c r="P48" s="33">
        <v>4</v>
      </c>
      <c r="Q48" s="85">
        <f t="shared" si="0"/>
        <v>71.99999995315174</v>
      </c>
      <c r="R48" s="86">
        <f t="shared" si="0"/>
        <v>8</v>
      </c>
      <c r="S48" s="52">
        <f>R48/I48</f>
        <v>8</v>
      </c>
      <c r="T48" s="53">
        <f t="shared" si="1"/>
        <v>8.999999994143968</v>
      </c>
      <c r="U48" s="68">
        <v>8</v>
      </c>
      <c r="V48" s="69">
        <f>IF(U48&lt;&gt;0,-(U48-R48)/U48,"")</f>
        <v>0</v>
      </c>
      <c r="W48" s="87">
        <v>132430.99999995314</v>
      </c>
      <c r="X48" s="88">
        <v>6591</v>
      </c>
    </row>
    <row r="49" spans="1:24" ht="11.25">
      <c r="A49" s="28">
        <v>43</v>
      </c>
      <c r="B49" s="29"/>
      <c r="C49" s="60" t="s">
        <v>103</v>
      </c>
      <c r="D49" s="61" t="s">
        <v>103</v>
      </c>
      <c r="E49" s="62">
        <v>43455</v>
      </c>
      <c r="F49" s="63" t="s">
        <v>21</v>
      </c>
      <c r="G49" s="64">
        <v>34</v>
      </c>
      <c r="H49" s="64">
        <v>1</v>
      </c>
      <c r="I49" s="65">
        <v>1</v>
      </c>
      <c r="J49" s="64">
        <v>25</v>
      </c>
      <c r="K49" s="32">
        <v>22.00000000952949</v>
      </c>
      <c r="L49" s="33">
        <v>1</v>
      </c>
      <c r="M49" s="32">
        <v>74.99999996312185</v>
      </c>
      <c r="N49" s="33">
        <v>3</v>
      </c>
      <c r="O49" s="32">
        <v>22.00000000952949</v>
      </c>
      <c r="P49" s="33">
        <v>1</v>
      </c>
      <c r="Q49" s="85">
        <f t="shared" si="0"/>
        <v>118.99999998218082</v>
      </c>
      <c r="R49" s="86">
        <f t="shared" si="0"/>
        <v>5</v>
      </c>
      <c r="S49" s="52">
        <f>R49/I49</f>
        <v>5</v>
      </c>
      <c r="T49" s="53">
        <f t="shared" si="1"/>
        <v>23.799999996436163</v>
      </c>
      <c r="U49" s="68">
        <v>0</v>
      </c>
      <c r="V49" s="69">
        <f>IF(U49&lt;&gt;0,-(U49-R49)/U49,"")</f>
      </c>
      <c r="W49" s="87">
        <v>160419.69999998214</v>
      </c>
      <c r="X49" s="88">
        <v>12103</v>
      </c>
    </row>
    <row r="50" spans="1:24" ht="11.25">
      <c r="A50" s="28">
        <v>44</v>
      </c>
      <c r="B50" s="29"/>
      <c r="C50" s="60" t="s">
        <v>40</v>
      </c>
      <c r="D50" s="61" t="s">
        <v>40</v>
      </c>
      <c r="E50" s="62">
        <v>44449</v>
      </c>
      <c r="F50" s="63" t="s">
        <v>20</v>
      </c>
      <c r="G50" s="64">
        <v>198</v>
      </c>
      <c r="H50" s="64">
        <v>1</v>
      </c>
      <c r="I50" s="65">
        <v>1</v>
      </c>
      <c r="J50" s="64">
        <v>8</v>
      </c>
      <c r="K50" s="32">
        <v>36.00000002426434</v>
      </c>
      <c r="L50" s="33">
        <v>2</v>
      </c>
      <c r="M50" s="32">
        <v>0</v>
      </c>
      <c r="N50" s="33">
        <v>0</v>
      </c>
      <c r="O50" s="32">
        <v>0</v>
      </c>
      <c r="P50" s="33">
        <v>0</v>
      </c>
      <c r="Q50" s="85">
        <f t="shared" si="0"/>
        <v>36.00000002426434</v>
      </c>
      <c r="R50" s="86">
        <f t="shared" si="0"/>
        <v>2</v>
      </c>
      <c r="S50" s="52">
        <f>R50/I50</f>
        <v>2</v>
      </c>
      <c r="T50" s="53">
        <f t="shared" si="1"/>
        <v>18.00000001213217</v>
      </c>
      <c r="U50" s="68">
        <v>42</v>
      </c>
      <c r="V50" s="69">
        <f>IF(U50&lt;&gt;0,-(U50-R50)/U50,"")</f>
        <v>-0.9523809523809523</v>
      </c>
      <c r="W50" s="89">
        <v>594597.5000000242</v>
      </c>
      <c r="X50" s="90">
        <v>26584</v>
      </c>
    </row>
    <row r="51" ht="11.25">
      <c r="T51" s="43" t="e">
        <f t="shared" si="1"/>
        <v>#DIV/0!</v>
      </c>
    </row>
  </sheetData>
  <sheetProtection selectLockedCells="1" selectUnlockedCells="1"/>
  <mergeCells count="10">
    <mergeCell ref="W4:X4"/>
    <mergeCell ref="K1:X3"/>
    <mergeCell ref="K4:L4"/>
    <mergeCell ref="U4:V4"/>
    <mergeCell ref="B3:C3"/>
    <mergeCell ref="B2:C2"/>
    <mergeCell ref="B1:C1"/>
    <mergeCell ref="M4:N4"/>
    <mergeCell ref="O4:P4"/>
    <mergeCell ref="Q4:R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MUHASEBE-1</cp:lastModifiedBy>
  <cp:lastPrinted>2019-05-25T10:12:45Z</cp:lastPrinted>
  <dcterms:created xsi:type="dcterms:W3CDTF">2006-03-15T09:07:04Z</dcterms:created>
  <dcterms:modified xsi:type="dcterms:W3CDTF">2021-11-01T12:25:24Z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