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20400" windowHeight="7770"/>
  </bookViews>
  <sheets>
    <sheet name="2020_37-11-13.09" sheetId="121" r:id="rId1"/>
    <sheet name="2020_36-04-06.09" sheetId="120" r:id="rId2"/>
    <sheet name="2020_35-28-30.08" sheetId="119" r:id="rId3"/>
    <sheet name="2020_34-21-23.08" sheetId="118" r:id="rId4"/>
    <sheet name="2020_33-14-16.08" sheetId="117" r:id="rId5"/>
    <sheet name="2020_32-07-09.08" sheetId="116" r:id="rId6"/>
    <sheet name="2020_28-10-12.07" sheetId="115" r:id="rId7"/>
    <sheet name="2020_11-13-15.03" sheetId="114" r:id="rId8"/>
    <sheet name="2020_10-06-08.03" sheetId="113" r:id="rId9"/>
    <sheet name="2020_09-28.02-01.03" sheetId="112" r:id="rId10"/>
    <sheet name="2020_08-21-23.02" sheetId="111" r:id="rId11"/>
    <sheet name="2020_07-14-16.02" sheetId="110" r:id="rId12"/>
    <sheet name="2020_06-07-09.02" sheetId="109" r:id="rId13"/>
    <sheet name="2020_05-31.01-02.02" sheetId="108" r:id="rId14"/>
    <sheet name="2020_04-24-26.01" sheetId="107" r:id="rId15"/>
    <sheet name="2020_03-17-19.01" sheetId="106" r:id="rId16"/>
    <sheet name="2020_02-10-12.01" sheetId="105" r:id="rId17"/>
    <sheet name="2020_01-03-05.01" sheetId="104" r:id="rId18"/>
  </sheets>
  <definedNames>
    <definedName name="_xlnm._FilterDatabase" localSheetId="17" hidden="1">'2020_01-03-05.01'!$J$5:$X$5</definedName>
    <definedName name="_xlnm._FilterDatabase" localSheetId="16" hidden="1">'2020_02-10-12.01'!$J$5:$X$5</definedName>
    <definedName name="_xlnm._FilterDatabase" localSheetId="15" hidden="1">'2020_03-17-19.01'!$J$5:$X$5</definedName>
    <definedName name="_xlnm._FilterDatabase" localSheetId="14" hidden="1">'2020_04-24-26.01'!$J$5:$X$5</definedName>
    <definedName name="_xlnm._FilterDatabase" localSheetId="13" hidden="1">'2020_05-31.01-02.02'!$J$5:$X$5</definedName>
    <definedName name="_xlnm._FilterDatabase" localSheetId="12" hidden="1">'2020_06-07-09.02'!$J$5:$X$5</definedName>
    <definedName name="_xlnm._FilterDatabase" localSheetId="11" hidden="1">'2020_07-14-16.02'!$J$5:$X$5</definedName>
    <definedName name="_xlnm._FilterDatabase" localSheetId="10" hidden="1">'2020_08-21-23.02'!$J$5:$X$5</definedName>
    <definedName name="_xlnm._FilterDatabase" localSheetId="9" hidden="1">'2020_09-28.02-01.03'!$J$5:$X$5</definedName>
    <definedName name="_xlnm._FilterDatabase" localSheetId="8" hidden="1">'2020_10-06-08.03'!$J$5:$X$5</definedName>
    <definedName name="_xlnm._FilterDatabase" localSheetId="7" hidden="1">'2020_11-13-15.03'!$J$5:$X$5</definedName>
    <definedName name="_xlnm._FilterDatabase" localSheetId="6" hidden="1">'2020_28-10-12.07'!$J$5:$X$5</definedName>
    <definedName name="_xlnm._FilterDatabase" localSheetId="5" hidden="1">'2020_32-07-09.08'!$J$5:$X$5</definedName>
    <definedName name="_xlnm._FilterDatabase" localSheetId="4" hidden="1">'2020_33-14-16.08'!$J$5:$X$5</definedName>
    <definedName name="_xlnm._FilterDatabase" localSheetId="3" hidden="1">'2020_34-21-23.08'!$J$5:$X$5</definedName>
    <definedName name="_xlnm._FilterDatabase" localSheetId="2" hidden="1">'2020_35-28-30.08'!$J$5:$X$5</definedName>
    <definedName name="_xlnm._FilterDatabase" localSheetId="1" hidden="1">'2020_36-04-06.09'!$J$5:$X$5</definedName>
    <definedName name="_xlnm._FilterDatabase" localSheetId="0" hidden="1">'2020_37-11-13.09'!$J$5:$X$5</definedName>
  </definedNames>
  <calcPr calcId="145621" concurrentCalc="0"/>
</workbook>
</file>

<file path=xl/calcChain.xml><?xml version="1.0" encoding="utf-8"?>
<calcChain xmlns="http://schemas.openxmlformats.org/spreadsheetml/2006/main">
  <c r="P9" i="121" l="1"/>
  <c r="P8" i="121"/>
  <c r="Q9" i="121"/>
  <c r="Q8" i="121"/>
  <c r="Q6" i="121"/>
  <c r="P6" i="121"/>
  <c r="B6" i="121"/>
  <c r="B7" i="121"/>
  <c r="B8" i="121"/>
  <c r="B9" i="121"/>
  <c r="X6" i="121"/>
  <c r="U6" i="121"/>
  <c r="S6" i="121"/>
  <c r="R6" i="121"/>
  <c r="X8" i="121"/>
  <c r="U8" i="121"/>
  <c r="S8" i="121"/>
  <c r="R8" i="121"/>
  <c r="X9" i="121"/>
  <c r="U9" i="121"/>
  <c r="S9" i="121"/>
  <c r="R9" i="121"/>
  <c r="X7" i="121"/>
  <c r="P7" i="121"/>
  <c r="U7" i="121"/>
  <c r="Q7" i="121"/>
  <c r="S7" i="121"/>
  <c r="R7" i="121"/>
  <c r="B6" i="120"/>
  <c r="B7" i="120"/>
  <c r="B8" i="120"/>
  <c r="B9" i="120"/>
  <c r="P6" i="120"/>
  <c r="U6" i="120"/>
  <c r="X6" i="120"/>
  <c r="Q6" i="120"/>
  <c r="S6" i="120"/>
  <c r="R6" i="120"/>
  <c r="X7" i="120"/>
  <c r="P7" i="120"/>
  <c r="U7" i="120"/>
  <c r="Q7" i="120"/>
  <c r="S7" i="120"/>
  <c r="R7" i="120"/>
  <c r="X9" i="120"/>
  <c r="P9" i="120"/>
  <c r="U9" i="120"/>
  <c r="Q9" i="120"/>
  <c r="S9" i="120"/>
  <c r="R9" i="120"/>
  <c r="X8" i="120"/>
  <c r="P8" i="120"/>
  <c r="U8" i="120"/>
  <c r="Q8" i="120"/>
  <c r="S8" i="120"/>
  <c r="R8" i="120"/>
  <c r="B6" i="119"/>
  <c r="B7" i="119"/>
  <c r="B8" i="119"/>
  <c r="X8" i="119"/>
  <c r="Q8" i="119"/>
  <c r="P8" i="119"/>
  <c r="U8" i="119"/>
  <c r="X6" i="119"/>
  <c r="Q6" i="119"/>
  <c r="R6" i="119"/>
  <c r="P6" i="119"/>
  <c r="X7" i="119"/>
  <c r="Q7" i="119"/>
  <c r="R7" i="119"/>
  <c r="P7" i="119"/>
  <c r="U7" i="119"/>
  <c r="S6" i="119"/>
  <c r="S8" i="119"/>
  <c r="S7" i="119"/>
  <c r="R8" i="119"/>
  <c r="U6" i="119"/>
  <c r="B6" i="118"/>
  <c r="B7" i="118"/>
  <c r="B8" i="118"/>
  <c r="B9" i="118"/>
  <c r="X6" i="118"/>
  <c r="Q6" i="118"/>
  <c r="R6" i="118"/>
  <c r="P6" i="118"/>
  <c r="X9" i="118"/>
  <c r="Q9" i="118"/>
  <c r="R9" i="118"/>
  <c r="P9" i="118"/>
  <c r="U9" i="118"/>
  <c r="X8" i="118"/>
  <c r="Q8" i="118"/>
  <c r="R8" i="118"/>
  <c r="P8" i="118"/>
  <c r="U8" i="118"/>
  <c r="X7" i="118"/>
  <c r="Q7" i="118"/>
  <c r="R7" i="118"/>
  <c r="P7" i="118"/>
  <c r="U7" i="118"/>
  <c r="S6" i="118"/>
  <c r="S8" i="118"/>
  <c r="S9" i="118"/>
  <c r="S7" i="118"/>
  <c r="U6" i="118"/>
  <c r="X9" i="117"/>
  <c r="Q9" i="117"/>
  <c r="P9" i="117"/>
  <c r="X8" i="117"/>
  <c r="Q8" i="117"/>
  <c r="P8" i="117"/>
  <c r="X7" i="117"/>
  <c r="Q7" i="117"/>
  <c r="P7" i="117"/>
  <c r="X6" i="117"/>
  <c r="Q6" i="117"/>
  <c r="P6" i="117"/>
  <c r="B6" i="117"/>
  <c r="B7" i="117"/>
  <c r="B8" i="117"/>
  <c r="B9" i="117"/>
  <c r="R9" i="117"/>
  <c r="U9" i="117"/>
  <c r="R8" i="117"/>
  <c r="U8" i="117"/>
  <c r="R7" i="117"/>
  <c r="R6" i="117"/>
  <c r="U6" i="117"/>
  <c r="S9" i="117"/>
  <c r="S6" i="117"/>
  <c r="S7" i="117"/>
  <c r="S8" i="117"/>
  <c r="U7" i="117"/>
  <c r="X8" i="116"/>
  <c r="Q8" i="116"/>
  <c r="R8" i="116"/>
  <c r="P8" i="116"/>
  <c r="U8" i="116"/>
  <c r="X7" i="116"/>
  <c r="Q7" i="116"/>
  <c r="R7" i="116"/>
  <c r="P7" i="116"/>
  <c r="X6" i="116"/>
  <c r="Q6" i="116"/>
  <c r="R6" i="116"/>
  <c r="P6" i="116"/>
  <c r="U6" i="116"/>
  <c r="B6" i="116"/>
  <c r="B7" i="116"/>
  <c r="B8" i="116"/>
  <c r="S6" i="116"/>
  <c r="S7" i="116"/>
  <c r="U7" i="116"/>
  <c r="S8" i="116"/>
  <c r="X7" i="115"/>
  <c r="Q7" i="115"/>
  <c r="R7" i="115"/>
  <c r="P7" i="115"/>
  <c r="U7" i="115"/>
  <c r="X6" i="115"/>
  <c r="Q6" i="115"/>
  <c r="P6" i="115"/>
  <c r="U6" i="115"/>
  <c r="B6" i="115"/>
  <c r="B7" i="115"/>
  <c r="S6" i="115"/>
  <c r="S7" i="115"/>
  <c r="R6" i="115"/>
  <c r="B6" i="114"/>
  <c r="B7" i="114"/>
  <c r="B8" i="114"/>
  <c r="B9" i="114"/>
  <c r="X6" i="114"/>
  <c r="Q6" i="114"/>
  <c r="R6" i="114"/>
  <c r="P6" i="114"/>
  <c r="U6" i="114"/>
  <c r="X8" i="114"/>
  <c r="Q8" i="114"/>
  <c r="R8" i="114"/>
  <c r="P8" i="114"/>
  <c r="U8" i="114"/>
  <c r="X9" i="114"/>
  <c r="Q9" i="114"/>
  <c r="R9" i="114"/>
  <c r="P9" i="114"/>
  <c r="X7" i="114"/>
  <c r="Q7" i="114"/>
  <c r="R7" i="114"/>
  <c r="P7" i="114"/>
  <c r="U7" i="114"/>
  <c r="S9" i="114"/>
  <c r="S6" i="114"/>
  <c r="S7" i="114"/>
  <c r="S8" i="114"/>
  <c r="U9" i="114"/>
  <c r="X8" i="113"/>
  <c r="Q8" i="113"/>
  <c r="R8" i="113"/>
  <c r="P8" i="113"/>
  <c r="U8" i="113"/>
  <c r="X7" i="113"/>
  <c r="Q7" i="113"/>
  <c r="R7" i="113"/>
  <c r="P7" i="113"/>
  <c r="U7" i="113"/>
  <c r="X6" i="113"/>
  <c r="Q6" i="113"/>
  <c r="R6" i="113"/>
  <c r="P6" i="113"/>
  <c r="B6" i="113"/>
  <c r="B7" i="113"/>
  <c r="B8" i="113"/>
  <c r="S6" i="113"/>
  <c r="S7" i="113"/>
  <c r="U6" i="113"/>
  <c r="S8" i="113"/>
  <c r="X8" i="112"/>
  <c r="Q8" i="112"/>
  <c r="R8" i="112"/>
  <c r="P8" i="112"/>
  <c r="U8" i="112"/>
  <c r="X7" i="112"/>
  <c r="Q7" i="112"/>
  <c r="R7" i="112"/>
  <c r="P7" i="112"/>
  <c r="X6" i="112"/>
  <c r="Q6" i="112"/>
  <c r="R6" i="112"/>
  <c r="P6" i="112"/>
  <c r="U6" i="112"/>
  <c r="B6" i="112"/>
  <c r="B7" i="112"/>
  <c r="B8" i="112"/>
  <c r="S7" i="112"/>
  <c r="S8" i="112"/>
  <c r="S6" i="112"/>
  <c r="U7" i="112"/>
  <c r="X7" i="111"/>
  <c r="Q7" i="111"/>
  <c r="R7" i="111"/>
  <c r="P7" i="111"/>
  <c r="U7" i="111"/>
  <c r="X8" i="111"/>
  <c r="Q8" i="111"/>
  <c r="R8" i="111"/>
  <c r="P8" i="111"/>
  <c r="X9" i="111"/>
  <c r="Q9" i="111"/>
  <c r="R9" i="111"/>
  <c r="P9" i="111"/>
  <c r="U9" i="111"/>
  <c r="X6" i="111"/>
  <c r="Q6" i="111"/>
  <c r="R6" i="111"/>
  <c r="P6" i="111"/>
  <c r="B6" i="111"/>
  <c r="B7" i="111"/>
  <c r="B8" i="111"/>
  <c r="B9" i="111"/>
  <c r="S8" i="111"/>
  <c r="S6" i="111"/>
  <c r="S9" i="111"/>
  <c r="U8" i="111"/>
  <c r="U6" i="111"/>
  <c r="S7" i="111"/>
  <c r="X7" i="110"/>
  <c r="Q7" i="110"/>
  <c r="R7" i="110"/>
  <c r="P7" i="110"/>
  <c r="U7" i="110"/>
  <c r="X9" i="110"/>
  <c r="Q9" i="110"/>
  <c r="R9" i="110"/>
  <c r="P9" i="110"/>
  <c r="U9" i="110"/>
  <c r="X10" i="110"/>
  <c r="Q10" i="110"/>
  <c r="R10" i="110"/>
  <c r="P10" i="110"/>
  <c r="X8" i="110"/>
  <c r="Q8" i="110"/>
  <c r="R8" i="110"/>
  <c r="P8" i="110"/>
  <c r="U8" i="110"/>
  <c r="X6" i="110"/>
  <c r="Q6" i="110"/>
  <c r="R6" i="110"/>
  <c r="P6" i="110"/>
  <c r="U6" i="110"/>
  <c r="B6" i="110"/>
  <c r="B7" i="110"/>
  <c r="B8" i="110"/>
  <c r="B9" i="110"/>
  <c r="B10" i="110"/>
  <c r="S7" i="110"/>
  <c r="S6" i="110"/>
  <c r="S9" i="110"/>
  <c r="S8" i="110"/>
  <c r="S10" i="110"/>
  <c r="U10" i="110"/>
  <c r="B6" i="109"/>
  <c r="B7" i="109"/>
  <c r="B8" i="109"/>
  <c r="B9" i="109"/>
  <c r="B10" i="109"/>
  <c r="B11" i="109"/>
  <c r="X10" i="109"/>
  <c r="Q10" i="109"/>
  <c r="R10" i="109"/>
  <c r="P10" i="109"/>
  <c r="U10" i="109"/>
  <c r="X8" i="109"/>
  <c r="Q8" i="109"/>
  <c r="R8" i="109"/>
  <c r="P8" i="109"/>
  <c r="U8" i="109"/>
  <c r="X11" i="109"/>
  <c r="Q11" i="109"/>
  <c r="P11" i="109"/>
  <c r="U11" i="109"/>
  <c r="X9" i="109"/>
  <c r="Q9" i="109"/>
  <c r="R9" i="109"/>
  <c r="P9" i="109"/>
  <c r="U9" i="109"/>
  <c r="X6" i="109"/>
  <c r="Q6" i="109"/>
  <c r="R6" i="109"/>
  <c r="P6" i="109"/>
  <c r="X7" i="109"/>
  <c r="Q7" i="109"/>
  <c r="R7" i="109"/>
  <c r="P7" i="109"/>
  <c r="U7" i="109"/>
  <c r="S11" i="109"/>
  <c r="S6" i="109"/>
  <c r="R11" i="109"/>
  <c r="S7" i="109"/>
  <c r="S8" i="109"/>
  <c r="S9" i="109"/>
  <c r="U6" i="109"/>
  <c r="S10" i="109"/>
  <c r="B6" i="108"/>
  <c r="B7" i="108"/>
  <c r="B8" i="108"/>
  <c r="B9" i="108"/>
  <c r="B10" i="108"/>
  <c r="B11" i="108"/>
  <c r="X6" i="108"/>
  <c r="Q6" i="108"/>
  <c r="R6" i="108"/>
  <c r="P6" i="108"/>
  <c r="U6" i="108"/>
  <c r="X11" i="108"/>
  <c r="Q11" i="108"/>
  <c r="P11" i="108"/>
  <c r="U11" i="108"/>
  <c r="X10" i="108"/>
  <c r="Q10" i="108"/>
  <c r="R10" i="108"/>
  <c r="P10" i="108"/>
  <c r="X8" i="108"/>
  <c r="Q8" i="108"/>
  <c r="R8" i="108"/>
  <c r="P8" i="108"/>
  <c r="U8" i="108"/>
  <c r="X7" i="108"/>
  <c r="Q7" i="108"/>
  <c r="R7" i="108"/>
  <c r="P7" i="108"/>
  <c r="U7" i="108"/>
  <c r="X9" i="108"/>
  <c r="Q9" i="108"/>
  <c r="R9" i="108"/>
  <c r="P9" i="108"/>
  <c r="U9" i="108"/>
  <c r="S11" i="108"/>
  <c r="S6" i="108"/>
  <c r="S9" i="108"/>
  <c r="S10" i="108"/>
  <c r="S8" i="108"/>
  <c r="U10" i="108"/>
  <c r="S7" i="108"/>
  <c r="R11" i="108"/>
  <c r="B7" i="107"/>
  <c r="B8" i="107"/>
  <c r="B9" i="107"/>
  <c r="B10" i="107"/>
  <c r="B6" i="107"/>
  <c r="X7" i="107"/>
  <c r="Q7" i="107"/>
  <c r="R7" i="107"/>
  <c r="P7" i="107"/>
  <c r="U7" i="107"/>
  <c r="X8" i="107"/>
  <c r="Q8" i="107"/>
  <c r="R8" i="107"/>
  <c r="P8" i="107"/>
  <c r="X10" i="107"/>
  <c r="Q10" i="107"/>
  <c r="R10" i="107"/>
  <c r="P10" i="107"/>
  <c r="U10" i="107"/>
  <c r="X9" i="107"/>
  <c r="Q9" i="107"/>
  <c r="P9" i="107"/>
  <c r="U9" i="107"/>
  <c r="X6" i="107"/>
  <c r="Q6" i="107"/>
  <c r="R6" i="107"/>
  <c r="P6" i="107"/>
  <c r="S8" i="107"/>
  <c r="U8" i="107"/>
  <c r="S6" i="107"/>
  <c r="S7" i="107"/>
  <c r="S9" i="107"/>
  <c r="R9" i="107"/>
  <c r="S10" i="107"/>
  <c r="U6" i="107"/>
  <c r="B6" i="106"/>
  <c r="B7" i="106"/>
  <c r="B8" i="106"/>
  <c r="X6" i="106"/>
  <c r="Q6" i="106"/>
  <c r="R6" i="106"/>
  <c r="P6" i="106"/>
  <c r="U6" i="106"/>
  <c r="X7" i="106"/>
  <c r="Q7" i="106"/>
  <c r="R7" i="106"/>
  <c r="P7" i="106"/>
  <c r="U7" i="106"/>
  <c r="X8" i="106"/>
  <c r="Q8" i="106"/>
  <c r="R8" i="106"/>
  <c r="P8" i="106"/>
  <c r="U8" i="106"/>
  <c r="S7" i="106"/>
  <c r="S8" i="106"/>
  <c r="S6" i="106"/>
  <c r="X9" i="105"/>
  <c r="Q9" i="105"/>
  <c r="R9" i="105"/>
  <c r="P9" i="105"/>
  <c r="U9" i="105"/>
  <c r="X8" i="105"/>
  <c r="Q8" i="105"/>
  <c r="P8" i="105"/>
  <c r="U8" i="105"/>
  <c r="X7" i="105"/>
  <c r="Q7" i="105"/>
  <c r="P7" i="105"/>
  <c r="U7" i="105"/>
  <c r="X6" i="105"/>
  <c r="Q6" i="105"/>
  <c r="R6" i="105"/>
  <c r="P6" i="105"/>
  <c r="B6" i="105"/>
  <c r="B7" i="105"/>
  <c r="B8" i="105"/>
  <c r="B9" i="105"/>
  <c r="S8" i="105"/>
  <c r="S7" i="105"/>
  <c r="R8" i="105"/>
  <c r="S6" i="105"/>
  <c r="S9" i="105"/>
  <c r="U6" i="105"/>
  <c r="R7" i="105"/>
  <c r="B6" i="104"/>
  <c r="B7" i="104"/>
  <c r="B8" i="104"/>
  <c r="B9" i="104"/>
  <c r="X6" i="104"/>
  <c r="Q6" i="104"/>
  <c r="R6" i="104"/>
  <c r="P6" i="104"/>
  <c r="U6" i="104"/>
  <c r="S6" i="104"/>
  <c r="X9" i="104"/>
  <c r="Q9" i="104"/>
  <c r="R9" i="104"/>
  <c r="P9" i="104"/>
  <c r="U9" i="104"/>
  <c r="X7" i="104"/>
  <c r="Q7" i="104"/>
  <c r="R7" i="104"/>
  <c r="P7" i="104"/>
  <c r="U7" i="104"/>
  <c r="X8" i="104"/>
  <c r="Q8" i="104"/>
  <c r="R8" i="104"/>
  <c r="P8" i="104"/>
  <c r="U8" i="104"/>
  <c r="S9" i="104"/>
  <c r="S7" i="104"/>
  <c r="S8" i="104"/>
</calcChain>
</file>

<file path=xl/sharedStrings.xml><?xml version="1.0" encoding="utf-8"?>
<sst xmlns="http://schemas.openxmlformats.org/spreadsheetml/2006/main" count="807" uniqueCount="83">
  <si>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</si>
  <si>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</si>
  <si>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</si>
  <si>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</si>
  <si>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</si>
  <si>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</si>
  <si>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</si>
  <si>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Lokasyon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</si>
  <si>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</si>
  <si>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</si>
  <si>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</si>
  <si>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</si>
  <si>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</si>
  <si>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</si>
  <si>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</si>
  <si>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</si>
  <si>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</si>
  <si>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</si>
  <si>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</si>
  <si>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</si>
  <si>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</si>
  <si>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</si>
  <si>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DFGS</t>
  </si>
  <si>
    <t>PARASITE</t>
  </si>
  <si>
    <t>ARAF 3: CİNLER KİTABI</t>
  </si>
  <si>
    <t>CNS PROD.</t>
  </si>
  <si>
    <t>DONKEY KING, THE</t>
  </si>
  <si>
    <t>2020 / 01</t>
  </si>
  <si>
    <t>03 - 05 Ocak 2020</t>
  </si>
  <si>
    <t>JUDY</t>
  </si>
  <si>
    <t>2020 / 02</t>
  </si>
  <si>
    <t>10 - 12 Ocak 2020</t>
  </si>
  <si>
    <t>2020 / 03</t>
  </si>
  <si>
    <t>17 - 19 Ocak 2020</t>
  </si>
  <si>
    <t>FABULA FILMS</t>
  </si>
  <si>
    <t>SHAUN THE SHEEP MOVIE: FARMAGEDDON</t>
  </si>
  <si>
    <t>2020 / 04</t>
  </si>
  <si>
    <t>24 - 26 Ocak 2020</t>
  </si>
  <si>
    <t>FAREWELL, THE</t>
  </si>
  <si>
    <t>YOUNG CANNIBALS, THE</t>
  </si>
  <si>
    <t>2020 / 05</t>
  </si>
  <si>
    <t>31 Ocak - 02 Şubat 2020</t>
  </si>
  <si>
    <t>LATTE AND THE MAGIC WATERSTONE</t>
  </si>
  <si>
    <t>2020 / 06</t>
  </si>
  <si>
    <t>07 - 09 Şubat 2020</t>
  </si>
  <si>
    <t>2020 / 07</t>
  </si>
  <si>
    <t>14 - 16 Şubat 2020</t>
  </si>
  <si>
    <t>MASALLARDAN GERİYE KALAN</t>
  </si>
  <si>
    <t>MINT PRODÜKSİYON</t>
  </si>
  <si>
    <t>2020 / 08</t>
  </si>
  <si>
    <t>21 - 23 Şubat 2020</t>
  </si>
  <si>
    <t>2020 / 09</t>
  </si>
  <si>
    <t>28 Şubat - 01 Mart 2020</t>
  </si>
  <si>
    <t>TRUE HISTORY OF THE KELLY GANG</t>
  </si>
  <si>
    <t>2020 / 10</t>
  </si>
  <si>
    <t>06 - 08 Mart 2020</t>
  </si>
  <si>
    <t>FIXIES VS. CRABOTS</t>
  </si>
  <si>
    <t>SEBERG</t>
  </si>
  <si>
    <t>2020 / 11</t>
  </si>
  <si>
    <t>13 - 15 Mart 2020</t>
  </si>
  <si>
    <t>ARAF 4: MERYEM</t>
  </si>
  <si>
    <t>EYES F. &amp; MATİNE F.</t>
  </si>
  <si>
    <t>2020 / 28</t>
  </si>
  <si>
    <t>10 - 12 Temmuz 2020</t>
  </si>
  <si>
    <t>KIZIM GİBİ KOKUYORSUN</t>
  </si>
  <si>
    <t>SARGONA FİLM</t>
  </si>
  <si>
    <t>2020 / 32</t>
  </si>
  <si>
    <t>07 - 09 Ağustos 2020</t>
  </si>
  <si>
    <t>47 METERS DOWN: UNCAGED</t>
  </si>
  <si>
    <t>2020 / 33</t>
  </si>
  <si>
    <t>14 - 16 Ağustos 2020</t>
  </si>
  <si>
    <t>2020 / 34</t>
  </si>
  <si>
    <t>21 - 23 Ağustos 2020</t>
  </si>
  <si>
    <t>PALM SPRINGS</t>
  </si>
  <si>
    <t>2020 / 35</t>
  </si>
  <si>
    <t>28 - 30 Ağustos 2020</t>
  </si>
  <si>
    <t>ANTEBELLUM</t>
  </si>
  <si>
    <t>2020 / 36</t>
  </si>
  <si>
    <t>04 - 06 Eylül 2020</t>
  </si>
  <si>
    <t>2020 / 37</t>
  </si>
  <si>
    <t>11 - 13 Eylül 2020</t>
  </si>
  <si>
    <t>GUNS AKIMBO</t>
  </si>
  <si>
    <t>GEGEN DIE 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</si>
</sst>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dd/mm/yy"/>
    <numFmt numFmtId="166" formatCode="#,##0.00\ "/>
    <numFmt numFmtId="167" formatCode="0.00\ "/>
    <numFmt numFmtId="168" formatCode="#,##0.00\ \ "/>
    <numFmt numFmtId="169" formatCode="#,##0\ "/>
    <numFmt numFmtId="170" formatCode="[$-F400]h:mm:ss\ AM/PM"/>
    <numFmt numFmtId="171" formatCode="0\ %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7.5"/>
      <color rgb="FFFF0000"/>
      <name val="Calibri"/>
      <family val="2"/>
      <charset val="162"/>
      <scheme val="minor"/>
    </font>
    <font>
      <b/>
      <sz val="6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168" fontId="9" fillId="0" borderId="19" xfId="0" applyNumberFormat="1" applyFont="1" applyFill="1" applyBorder="1" applyAlignment="1" applyProtection="1">
      <alignment horizontal="center" vertical="center" wrapText="1"/>
    </xf>
    <xf numFmtId="169" fontId="9" fillId="0" borderId="20" xfId="0" applyNumberFormat="1" applyFont="1" applyFill="1" applyBorder="1" applyAlignment="1" applyProtection="1">
      <alignment horizontal="center" vertical="center" wrapText="1"/>
    </xf>
    <xf numFmtId="168" fontId="9" fillId="0" borderId="20" xfId="0" applyNumberFormat="1" applyFont="1" applyFill="1" applyBorder="1" applyAlignment="1" applyProtection="1">
      <alignment horizontal="center" vertical="center" wrapText="1"/>
    </xf>
    <xf numFmtId="169" fontId="9" fillId="0" borderId="21" xfId="0" applyNumberFormat="1" applyFont="1" applyFill="1" applyBorder="1" applyAlignment="1" applyProtection="1">
      <alignment horizontal="center" vertical="center" wrapText="1"/>
    </xf>
    <xf numFmtId="169" fontId="9" fillId="0" borderId="19" xfId="0" applyNumberFormat="1" applyFont="1" applyFill="1" applyBorder="1" applyAlignment="1" applyProtection="1">
      <alignment horizontal="center" vertical="center" wrapText="1"/>
    </xf>
    <xf numFmtId="3" fontId="9" fillId="0" borderId="20" xfId="0" applyNumberFormat="1" applyFont="1" applyFill="1" applyBorder="1" applyAlignment="1" applyProtection="1">
      <alignment horizontal="center" vertical="center" wrapText="1"/>
    </xf>
    <xf numFmtId="167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right" vertical="center"/>
    </xf>
    <xf numFmtId="170" fontId="11" fillId="3" borderId="23" xfId="0" applyNumberFormat="1" applyFont="1" applyFill="1" applyBorder="1" applyAlignment="1">
      <alignment horizontal="left" vertical="center" shrinkToFit="1"/>
    </xf>
    <xf numFmtId="165" fontId="11" fillId="3" borderId="24" xfId="0" applyNumberFormat="1" applyFont="1" applyFill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68" fontId="11" fillId="0" borderId="26" xfId="2" applyNumberFormat="1" applyFont="1" applyFill="1" applyBorder="1" applyAlignment="1">
      <alignment horizontal="right" vertical="center" shrinkToFit="1"/>
    </xf>
    <xf numFmtId="169" fontId="11" fillId="0" borderId="24" xfId="2" applyNumberFormat="1" applyFont="1" applyFill="1" applyBorder="1" applyAlignment="1">
      <alignment horizontal="right" vertical="center" shrinkToFit="1"/>
    </xf>
    <xf numFmtId="168" fontId="5" fillId="3" borderId="26" xfId="2" applyNumberFormat="1" applyFont="1" applyFill="1" applyBorder="1" applyAlignment="1" applyProtection="1">
      <alignment horizontal="right" vertical="center" shrinkToFit="1"/>
    </xf>
    <xf numFmtId="3" fontId="5" fillId="3" borderId="24" xfId="2" applyNumberFormat="1" applyFont="1" applyFill="1" applyBorder="1" applyAlignment="1" applyProtection="1">
      <alignment horizontal="right" vertical="center" shrinkToFit="1"/>
    </xf>
    <xf numFmtId="169" fontId="11" fillId="3" borderId="24" xfId="2" applyNumberFormat="1" applyFont="1" applyFill="1" applyBorder="1" applyAlignment="1">
      <alignment horizontal="right" vertical="center" shrinkToFit="1"/>
    </xf>
    <xf numFmtId="167" fontId="11" fillId="3" borderId="27" xfId="2" applyNumberFormat="1" applyFont="1" applyFill="1" applyBorder="1" applyAlignment="1">
      <alignment vertical="center" shrinkToFit="1"/>
    </xf>
    <xf numFmtId="168" fontId="5" fillId="0" borderId="26" xfId="2" applyNumberFormat="1" applyFont="1" applyFill="1" applyBorder="1" applyAlignment="1" applyProtection="1">
      <alignment horizontal="right" vertical="center" shrinkToFit="1"/>
    </xf>
    <xf numFmtId="171" fontId="11" fillId="3" borderId="27" xfId="2" applyNumberFormat="1" applyFont="1" applyFill="1" applyBorder="1" applyAlignment="1">
      <alignment vertical="center" shrinkToFit="1"/>
    </xf>
    <xf numFmtId="168" fontId="11" fillId="0" borderId="26" xfId="0" applyNumberFormat="1" applyFont="1" applyFill="1" applyBorder="1" applyAlignment="1">
      <alignment vertical="center" shrinkToFit="1"/>
    </xf>
    <xf numFmtId="169" fontId="11" fillId="0" borderId="24" xfId="2" applyNumberFormat="1" applyFont="1" applyFill="1" applyBorder="1" applyAlignment="1" applyProtection="1">
      <alignment vertical="center" shrinkToFit="1"/>
      <protection locked="0"/>
    </xf>
    <xf numFmtId="168" fontId="11" fillId="3" borderId="27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right" vertical="center"/>
    </xf>
    <xf numFmtId="170" fontId="11" fillId="3" borderId="29" xfId="0" applyNumberFormat="1" applyFont="1" applyFill="1" applyBorder="1" applyAlignment="1">
      <alignment horizontal="left" vertical="center" shrinkToFit="1"/>
    </xf>
    <xf numFmtId="165" fontId="11" fillId="3" borderId="30" xfId="0" applyNumberFormat="1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68" fontId="11" fillId="0" borderId="32" xfId="2" applyNumberFormat="1" applyFont="1" applyFill="1" applyBorder="1" applyAlignment="1">
      <alignment horizontal="right" vertical="center" shrinkToFit="1"/>
    </xf>
    <xf numFmtId="169" fontId="11" fillId="0" borderId="30" xfId="2" applyNumberFormat="1" applyFont="1" applyFill="1" applyBorder="1" applyAlignment="1">
      <alignment horizontal="right" vertical="center" shrinkToFit="1"/>
    </xf>
    <xf numFmtId="168" fontId="5" fillId="3" borderId="32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9" fontId="11" fillId="3" borderId="30" xfId="2" applyNumberFormat="1" applyFont="1" applyFill="1" applyBorder="1" applyAlignment="1">
      <alignment horizontal="right" vertical="center" shrinkToFit="1"/>
    </xf>
    <xf numFmtId="167" fontId="11" fillId="3" borderId="33" xfId="2" applyNumberFormat="1" applyFont="1" applyFill="1" applyBorder="1" applyAlignment="1">
      <alignment vertical="center" shrinkToFit="1"/>
    </xf>
    <xf numFmtId="168" fontId="5" fillId="0" borderId="32" xfId="2" applyNumberFormat="1" applyFont="1" applyFill="1" applyBorder="1" applyAlignment="1" applyProtection="1">
      <alignment horizontal="right" vertical="center" shrinkToFit="1"/>
    </xf>
    <xf numFmtId="171" fontId="11" fillId="3" borderId="33" xfId="2" applyNumberFormat="1" applyFont="1" applyFill="1" applyBorder="1" applyAlignment="1">
      <alignment vertical="center" shrinkToFit="1"/>
    </xf>
    <xf numFmtId="168" fontId="11" fillId="0" borderId="32" xfId="0" applyNumberFormat="1" applyFont="1" applyFill="1" applyBorder="1" applyAlignment="1">
      <alignment vertical="center" shrinkToFit="1"/>
    </xf>
    <xf numFmtId="169" fontId="11" fillId="0" borderId="30" xfId="2" applyNumberFormat="1" applyFont="1" applyFill="1" applyBorder="1" applyAlignment="1" applyProtection="1">
      <alignment vertical="center" shrinkToFit="1"/>
      <protection locked="0"/>
    </xf>
    <xf numFmtId="168" fontId="11" fillId="3" borderId="33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 applyProtection="1">
      <alignment horizontal="right" vertical="center"/>
    </xf>
    <xf numFmtId="170" fontId="11" fillId="3" borderId="34" xfId="0" applyNumberFormat="1" applyFont="1" applyFill="1" applyBorder="1" applyAlignment="1">
      <alignment horizontal="left" vertical="center" shrinkToFit="1"/>
    </xf>
    <xf numFmtId="165" fontId="11" fillId="3" borderId="35" xfId="0" applyNumberFormat="1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168" fontId="11" fillId="0" borderId="37" xfId="2" applyNumberFormat="1" applyFont="1" applyFill="1" applyBorder="1" applyAlignment="1">
      <alignment horizontal="right" vertical="center" shrinkToFit="1"/>
    </xf>
    <xf numFmtId="169" fontId="11" fillId="0" borderId="35" xfId="2" applyNumberFormat="1" applyFont="1" applyFill="1" applyBorder="1" applyAlignment="1">
      <alignment horizontal="right" vertical="center" shrinkToFit="1"/>
    </xf>
    <xf numFmtId="168" fontId="5" fillId="3" borderId="37" xfId="2" applyNumberFormat="1" applyFont="1" applyFill="1" applyBorder="1" applyAlignment="1" applyProtection="1">
      <alignment horizontal="right" vertical="center" shrinkToFit="1"/>
    </xf>
    <xf numFmtId="3" fontId="5" fillId="3" borderId="35" xfId="2" applyNumberFormat="1" applyFont="1" applyFill="1" applyBorder="1" applyAlignment="1" applyProtection="1">
      <alignment horizontal="right" vertical="center" shrinkToFit="1"/>
    </xf>
    <xf numFmtId="169" fontId="11" fillId="3" borderId="35" xfId="2" applyNumberFormat="1" applyFont="1" applyFill="1" applyBorder="1" applyAlignment="1">
      <alignment horizontal="right" vertical="center" shrinkToFit="1"/>
    </xf>
    <xf numFmtId="167" fontId="11" fillId="3" borderId="38" xfId="2" applyNumberFormat="1" applyFont="1" applyFill="1" applyBorder="1" applyAlignment="1">
      <alignment vertical="center" shrinkToFit="1"/>
    </xf>
    <xf numFmtId="168" fontId="5" fillId="0" borderId="37" xfId="2" applyNumberFormat="1" applyFont="1" applyFill="1" applyBorder="1" applyAlignment="1" applyProtection="1">
      <alignment horizontal="right" vertical="center" shrinkToFit="1"/>
    </xf>
    <xf numFmtId="171" fontId="11" fillId="3" borderId="38" xfId="2" applyNumberFormat="1" applyFont="1" applyFill="1" applyBorder="1" applyAlignment="1">
      <alignment vertical="center" shrinkToFit="1"/>
    </xf>
    <xf numFmtId="168" fontId="11" fillId="0" borderId="37" xfId="0" applyNumberFormat="1" applyFont="1" applyFill="1" applyBorder="1" applyAlignment="1">
      <alignment vertical="center" shrinkToFit="1"/>
    </xf>
    <xf numFmtId="169" fontId="11" fillId="0" borderId="35" xfId="2" applyNumberFormat="1" applyFont="1" applyFill="1" applyBorder="1" applyAlignment="1" applyProtection="1">
      <alignment vertical="center" shrinkToFit="1"/>
      <protection locked="0"/>
    </xf>
    <xf numFmtId="168" fontId="11" fillId="3" borderId="38" xfId="0" applyNumberFormat="1" applyFont="1" applyFill="1" applyBorder="1" applyAlignment="1">
      <alignment vertical="center" shrinkToFi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166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0" xfId="0" applyNumberFormat="1" applyFont="1" applyFill="1" applyBorder="1" applyAlignment="1" applyProtection="1">
      <alignment horizontal="center" vertical="center" wrapText="1"/>
    </xf>
    <xf numFmtId="167" fontId="6" fillId="0" borderId="14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64" fontId="6" fillId="0" borderId="7" xfId="1" applyFont="1" applyFill="1" applyBorder="1" applyAlignment="1" applyProtection="1">
      <alignment horizontal="center" vertical="center"/>
    </xf>
    <xf numFmtId="164" fontId="6" fillId="0" borderId="16" xfId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1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79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80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82</v>
      </c>
      <c r="D6" s="39">
        <v>43882</v>
      </c>
      <c r="E6" s="40" t="s">
        <v>21</v>
      </c>
      <c r="F6" s="40" t="s">
        <v>21</v>
      </c>
      <c r="G6" s="41">
        <v>3</v>
      </c>
      <c r="H6" s="41">
        <v>3</v>
      </c>
      <c r="I6" s="42">
        <v>3</v>
      </c>
      <c r="J6" s="43">
        <v>5503</v>
      </c>
      <c r="K6" s="44">
        <v>269</v>
      </c>
      <c r="L6" s="43">
        <v>2292</v>
      </c>
      <c r="M6" s="44">
        <v>108</v>
      </c>
      <c r="N6" s="43">
        <v>3747</v>
      </c>
      <c r="O6" s="44">
        <v>186</v>
      </c>
      <c r="P6" s="45">
        <f>+J6+L6+N6</f>
        <v>11542</v>
      </c>
      <c r="Q6" s="46">
        <f>K6+M6+O6</f>
        <v>563</v>
      </c>
      <c r="R6" s="47">
        <f>Q6/H6</f>
        <v>187.66666666666666</v>
      </c>
      <c r="S6" s="48">
        <f>+P6/Q6</f>
        <v>20.50088809946714</v>
      </c>
      <c r="T6" s="49"/>
      <c r="U6" s="50" t="e">
        <f>-(T6-P6)/T6</f>
        <v>#DIV/0!</v>
      </c>
      <c r="V6" s="51">
        <v>26314</v>
      </c>
      <c r="W6" s="52">
        <v>1470</v>
      </c>
      <c r="X6" s="53">
        <f>V6/W6</f>
        <v>17.900680272108843</v>
      </c>
      <c r="Y6" s="32"/>
      <c r="AA6" s="33"/>
      <c r="AB6" s="34"/>
    </row>
    <row r="7" spans="1:28" s="5" customFormat="1" ht="24" customHeight="1" x14ac:dyDescent="0.25">
      <c r="B7" s="15">
        <f>B6+1</f>
        <v>2</v>
      </c>
      <c r="C7" s="16" t="s">
        <v>81</v>
      </c>
      <c r="D7" s="17">
        <v>44085</v>
      </c>
      <c r="E7" s="18" t="s">
        <v>21</v>
      </c>
      <c r="F7" s="18" t="s">
        <v>34</v>
      </c>
      <c r="G7" s="19">
        <v>55</v>
      </c>
      <c r="H7" s="19">
        <v>55</v>
      </c>
      <c r="I7" s="20">
        <v>1</v>
      </c>
      <c r="J7" s="21">
        <v>658.5</v>
      </c>
      <c r="K7" s="22">
        <v>32</v>
      </c>
      <c r="L7" s="21">
        <v>4035</v>
      </c>
      <c r="M7" s="22">
        <v>178</v>
      </c>
      <c r="N7" s="21">
        <v>4927.5</v>
      </c>
      <c r="O7" s="22">
        <v>213</v>
      </c>
      <c r="P7" s="23">
        <f>+J7+L7+N7</f>
        <v>9621</v>
      </c>
      <c r="Q7" s="24">
        <f>K7+M7+O7</f>
        <v>423</v>
      </c>
      <c r="R7" s="25">
        <f>Q7/H7</f>
        <v>7.6909090909090905</v>
      </c>
      <c r="S7" s="26">
        <f>+P7/Q7</f>
        <v>22.74468085106383</v>
      </c>
      <c r="T7" s="27"/>
      <c r="U7" s="28" t="e">
        <f>-(T7-P7)/T7</f>
        <v>#DIV/0!</v>
      </c>
      <c r="V7" s="29"/>
      <c r="W7" s="30"/>
      <c r="X7" s="31" t="e">
        <f>V7/W7</f>
        <v>#DIV/0!</v>
      </c>
      <c r="Y7" s="32"/>
      <c r="AA7" s="33"/>
      <c r="AB7" s="34"/>
    </row>
    <row r="8" spans="1:28" s="5" customFormat="1" ht="24" customHeight="1" x14ac:dyDescent="0.25">
      <c r="B8" s="15">
        <f>B7+1</f>
        <v>3</v>
      </c>
      <c r="C8" s="16" t="s">
        <v>76</v>
      </c>
      <c r="D8" s="17">
        <v>44078</v>
      </c>
      <c r="E8" s="18" t="s">
        <v>21</v>
      </c>
      <c r="F8" s="18" t="s">
        <v>21</v>
      </c>
      <c r="G8" s="19">
        <v>29</v>
      </c>
      <c r="H8" s="19">
        <v>29</v>
      </c>
      <c r="I8" s="20">
        <v>2</v>
      </c>
      <c r="J8" s="21">
        <v>1131</v>
      </c>
      <c r="K8" s="22">
        <v>58</v>
      </c>
      <c r="L8" s="21">
        <v>999.5</v>
      </c>
      <c r="M8" s="22">
        <v>44</v>
      </c>
      <c r="N8" s="21">
        <v>1818.5</v>
      </c>
      <c r="O8" s="22">
        <v>85</v>
      </c>
      <c r="P8" s="23">
        <f>+J8+L8+N8</f>
        <v>3949</v>
      </c>
      <c r="Q8" s="24">
        <f>K8+M8+O8</f>
        <v>187</v>
      </c>
      <c r="R8" s="25">
        <f>Q8/H8</f>
        <v>6.4482758620689653</v>
      </c>
      <c r="S8" s="26">
        <f>+P8/Q8</f>
        <v>21.117647058823529</v>
      </c>
      <c r="T8" s="27">
        <v>25326</v>
      </c>
      <c r="U8" s="28">
        <f>-(T8-P8)/T8</f>
        <v>-0.84407328437179185</v>
      </c>
      <c r="V8" s="29">
        <v>50866.5</v>
      </c>
      <c r="W8" s="30">
        <v>2730</v>
      </c>
      <c r="X8" s="31">
        <f>V8/W8</f>
        <v>18.632417582417581</v>
      </c>
      <c r="Y8" s="32"/>
      <c r="AA8" s="33"/>
      <c r="AB8" s="34"/>
    </row>
    <row r="9" spans="1:28" s="5" customFormat="1" ht="24" customHeight="1" thickBot="1" x14ac:dyDescent="0.3">
      <c r="B9" s="54">
        <f t="shared" ref="B9" si="0">B8+1</f>
        <v>4</v>
      </c>
      <c r="C9" s="55" t="s">
        <v>60</v>
      </c>
      <c r="D9" s="56">
        <v>43903</v>
      </c>
      <c r="E9" s="57" t="s">
        <v>21</v>
      </c>
      <c r="F9" s="57" t="s">
        <v>61</v>
      </c>
      <c r="G9" s="58">
        <v>2</v>
      </c>
      <c r="H9" s="58">
        <v>2</v>
      </c>
      <c r="I9" s="59">
        <v>12</v>
      </c>
      <c r="J9" s="60">
        <v>307</v>
      </c>
      <c r="K9" s="61">
        <v>17</v>
      </c>
      <c r="L9" s="60">
        <v>323</v>
      </c>
      <c r="M9" s="61">
        <v>20</v>
      </c>
      <c r="N9" s="60">
        <v>182</v>
      </c>
      <c r="O9" s="61">
        <v>10</v>
      </c>
      <c r="P9" s="62">
        <f>+J9+L9+N9</f>
        <v>812</v>
      </c>
      <c r="Q9" s="63">
        <f>K9+M9+O9</f>
        <v>47</v>
      </c>
      <c r="R9" s="64">
        <f>Q9/H9</f>
        <v>23.5</v>
      </c>
      <c r="S9" s="65">
        <f>+P9/Q9</f>
        <v>17.276595744680851</v>
      </c>
      <c r="T9" s="66">
        <v>1380</v>
      </c>
      <c r="U9" s="67">
        <f>-(T9-P9)/T9</f>
        <v>-0.4115942028985507</v>
      </c>
      <c r="V9" s="68">
        <v>345604</v>
      </c>
      <c r="W9" s="69">
        <v>23206</v>
      </c>
      <c r="X9" s="70">
        <f>V9/W9</f>
        <v>14.892872532965612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6.5703125" style="35" customWidth="1"/>
    <col min="4" max="4" width="7.7109375" style="35" customWidth="1"/>
    <col min="5" max="5" width="6.7109375" style="35" customWidth="1"/>
    <col min="6" max="6" width="9.4257812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51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52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8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122</v>
      </c>
      <c r="H6" s="41">
        <v>122</v>
      </c>
      <c r="I6" s="42">
        <v>18</v>
      </c>
      <c r="J6" s="43">
        <v>116182.5</v>
      </c>
      <c r="K6" s="44">
        <v>7503</v>
      </c>
      <c r="L6" s="43">
        <v>215052.5</v>
      </c>
      <c r="M6" s="44">
        <v>13792</v>
      </c>
      <c r="N6" s="43">
        <v>161142</v>
      </c>
      <c r="O6" s="44">
        <v>10339</v>
      </c>
      <c r="P6" s="45">
        <f>+J6+L6+N6</f>
        <v>492377</v>
      </c>
      <c r="Q6" s="46">
        <f>K6+M6+O6</f>
        <v>31634</v>
      </c>
      <c r="R6" s="47">
        <f>Q6/H6</f>
        <v>259.29508196721309</v>
      </c>
      <c r="S6" s="48">
        <f>+P6/Q6</f>
        <v>15.56480369222988</v>
      </c>
      <c r="T6" s="49">
        <v>611115</v>
      </c>
      <c r="U6" s="50">
        <f>-(T6-P6)/T6</f>
        <v>-0.19429730901712444</v>
      </c>
      <c r="V6" s="51">
        <v>6054603.5</v>
      </c>
      <c r="W6" s="52">
        <v>377004</v>
      </c>
      <c r="X6" s="53">
        <f>V6/W6</f>
        <v>16.059785837816044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53</v>
      </c>
      <c r="D7" s="17">
        <v>43889</v>
      </c>
      <c r="E7" s="18" t="s">
        <v>21</v>
      </c>
      <c r="F7" s="18" t="s">
        <v>21</v>
      </c>
      <c r="G7" s="19">
        <v>55</v>
      </c>
      <c r="H7" s="19">
        <v>55</v>
      </c>
      <c r="I7" s="20">
        <v>1</v>
      </c>
      <c r="J7" s="21">
        <v>9303</v>
      </c>
      <c r="K7" s="22">
        <v>418</v>
      </c>
      <c r="L7" s="21">
        <v>21606.5</v>
      </c>
      <c r="M7" s="22">
        <v>987</v>
      </c>
      <c r="N7" s="21">
        <v>16944</v>
      </c>
      <c r="O7" s="22">
        <v>821</v>
      </c>
      <c r="P7" s="23">
        <f>+J7+L7+N7</f>
        <v>47853.5</v>
      </c>
      <c r="Q7" s="24">
        <f>K7+M7+O7</f>
        <v>2226</v>
      </c>
      <c r="R7" s="25">
        <f>Q7/H7</f>
        <v>40.472727272727276</v>
      </c>
      <c r="S7" s="26">
        <f>+P7/Q7</f>
        <v>21.497529200359388</v>
      </c>
      <c r="T7" s="27"/>
      <c r="U7" s="28" t="e">
        <f>-(T7-P7)/T7</f>
        <v>#DIV/0!</v>
      </c>
      <c r="V7" s="29">
        <v>48651.5</v>
      </c>
      <c r="W7" s="30">
        <v>2268</v>
      </c>
      <c r="X7" s="31">
        <f>V7/W7</f>
        <v>21.451278659611994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42</v>
      </c>
      <c r="D8" s="56">
        <v>43861</v>
      </c>
      <c r="E8" s="57" t="s">
        <v>21</v>
      </c>
      <c r="F8" s="57" t="s">
        <v>21</v>
      </c>
      <c r="G8" s="58">
        <v>11</v>
      </c>
      <c r="H8" s="58">
        <v>11</v>
      </c>
      <c r="I8" s="59">
        <v>5</v>
      </c>
      <c r="J8" s="60">
        <v>453</v>
      </c>
      <c r="K8" s="61">
        <v>30</v>
      </c>
      <c r="L8" s="60">
        <v>3627</v>
      </c>
      <c r="M8" s="61">
        <v>297</v>
      </c>
      <c r="N8" s="60">
        <v>3836</v>
      </c>
      <c r="O8" s="61">
        <v>313</v>
      </c>
      <c r="P8" s="62">
        <f>+J8+L8+N8</f>
        <v>7916</v>
      </c>
      <c r="Q8" s="63">
        <f>K8+M8+O8</f>
        <v>640</v>
      </c>
      <c r="R8" s="64">
        <f>Q8/H8</f>
        <v>58.18181818181818</v>
      </c>
      <c r="S8" s="65">
        <f>+P8/Q8</f>
        <v>12.36875</v>
      </c>
      <c r="T8" s="66">
        <v>10986</v>
      </c>
      <c r="U8" s="67">
        <f>-(T8-P8)/T8</f>
        <v>-0.27944656835973058</v>
      </c>
      <c r="V8" s="68">
        <v>333172.8</v>
      </c>
      <c r="W8" s="69">
        <v>19666</v>
      </c>
      <c r="X8" s="70">
        <f>V8/W8</f>
        <v>16.941564120817656</v>
      </c>
      <c r="Y8" s="32"/>
      <c r="AA8" s="33"/>
      <c r="AB8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6.5703125" style="35" customWidth="1"/>
    <col min="4" max="4" width="7.7109375" style="35" customWidth="1"/>
    <col min="5" max="5" width="6.7109375" style="35" customWidth="1"/>
    <col min="6" max="6" width="11.855468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49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50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9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130</v>
      </c>
      <c r="H6" s="41">
        <v>130</v>
      </c>
      <c r="I6" s="42">
        <v>17</v>
      </c>
      <c r="J6" s="43">
        <v>161748.5</v>
      </c>
      <c r="K6" s="44">
        <v>12169</v>
      </c>
      <c r="L6" s="43">
        <v>261539.5</v>
      </c>
      <c r="M6" s="44">
        <v>19599</v>
      </c>
      <c r="N6" s="43">
        <v>187827</v>
      </c>
      <c r="O6" s="44">
        <v>14126</v>
      </c>
      <c r="P6" s="45">
        <f>+J6+L6+N6</f>
        <v>611115</v>
      </c>
      <c r="Q6" s="46">
        <f>K6+M6+O6</f>
        <v>45894</v>
      </c>
      <c r="R6" s="47">
        <f>Q6/H6</f>
        <v>353.03076923076924</v>
      </c>
      <c r="S6" s="48">
        <f>+P6/Q6</f>
        <v>13.315792914106419</v>
      </c>
      <c r="T6" s="49">
        <v>860578.5</v>
      </c>
      <c r="U6" s="50">
        <f>-(T6-P6)/T6</f>
        <v>-0.28987884312703605</v>
      </c>
      <c r="V6" s="51">
        <v>5191384.5</v>
      </c>
      <c r="W6" s="52">
        <v>316869</v>
      </c>
      <c r="X6" s="53">
        <f>V6/W6</f>
        <v>16.383377673423404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29</v>
      </c>
      <c r="D7" s="17">
        <v>43833</v>
      </c>
      <c r="E7" s="18" t="s">
        <v>21</v>
      </c>
      <c r="F7" s="18" t="s">
        <v>21</v>
      </c>
      <c r="G7" s="19">
        <v>51</v>
      </c>
      <c r="H7" s="19">
        <v>51</v>
      </c>
      <c r="I7" s="20">
        <v>8</v>
      </c>
      <c r="J7" s="21">
        <v>2815</v>
      </c>
      <c r="K7" s="22">
        <v>210</v>
      </c>
      <c r="L7" s="21">
        <v>5212</v>
      </c>
      <c r="M7" s="22">
        <v>390</v>
      </c>
      <c r="N7" s="21">
        <v>4997</v>
      </c>
      <c r="O7" s="22">
        <v>364</v>
      </c>
      <c r="P7" s="23">
        <f>+J7+L7+N7</f>
        <v>13024</v>
      </c>
      <c r="Q7" s="24">
        <f>K7+M7+O7</f>
        <v>964</v>
      </c>
      <c r="R7" s="25">
        <f>Q7/H7</f>
        <v>18.901960784313726</v>
      </c>
      <c r="S7" s="26">
        <f>+P7/Q7</f>
        <v>13.510373443983402</v>
      </c>
      <c r="T7" s="27">
        <v>7688</v>
      </c>
      <c r="U7" s="28">
        <f>-(T7-P7)/T7</f>
        <v>0.69406867845993758</v>
      </c>
      <c r="V7" s="29">
        <v>435130.5</v>
      </c>
      <c r="W7" s="30">
        <v>19052</v>
      </c>
      <c r="X7" s="31">
        <f>V7/W7</f>
        <v>22.839098257400799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42</v>
      </c>
      <c r="D8" s="17">
        <v>43861</v>
      </c>
      <c r="E8" s="18" t="s">
        <v>21</v>
      </c>
      <c r="F8" s="18" t="s">
        <v>21</v>
      </c>
      <c r="G8" s="19">
        <v>15</v>
      </c>
      <c r="H8" s="19">
        <v>15</v>
      </c>
      <c r="I8" s="20">
        <v>4</v>
      </c>
      <c r="J8" s="21">
        <v>749</v>
      </c>
      <c r="K8" s="22">
        <v>56</v>
      </c>
      <c r="L8" s="21">
        <v>4645</v>
      </c>
      <c r="M8" s="22">
        <v>321</v>
      </c>
      <c r="N8" s="21">
        <v>5592</v>
      </c>
      <c r="O8" s="22">
        <v>403</v>
      </c>
      <c r="P8" s="23">
        <f>+J8+L8+N8</f>
        <v>10986</v>
      </c>
      <c r="Q8" s="24">
        <f>K8+M8+O8</f>
        <v>780</v>
      </c>
      <c r="R8" s="25">
        <f>Q8/H8</f>
        <v>52</v>
      </c>
      <c r="S8" s="26">
        <f>+P8/Q8</f>
        <v>14.084615384615384</v>
      </c>
      <c r="T8" s="27">
        <v>13074.8</v>
      </c>
      <c r="U8" s="28">
        <f>-(T8-P8)/T8</f>
        <v>-0.1597577018386514</v>
      </c>
      <c r="V8" s="29">
        <v>320291.8</v>
      </c>
      <c r="W8" s="30">
        <v>18561</v>
      </c>
      <c r="X8" s="31">
        <f>V8/W8</f>
        <v>17.256171542481546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47</v>
      </c>
      <c r="D9" s="56">
        <v>43875</v>
      </c>
      <c r="E9" s="57" t="s">
        <v>21</v>
      </c>
      <c r="F9" s="57" t="s">
        <v>48</v>
      </c>
      <c r="G9" s="58">
        <v>13</v>
      </c>
      <c r="H9" s="58">
        <v>13</v>
      </c>
      <c r="I9" s="59">
        <v>2</v>
      </c>
      <c r="J9" s="60">
        <v>838</v>
      </c>
      <c r="K9" s="61">
        <v>54</v>
      </c>
      <c r="L9" s="60">
        <v>2150</v>
      </c>
      <c r="M9" s="61">
        <v>133</v>
      </c>
      <c r="N9" s="60">
        <v>1904</v>
      </c>
      <c r="O9" s="61">
        <v>111</v>
      </c>
      <c r="P9" s="62">
        <f t="shared" ref="P9" si="1">+J9+L9+N9</f>
        <v>4892</v>
      </c>
      <c r="Q9" s="63">
        <f t="shared" ref="Q9" si="2">K9+M9+O9</f>
        <v>298</v>
      </c>
      <c r="R9" s="64">
        <f t="shared" ref="R9" si="3">Q9/H9</f>
        <v>22.923076923076923</v>
      </c>
      <c r="S9" s="65">
        <f t="shared" ref="S9" si="4">+P9/Q9</f>
        <v>16.416107382550337</v>
      </c>
      <c r="T9" s="66">
        <v>59485</v>
      </c>
      <c r="U9" s="67">
        <f t="shared" ref="U9" si="5">-(T9-P9)/T9</f>
        <v>-0.91776078002857864</v>
      </c>
      <c r="V9" s="68">
        <v>87329</v>
      </c>
      <c r="W9" s="69">
        <v>5198</v>
      </c>
      <c r="X9" s="70">
        <f t="shared" ref="X9" si="6">V9/W9</f>
        <v>16.800500192381687</v>
      </c>
      <c r="Y9" s="32"/>
      <c r="AA9" s="33"/>
      <c r="AB9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8.85546875" style="35" bestFit="1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45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46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10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143</v>
      </c>
      <c r="H6" s="41">
        <v>143</v>
      </c>
      <c r="I6" s="42">
        <v>16</v>
      </c>
      <c r="J6" s="43">
        <v>207571.5</v>
      </c>
      <c r="K6" s="44">
        <v>15271</v>
      </c>
      <c r="L6" s="43">
        <v>351565</v>
      </c>
      <c r="M6" s="44">
        <v>25532</v>
      </c>
      <c r="N6" s="43">
        <v>301442</v>
      </c>
      <c r="O6" s="44">
        <v>22187</v>
      </c>
      <c r="P6" s="45">
        <f>+J6+L6+N6</f>
        <v>860578.5</v>
      </c>
      <c r="Q6" s="46">
        <f>K6+M6+O6</f>
        <v>62990</v>
      </c>
      <c r="R6" s="47">
        <f>Q6/H6</f>
        <v>440.48951048951051</v>
      </c>
      <c r="S6" s="48">
        <f>+P6/Q6</f>
        <v>13.66214478488649</v>
      </c>
      <c r="T6" s="49">
        <v>148468.5</v>
      </c>
      <c r="U6" s="50">
        <f>-(T6-P6)/T6</f>
        <v>4.796370947372675</v>
      </c>
      <c r="V6" s="51">
        <v>3985801.5</v>
      </c>
      <c r="W6" s="52">
        <v>225692</v>
      </c>
      <c r="X6" s="53">
        <f>V6/W6</f>
        <v>17.660357921415027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47</v>
      </c>
      <c r="D7" s="17">
        <v>43875</v>
      </c>
      <c r="E7" s="18" t="s">
        <v>21</v>
      </c>
      <c r="F7" s="18" t="s">
        <v>48</v>
      </c>
      <c r="G7" s="19">
        <v>130</v>
      </c>
      <c r="H7" s="19">
        <v>130</v>
      </c>
      <c r="I7" s="20">
        <v>1</v>
      </c>
      <c r="J7" s="21">
        <v>21135.5</v>
      </c>
      <c r="K7" s="22">
        <v>1218</v>
      </c>
      <c r="L7" s="21">
        <v>20793.5</v>
      </c>
      <c r="M7" s="22">
        <v>1189</v>
      </c>
      <c r="N7" s="21">
        <v>17556</v>
      </c>
      <c r="O7" s="22">
        <v>1027</v>
      </c>
      <c r="P7" s="23">
        <f t="shared" ref="P7" si="1">+J7+L7+N7</f>
        <v>59485</v>
      </c>
      <c r="Q7" s="24">
        <f t="shared" ref="Q7" si="2">K7+M7+O7</f>
        <v>3434</v>
      </c>
      <c r="R7" s="25">
        <f t="shared" ref="R7" si="3">Q7/H7</f>
        <v>26.415384615384614</v>
      </c>
      <c r="S7" s="26">
        <f t="shared" ref="S7" si="4">+P7/Q7</f>
        <v>17.322364589400117</v>
      </c>
      <c r="T7" s="27"/>
      <c r="U7" s="28" t="e">
        <f t="shared" ref="U7" si="5">-(T7-P7)/T7</f>
        <v>#DIV/0!</v>
      </c>
      <c r="V7" s="29">
        <v>59485</v>
      </c>
      <c r="W7" s="30">
        <v>3434</v>
      </c>
      <c r="X7" s="31">
        <f t="shared" ref="X7" si="6">V7/W7</f>
        <v>17.322364589400117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42</v>
      </c>
      <c r="D8" s="17">
        <v>43861</v>
      </c>
      <c r="E8" s="18" t="s">
        <v>21</v>
      </c>
      <c r="F8" s="18" t="s">
        <v>21</v>
      </c>
      <c r="G8" s="19">
        <v>14</v>
      </c>
      <c r="H8" s="19">
        <v>14</v>
      </c>
      <c r="I8" s="20">
        <v>3</v>
      </c>
      <c r="J8" s="21">
        <v>1675.8</v>
      </c>
      <c r="K8" s="22">
        <v>148</v>
      </c>
      <c r="L8" s="21">
        <v>5459</v>
      </c>
      <c r="M8" s="22">
        <v>483</v>
      </c>
      <c r="N8" s="21">
        <v>5940</v>
      </c>
      <c r="O8" s="22">
        <v>499</v>
      </c>
      <c r="P8" s="23">
        <f t="shared" ref="P8" si="7">+J8+L8+N8</f>
        <v>13074.8</v>
      </c>
      <c r="Q8" s="24">
        <f t="shared" ref="Q8" si="8">K8+M8+O8</f>
        <v>1130</v>
      </c>
      <c r="R8" s="25">
        <f t="shared" ref="R8" si="9">Q8/H8</f>
        <v>80.714285714285708</v>
      </c>
      <c r="S8" s="26">
        <f t="shared" ref="S8" si="10">+P8/Q8</f>
        <v>11.570619469026548</v>
      </c>
      <c r="T8" s="27">
        <v>28535</v>
      </c>
      <c r="U8" s="28">
        <f t="shared" ref="U8" si="11">-(T8-P8)/T8</f>
        <v>-0.54179779218503599</v>
      </c>
      <c r="V8" s="29">
        <v>301492.8</v>
      </c>
      <c r="W8" s="30">
        <v>16967</v>
      </c>
      <c r="X8" s="31">
        <f t="shared" ref="X8" si="12">V8/W8</f>
        <v>17.769364059645191</v>
      </c>
      <c r="Y8" s="32"/>
      <c r="AA8" s="33"/>
      <c r="AB8" s="34"/>
    </row>
    <row r="9" spans="1:28" s="5" customFormat="1" ht="24" customHeight="1" x14ac:dyDescent="0.25">
      <c r="B9" s="15">
        <f t="shared" si="0"/>
        <v>4</v>
      </c>
      <c r="C9" s="16" t="s">
        <v>29</v>
      </c>
      <c r="D9" s="17">
        <v>43833</v>
      </c>
      <c r="E9" s="18" t="s">
        <v>21</v>
      </c>
      <c r="F9" s="18" t="s">
        <v>21</v>
      </c>
      <c r="G9" s="19">
        <v>16</v>
      </c>
      <c r="H9" s="19">
        <v>16</v>
      </c>
      <c r="I9" s="20">
        <v>7</v>
      </c>
      <c r="J9" s="21">
        <v>1437</v>
      </c>
      <c r="K9" s="22">
        <v>79</v>
      </c>
      <c r="L9" s="21">
        <v>3421</v>
      </c>
      <c r="M9" s="22">
        <v>150</v>
      </c>
      <c r="N9" s="21">
        <v>2830</v>
      </c>
      <c r="O9" s="22">
        <v>122</v>
      </c>
      <c r="P9" s="23">
        <f>+J9+L9+N9</f>
        <v>7688</v>
      </c>
      <c r="Q9" s="24">
        <f>K9+M9+O9</f>
        <v>351</v>
      </c>
      <c r="R9" s="25">
        <f>Q9/H9</f>
        <v>21.9375</v>
      </c>
      <c r="S9" s="26">
        <f>+P9/Q9</f>
        <v>21.903133903133902</v>
      </c>
      <c r="T9" s="27">
        <v>3938</v>
      </c>
      <c r="U9" s="28">
        <f>-(T9-P9)/T9</f>
        <v>0.952260030472321</v>
      </c>
      <c r="V9" s="29">
        <v>416628</v>
      </c>
      <c r="W9" s="30">
        <v>17785</v>
      </c>
      <c r="X9" s="31">
        <f>V9/W9</f>
        <v>23.425808265392185</v>
      </c>
      <c r="Y9" s="32"/>
      <c r="AA9" s="33"/>
      <c r="AB9" s="34"/>
    </row>
    <row r="10" spans="1:28" s="5" customFormat="1" ht="24" customHeight="1" thickBot="1" x14ac:dyDescent="0.3">
      <c r="B10" s="54">
        <f t="shared" si="0"/>
        <v>5</v>
      </c>
      <c r="C10" s="55" t="s">
        <v>39</v>
      </c>
      <c r="D10" s="56">
        <v>43854</v>
      </c>
      <c r="E10" s="57" t="s">
        <v>21</v>
      </c>
      <c r="F10" s="57" t="s">
        <v>21</v>
      </c>
      <c r="G10" s="58">
        <v>1</v>
      </c>
      <c r="H10" s="58">
        <v>1</v>
      </c>
      <c r="I10" s="59">
        <v>4</v>
      </c>
      <c r="J10" s="60">
        <v>351</v>
      </c>
      <c r="K10" s="61">
        <v>19</v>
      </c>
      <c r="L10" s="60">
        <v>724</v>
      </c>
      <c r="M10" s="61">
        <v>40</v>
      </c>
      <c r="N10" s="60">
        <v>910</v>
      </c>
      <c r="O10" s="61">
        <v>50</v>
      </c>
      <c r="P10" s="62">
        <f>+J10+L10+N10</f>
        <v>1985</v>
      </c>
      <c r="Q10" s="63">
        <f>K10+M10+O10</f>
        <v>109</v>
      </c>
      <c r="R10" s="64">
        <f>Q10/H10</f>
        <v>109</v>
      </c>
      <c r="S10" s="65">
        <f>+P10/Q10</f>
        <v>18.211009174311926</v>
      </c>
      <c r="T10" s="66">
        <v>6180</v>
      </c>
      <c r="U10" s="67">
        <f>-(T10-P10)/T10</f>
        <v>-0.67880258899676371</v>
      </c>
      <c r="V10" s="68">
        <v>65357.5</v>
      </c>
      <c r="W10" s="69">
        <v>3940</v>
      </c>
      <c r="X10" s="70">
        <f>V10/W10</f>
        <v>16.588197969543149</v>
      </c>
      <c r="Y10" s="32"/>
      <c r="AA10" s="33"/>
      <c r="AB10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30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43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44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11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62</v>
      </c>
      <c r="H6" s="41">
        <v>62</v>
      </c>
      <c r="I6" s="42">
        <v>15</v>
      </c>
      <c r="J6" s="43">
        <v>32875</v>
      </c>
      <c r="K6" s="44">
        <v>2265</v>
      </c>
      <c r="L6" s="43">
        <v>58707</v>
      </c>
      <c r="M6" s="44">
        <v>3897</v>
      </c>
      <c r="N6" s="43">
        <v>56886.5</v>
      </c>
      <c r="O6" s="44">
        <v>3671</v>
      </c>
      <c r="P6" s="45">
        <f>+J6+L6+N6</f>
        <v>148468.5</v>
      </c>
      <c r="Q6" s="46">
        <f>K6+M6+O6</f>
        <v>9833</v>
      </c>
      <c r="R6" s="47">
        <f>Q6/H6</f>
        <v>158.59677419354838</v>
      </c>
      <c r="S6" s="48">
        <f>+P6/Q6</f>
        <v>15.099003356045968</v>
      </c>
      <c r="T6" s="49">
        <v>39530</v>
      </c>
      <c r="U6" s="50">
        <f>-(T6-P6)/T6</f>
        <v>2.7558436630407286</v>
      </c>
      <c r="V6" s="51">
        <v>2645142.5</v>
      </c>
      <c r="W6" s="52">
        <v>126955</v>
      </c>
      <c r="X6" s="53">
        <f>V6/W6</f>
        <v>20.835276278996496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42</v>
      </c>
      <c r="D7" s="17">
        <v>43861</v>
      </c>
      <c r="E7" s="18" t="s">
        <v>21</v>
      </c>
      <c r="F7" s="18" t="s">
        <v>21</v>
      </c>
      <c r="G7" s="19">
        <v>39</v>
      </c>
      <c r="H7" s="19">
        <v>39</v>
      </c>
      <c r="I7" s="20">
        <v>2</v>
      </c>
      <c r="J7" s="21">
        <v>2754</v>
      </c>
      <c r="K7" s="22">
        <v>176</v>
      </c>
      <c r="L7" s="21">
        <v>11763</v>
      </c>
      <c r="M7" s="22">
        <v>635</v>
      </c>
      <c r="N7" s="21">
        <v>14018</v>
      </c>
      <c r="O7" s="22">
        <v>841</v>
      </c>
      <c r="P7" s="23">
        <f t="shared" ref="P7:P11" si="1">+J7+L7+N7</f>
        <v>28535</v>
      </c>
      <c r="Q7" s="24">
        <f t="shared" ref="Q7:Q11" si="2">K7+M7+O7</f>
        <v>1652</v>
      </c>
      <c r="R7" s="25">
        <f t="shared" ref="R7:R11" si="3">Q7/H7</f>
        <v>42.358974358974358</v>
      </c>
      <c r="S7" s="26">
        <f t="shared" ref="S7:S11" si="4">+P7/Q7</f>
        <v>17.273002421307506</v>
      </c>
      <c r="T7" s="27">
        <v>209830</v>
      </c>
      <c r="U7" s="28">
        <f t="shared" ref="U7:U11" si="5">-(T7-P7)/T7</f>
        <v>-0.86400895963398938</v>
      </c>
      <c r="V7" s="29">
        <v>279940</v>
      </c>
      <c r="W7" s="30">
        <v>15235</v>
      </c>
      <c r="X7" s="31">
        <f t="shared" ref="X7:X11" si="6">V7/W7</f>
        <v>18.374794880210043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39</v>
      </c>
      <c r="D8" s="17">
        <v>43854</v>
      </c>
      <c r="E8" s="18" t="s">
        <v>21</v>
      </c>
      <c r="F8" s="18" t="s">
        <v>21</v>
      </c>
      <c r="G8" s="19">
        <v>4</v>
      </c>
      <c r="H8" s="19">
        <v>4</v>
      </c>
      <c r="I8" s="20">
        <v>3</v>
      </c>
      <c r="J8" s="21">
        <v>1557</v>
      </c>
      <c r="K8" s="22">
        <v>86</v>
      </c>
      <c r="L8" s="21">
        <v>1830</v>
      </c>
      <c r="M8" s="22">
        <v>107</v>
      </c>
      <c r="N8" s="21">
        <v>2793</v>
      </c>
      <c r="O8" s="22">
        <v>154</v>
      </c>
      <c r="P8" s="23">
        <f>+J8+L8+N8</f>
        <v>6180</v>
      </c>
      <c r="Q8" s="24">
        <f>K8+M8+O8</f>
        <v>347</v>
      </c>
      <c r="R8" s="25">
        <f>Q8/H8</f>
        <v>86.75</v>
      </c>
      <c r="S8" s="26">
        <f>+P8/Q8</f>
        <v>17.809798270893371</v>
      </c>
      <c r="T8" s="27">
        <v>6853</v>
      </c>
      <c r="U8" s="28">
        <f>-(T8-P8)/T8</f>
        <v>-9.8205165620895957E-2</v>
      </c>
      <c r="V8" s="29">
        <v>60349.5</v>
      </c>
      <c r="W8" s="30">
        <v>3640</v>
      </c>
      <c r="X8" s="31">
        <f>V8/W8</f>
        <v>16.579532967032968</v>
      </c>
      <c r="Y8" s="32"/>
      <c r="AA8" s="33"/>
      <c r="AB8" s="34"/>
    </row>
    <row r="9" spans="1:28" s="5" customFormat="1" ht="24" customHeight="1" x14ac:dyDescent="0.25">
      <c r="B9" s="15">
        <f t="shared" si="0"/>
        <v>4</v>
      </c>
      <c r="C9" s="16" t="s">
        <v>38</v>
      </c>
      <c r="D9" s="17">
        <v>43854</v>
      </c>
      <c r="E9" s="18" t="s">
        <v>21</v>
      </c>
      <c r="F9" s="18" t="s">
        <v>21</v>
      </c>
      <c r="G9" s="19">
        <v>7</v>
      </c>
      <c r="H9" s="19">
        <v>7</v>
      </c>
      <c r="I9" s="20">
        <v>3</v>
      </c>
      <c r="J9" s="21">
        <v>917</v>
      </c>
      <c r="K9" s="22">
        <v>112</v>
      </c>
      <c r="L9" s="21">
        <v>2163</v>
      </c>
      <c r="M9" s="22">
        <v>165</v>
      </c>
      <c r="N9" s="21">
        <v>2498</v>
      </c>
      <c r="O9" s="22">
        <v>186</v>
      </c>
      <c r="P9" s="23">
        <f>+J9+L9+N9</f>
        <v>5578</v>
      </c>
      <c r="Q9" s="24">
        <f>K9+M9+O9</f>
        <v>463</v>
      </c>
      <c r="R9" s="25">
        <f>Q9/H9</f>
        <v>66.142857142857139</v>
      </c>
      <c r="S9" s="26">
        <f>+P9/Q9</f>
        <v>12.047516198704104</v>
      </c>
      <c r="T9" s="27">
        <v>15152</v>
      </c>
      <c r="U9" s="28">
        <f>-(T9-P9)/T9</f>
        <v>-0.63186378035902846</v>
      </c>
      <c r="V9" s="29">
        <v>134077</v>
      </c>
      <c r="W9" s="30">
        <v>6751</v>
      </c>
      <c r="X9" s="31">
        <f>V9/W9</f>
        <v>19.860316990075546</v>
      </c>
      <c r="Y9" s="32"/>
      <c r="AA9" s="33"/>
      <c r="AB9" s="34"/>
    </row>
    <row r="10" spans="1:28" s="5" customFormat="1" ht="24" customHeight="1" x14ac:dyDescent="0.25">
      <c r="B10" s="15">
        <f t="shared" si="0"/>
        <v>5</v>
      </c>
      <c r="C10" s="16" t="s">
        <v>29</v>
      </c>
      <c r="D10" s="17">
        <v>43833</v>
      </c>
      <c r="E10" s="18" t="s">
        <v>21</v>
      </c>
      <c r="F10" s="18" t="s">
        <v>21</v>
      </c>
      <c r="G10" s="19">
        <v>3</v>
      </c>
      <c r="H10" s="19">
        <v>3</v>
      </c>
      <c r="I10" s="20">
        <v>6</v>
      </c>
      <c r="J10" s="21">
        <v>778</v>
      </c>
      <c r="K10" s="22">
        <v>32</v>
      </c>
      <c r="L10" s="21">
        <v>1832</v>
      </c>
      <c r="M10" s="22">
        <v>68</v>
      </c>
      <c r="N10" s="21">
        <v>1328</v>
      </c>
      <c r="O10" s="22">
        <v>47</v>
      </c>
      <c r="P10" s="23">
        <f>+J10+L10+N10</f>
        <v>3938</v>
      </c>
      <c r="Q10" s="24">
        <f>K10+M10+O10</f>
        <v>147</v>
      </c>
      <c r="R10" s="25">
        <f>Q10/H10</f>
        <v>49</v>
      </c>
      <c r="S10" s="26">
        <f>+P10/Q10</f>
        <v>26.789115646258505</v>
      </c>
      <c r="T10" s="27">
        <v>2346</v>
      </c>
      <c r="U10" s="28">
        <f>-(T10-P10)/T10</f>
        <v>0.67860187553282181</v>
      </c>
      <c r="V10" s="29">
        <v>403058</v>
      </c>
      <c r="W10" s="30">
        <v>17164</v>
      </c>
      <c r="X10" s="31">
        <f>V10/W10</f>
        <v>23.482754602656723</v>
      </c>
      <c r="Y10" s="32"/>
      <c r="AA10" s="33"/>
      <c r="AB10" s="34"/>
    </row>
    <row r="11" spans="1:28" s="5" customFormat="1" ht="24" customHeight="1" thickBot="1" x14ac:dyDescent="0.3">
      <c r="B11" s="54">
        <f t="shared" si="0"/>
        <v>6</v>
      </c>
      <c r="C11" s="55" t="s">
        <v>35</v>
      </c>
      <c r="D11" s="56">
        <v>43770</v>
      </c>
      <c r="E11" s="57" t="s">
        <v>21</v>
      </c>
      <c r="F11" s="57" t="s">
        <v>34</v>
      </c>
      <c r="G11" s="58">
        <v>12</v>
      </c>
      <c r="H11" s="58">
        <v>12</v>
      </c>
      <c r="I11" s="59">
        <v>4</v>
      </c>
      <c r="J11" s="60">
        <v>385</v>
      </c>
      <c r="K11" s="61">
        <v>25</v>
      </c>
      <c r="L11" s="60">
        <v>1544</v>
      </c>
      <c r="M11" s="61">
        <v>97</v>
      </c>
      <c r="N11" s="60">
        <v>1297</v>
      </c>
      <c r="O11" s="61">
        <v>81</v>
      </c>
      <c r="P11" s="62">
        <f t="shared" si="1"/>
        <v>3226</v>
      </c>
      <c r="Q11" s="63">
        <f t="shared" si="2"/>
        <v>203</v>
      </c>
      <c r="R11" s="64">
        <f t="shared" si="3"/>
        <v>16.916666666666668</v>
      </c>
      <c r="S11" s="65">
        <f t="shared" si="4"/>
        <v>15.891625615763546</v>
      </c>
      <c r="T11" s="66">
        <v>14636</v>
      </c>
      <c r="U11" s="67">
        <f t="shared" si="5"/>
        <v>-0.77958458595244606</v>
      </c>
      <c r="V11" s="68">
        <v>759888.5</v>
      </c>
      <c r="W11" s="69">
        <v>44588</v>
      </c>
      <c r="X11" s="70">
        <f t="shared" si="6"/>
        <v>17.042444155378128</v>
      </c>
      <c r="Y11" s="32"/>
      <c r="AA11" s="33"/>
      <c r="AB11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30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40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41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42</v>
      </c>
      <c r="D6" s="39">
        <v>43861</v>
      </c>
      <c r="E6" s="40" t="s">
        <v>21</v>
      </c>
      <c r="F6" s="40" t="s">
        <v>21</v>
      </c>
      <c r="G6" s="41">
        <v>132</v>
      </c>
      <c r="H6" s="41">
        <v>132</v>
      </c>
      <c r="I6" s="42">
        <v>1</v>
      </c>
      <c r="J6" s="43">
        <v>57776.5</v>
      </c>
      <c r="K6" s="44">
        <v>2996</v>
      </c>
      <c r="L6" s="43">
        <v>76870.5</v>
      </c>
      <c r="M6" s="44">
        <v>4035</v>
      </c>
      <c r="N6" s="43">
        <v>75183</v>
      </c>
      <c r="O6" s="44">
        <v>3971</v>
      </c>
      <c r="P6" s="45">
        <f t="shared" ref="P6:P11" si="0">+J6+L6+N6</f>
        <v>209830</v>
      </c>
      <c r="Q6" s="46">
        <f t="shared" ref="Q6:Q11" si="1">K6+M6+O6</f>
        <v>11002</v>
      </c>
      <c r="R6" s="47">
        <f t="shared" ref="R6:R11" si="2">Q6/H6</f>
        <v>83.348484848484844</v>
      </c>
      <c r="S6" s="48">
        <f t="shared" ref="S6:S11" si="3">+P6/Q6</f>
        <v>19.071986911470642</v>
      </c>
      <c r="T6" s="49"/>
      <c r="U6" s="50" t="e">
        <f t="shared" ref="U6:U11" si="4">-(T6-P6)/T6</f>
        <v>#DIV/0!</v>
      </c>
      <c r="V6" s="51">
        <v>219284</v>
      </c>
      <c r="W6" s="52">
        <v>11558</v>
      </c>
      <c r="X6" s="53">
        <f t="shared" ref="X6:X11" si="5">V6/W6</f>
        <v>18.972486589375325</v>
      </c>
      <c r="Y6" s="32"/>
      <c r="AA6" s="33"/>
      <c r="AB6" s="34"/>
    </row>
    <row r="7" spans="1:28" s="5" customFormat="1" ht="24" customHeight="1" x14ac:dyDescent="0.25">
      <c r="B7" s="15">
        <f t="shared" ref="B7:B11" si="6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11</v>
      </c>
      <c r="H7" s="19">
        <v>11</v>
      </c>
      <c r="I7" s="20">
        <v>14</v>
      </c>
      <c r="J7" s="21">
        <v>12823</v>
      </c>
      <c r="K7" s="22">
        <v>550</v>
      </c>
      <c r="L7" s="21">
        <v>15993</v>
      </c>
      <c r="M7" s="22">
        <v>664</v>
      </c>
      <c r="N7" s="21">
        <v>10714</v>
      </c>
      <c r="O7" s="22">
        <v>465</v>
      </c>
      <c r="P7" s="23">
        <f t="shared" si="0"/>
        <v>39530</v>
      </c>
      <c r="Q7" s="24">
        <f t="shared" si="1"/>
        <v>1679</v>
      </c>
      <c r="R7" s="25">
        <f t="shared" si="2"/>
        <v>152.63636363636363</v>
      </c>
      <c r="S7" s="26">
        <f t="shared" si="3"/>
        <v>23.543776057176892</v>
      </c>
      <c r="T7" s="27">
        <v>49814</v>
      </c>
      <c r="U7" s="28">
        <f t="shared" si="4"/>
        <v>-0.20644798650981652</v>
      </c>
      <c r="V7" s="29">
        <v>2471273.5</v>
      </c>
      <c r="W7" s="30">
        <v>115875</v>
      </c>
      <c r="X7" s="31">
        <f t="shared" si="5"/>
        <v>21.327063646170441</v>
      </c>
      <c r="Y7" s="32"/>
      <c r="AA7" s="33"/>
      <c r="AB7" s="34"/>
    </row>
    <row r="8" spans="1:28" s="5" customFormat="1" ht="24" customHeight="1" x14ac:dyDescent="0.25">
      <c r="B8" s="15">
        <f t="shared" si="6"/>
        <v>3</v>
      </c>
      <c r="C8" s="16" t="s">
        <v>38</v>
      </c>
      <c r="D8" s="17">
        <v>43854</v>
      </c>
      <c r="E8" s="18" t="s">
        <v>21</v>
      </c>
      <c r="F8" s="18" t="s">
        <v>21</v>
      </c>
      <c r="G8" s="19">
        <v>16</v>
      </c>
      <c r="H8" s="19">
        <v>16</v>
      </c>
      <c r="I8" s="20">
        <v>2</v>
      </c>
      <c r="J8" s="21">
        <v>4348</v>
      </c>
      <c r="K8" s="22">
        <v>211</v>
      </c>
      <c r="L8" s="21">
        <v>5537</v>
      </c>
      <c r="M8" s="22">
        <v>288</v>
      </c>
      <c r="N8" s="21">
        <v>5267</v>
      </c>
      <c r="O8" s="22">
        <v>274</v>
      </c>
      <c r="P8" s="23">
        <f>+J8+L8+N8</f>
        <v>15152</v>
      </c>
      <c r="Q8" s="24">
        <f>K8+M8+O8</f>
        <v>773</v>
      </c>
      <c r="R8" s="25">
        <f>Q8/H8</f>
        <v>48.3125</v>
      </c>
      <c r="S8" s="26">
        <f>+P8/Q8</f>
        <v>19.601552393272961</v>
      </c>
      <c r="T8" s="27">
        <v>48027</v>
      </c>
      <c r="U8" s="28">
        <f>-(T8-P8)/T8</f>
        <v>-0.6845107960105774</v>
      </c>
      <c r="V8" s="29">
        <v>116662</v>
      </c>
      <c r="W8" s="30">
        <v>5544</v>
      </c>
      <c r="X8" s="31">
        <f>V8/W8</f>
        <v>21.042929292929294</v>
      </c>
      <c r="Y8" s="32"/>
      <c r="AA8" s="33"/>
      <c r="AB8" s="34"/>
    </row>
    <row r="9" spans="1:28" s="5" customFormat="1" ht="24" customHeight="1" x14ac:dyDescent="0.25">
      <c r="B9" s="15">
        <f t="shared" si="6"/>
        <v>4</v>
      </c>
      <c r="C9" s="16" t="s">
        <v>35</v>
      </c>
      <c r="D9" s="17">
        <v>43770</v>
      </c>
      <c r="E9" s="18" t="s">
        <v>21</v>
      </c>
      <c r="F9" s="18" t="s">
        <v>34</v>
      </c>
      <c r="G9" s="19">
        <v>18</v>
      </c>
      <c r="H9" s="19">
        <v>18</v>
      </c>
      <c r="I9" s="20">
        <v>3</v>
      </c>
      <c r="J9" s="21">
        <v>4012</v>
      </c>
      <c r="K9" s="22">
        <v>284</v>
      </c>
      <c r="L9" s="21">
        <v>5039</v>
      </c>
      <c r="M9" s="22">
        <v>342</v>
      </c>
      <c r="N9" s="21">
        <v>5585</v>
      </c>
      <c r="O9" s="22">
        <v>393</v>
      </c>
      <c r="P9" s="23">
        <f t="shared" si="0"/>
        <v>14636</v>
      </c>
      <c r="Q9" s="24">
        <f t="shared" si="1"/>
        <v>1019</v>
      </c>
      <c r="R9" s="25">
        <f t="shared" si="2"/>
        <v>56.611111111111114</v>
      </c>
      <c r="S9" s="26">
        <f t="shared" si="3"/>
        <v>14.363101079489695</v>
      </c>
      <c r="T9" s="27">
        <v>67122</v>
      </c>
      <c r="U9" s="28">
        <f t="shared" si="4"/>
        <v>-0.78194928637406513</v>
      </c>
      <c r="V9" s="29">
        <v>755365.5</v>
      </c>
      <c r="W9" s="30">
        <v>44299</v>
      </c>
      <c r="X9" s="31">
        <f t="shared" si="5"/>
        <v>17.05152486512111</v>
      </c>
      <c r="Y9" s="32"/>
      <c r="AA9" s="33"/>
      <c r="AB9" s="34"/>
    </row>
    <row r="10" spans="1:28" s="5" customFormat="1" ht="24" customHeight="1" x14ac:dyDescent="0.25">
      <c r="B10" s="15">
        <f t="shared" si="6"/>
        <v>5</v>
      </c>
      <c r="C10" s="16" t="s">
        <v>39</v>
      </c>
      <c r="D10" s="17">
        <v>43854</v>
      </c>
      <c r="E10" s="18" t="s">
        <v>21</v>
      </c>
      <c r="F10" s="18" t="s">
        <v>21</v>
      </c>
      <c r="G10" s="19">
        <v>8</v>
      </c>
      <c r="H10" s="19">
        <v>8</v>
      </c>
      <c r="I10" s="20">
        <v>2</v>
      </c>
      <c r="J10" s="21">
        <v>2140</v>
      </c>
      <c r="K10" s="22">
        <v>128</v>
      </c>
      <c r="L10" s="21">
        <v>1790</v>
      </c>
      <c r="M10" s="22">
        <v>107</v>
      </c>
      <c r="N10" s="21">
        <v>2923</v>
      </c>
      <c r="O10" s="22">
        <v>173</v>
      </c>
      <c r="P10" s="23">
        <f t="shared" si="0"/>
        <v>6853</v>
      </c>
      <c r="Q10" s="24">
        <f t="shared" si="1"/>
        <v>408</v>
      </c>
      <c r="R10" s="25">
        <f t="shared" si="2"/>
        <v>51</v>
      </c>
      <c r="S10" s="26">
        <f t="shared" si="3"/>
        <v>16.796568627450981</v>
      </c>
      <c r="T10" s="27">
        <v>22272.5</v>
      </c>
      <c r="U10" s="28">
        <f t="shared" si="4"/>
        <v>-0.69231114603210242</v>
      </c>
      <c r="V10" s="29">
        <v>49786.5</v>
      </c>
      <c r="W10" s="30">
        <v>3016</v>
      </c>
      <c r="X10" s="31">
        <f t="shared" si="5"/>
        <v>16.507460212201593</v>
      </c>
      <c r="Y10" s="32"/>
      <c r="AA10" s="33"/>
      <c r="AB10" s="34"/>
    </row>
    <row r="11" spans="1:28" s="5" customFormat="1" ht="24" customHeight="1" thickBot="1" x14ac:dyDescent="0.3">
      <c r="B11" s="54">
        <f t="shared" si="6"/>
        <v>6</v>
      </c>
      <c r="C11" s="55" t="s">
        <v>29</v>
      </c>
      <c r="D11" s="56">
        <v>43833</v>
      </c>
      <c r="E11" s="57" t="s">
        <v>21</v>
      </c>
      <c r="F11" s="57" t="s">
        <v>21</v>
      </c>
      <c r="G11" s="58">
        <v>2</v>
      </c>
      <c r="H11" s="58">
        <v>2</v>
      </c>
      <c r="I11" s="59">
        <v>5</v>
      </c>
      <c r="J11" s="60">
        <v>876</v>
      </c>
      <c r="K11" s="61">
        <v>31</v>
      </c>
      <c r="L11" s="60">
        <v>850</v>
      </c>
      <c r="M11" s="61">
        <v>31</v>
      </c>
      <c r="N11" s="60">
        <v>620</v>
      </c>
      <c r="O11" s="61">
        <v>20</v>
      </c>
      <c r="P11" s="62">
        <f t="shared" si="0"/>
        <v>2346</v>
      </c>
      <c r="Q11" s="63">
        <f t="shared" si="1"/>
        <v>82</v>
      </c>
      <c r="R11" s="64">
        <f t="shared" si="2"/>
        <v>41</v>
      </c>
      <c r="S11" s="65">
        <f t="shared" si="3"/>
        <v>28.609756097560975</v>
      </c>
      <c r="T11" s="66">
        <v>7203</v>
      </c>
      <c r="U11" s="67">
        <f t="shared" si="4"/>
        <v>-0.67430237401082882</v>
      </c>
      <c r="V11" s="68">
        <v>397846</v>
      </c>
      <c r="W11" s="69">
        <v>16960</v>
      </c>
      <c r="X11" s="70">
        <f t="shared" si="5"/>
        <v>23.457900943396226</v>
      </c>
      <c r="Y11" s="32"/>
      <c r="AA11" s="33"/>
      <c r="AB11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30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36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37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35</v>
      </c>
      <c r="D6" s="39">
        <v>43770</v>
      </c>
      <c r="E6" s="40" t="s">
        <v>21</v>
      </c>
      <c r="F6" s="40" t="s">
        <v>34</v>
      </c>
      <c r="G6" s="41">
        <v>43</v>
      </c>
      <c r="H6" s="41">
        <v>43</v>
      </c>
      <c r="I6" s="42">
        <v>2</v>
      </c>
      <c r="J6" s="43">
        <v>17286.5</v>
      </c>
      <c r="K6" s="44">
        <v>1039</v>
      </c>
      <c r="L6" s="43">
        <v>22718.5</v>
      </c>
      <c r="M6" s="44">
        <v>1342</v>
      </c>
      <c r="N6" s="43">
        <v>27117</v>
      </c>
      <c r="O6" s="44">
        <v>1653</v>
      </c>
      <c r="P6" s="45">
        <f>+J6+L6+N6</f>
        <v>67122</v>
      </c>
      <c r="Q6" s="46">
        <f>K6+M6+O6</f>
        <v>4034</v>
      </c>
      <c r="R6" s="47">
        <f>Q6/H6</f>
        <v>93.813953488372093</v>
      </c>
      <c r="S6" s="48">
        <f>+P6/Q6</f>
        <v>16.639067922657411</v>
      </c>
      <c r="T6" s="49">
        <v>264334.5</v>
      </c>
      <c r="U6" s="50">
        <f>-(T6-P6)/T6</f>
        <v>-0.74607173864932497</v>
      </c>
      <c r="V6" s="51">
        <v>676784.5</v>
      </c>
      <c r="W6" s="52">
        <v>38844</v>
      </c>
      <c r="X6" s="53">
        <f>V6/W6</f>
        <v>17.423141283081041</v>
      </c>
      <c r="Y6" s="32"/>
      <c r="AA6" s="33"/>
      <c r="AB6" s="34"/>
    </row>
    <row r="7" spans="1:28" s="5" customFormat="1" ht="24" customHeight="1" x14ac:dyDescent="0.25">
      <c r="B7" s="15">
        <f t="shared" ref="B7:B10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10</v>
      </c>
      <c r="H7" s="19">
        <v>10</v>
      </c>
      <c r="I7" s="20">
        <v>13</v>
      </c>
      <c r="J7" s="21">
        <v>14411</v>
      </c>
      <c r="K7" s="22">
        <v>633</v>
      </c>
      <c r="L7" s="21">
        <v>18086</v>
      </c>
      <c r="M7" s="22">
        <v>769</v>
      </c>
      <c r="N7" s="21">
        <v>17317</v>
      </c>
      <c r="O7" s="22">
        <v>749</v>
      </c>
      <c r="P7" s="23">
        <f>+J7+L7+N7</f>
        <v>49814</v>
      </c>
      <c r="Q7" s="24">
        <f>K7+M7+O7</f>
        <v>2151</v>
      </c>
      <c r="R7" s="25">
        <f>Q7/H7</f>
        <v>215.1</v>
      </c>
      <c r="S7" s="26">
        <f>+P7/Q7</f>
        <v>23.158530915853092</v>
      </c>
      <c r="T7" s="27">
        <v>53649</v>
      </c>
      <c r="U7" s="28">
        <f>-(T7-P7)/T7</f>
        <v>-7.1483159052358858E-2</v>
      </c>
      <c r="V7" s="29">
        <v>2391965.5</v>
      </c>
      <c r="W7" s="30">
        <v>112250</v>
      </c>
      <c r="X7" s="31">
        <f>V7/W7</f>
        <v>21.309269487750555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38</v>
      </c>
      <c r="D8" s="17">
        <v>43854</v>
      </c>
      <c r="E8" s="18" t="s">
        <v>21</v>
      </c>
      <c r="F8" s="18" t="s">
        <v>21</v>
      </c>
      <c r="G8" s="19">
        <v>26</v>
      </c>
      <c r="H8" s="19">
        <v>26</v>
      </c>
      <c r="I8" s="20">
        <v>1</v>
      </c>
      <c r="J8" s="21">
        <v>13671.5</v>
      </c>
      <c r="K8" s="22">
        <v>557</v>
      </c>
      <c r="L8" s="21">
        <v>18090.5</v>
      </c>
      <c r="M8" s="22">
        <v>715</v>
      </c>
      <c r="N8" s="21">
        <v>16265</v>
      </c>
      <c r="O8" s="22">
        <v>655</v>
      </c>
      <c r="P8" s="23">
        <f>+J8+L8+N8</f>
        <v>48027</v>
      </c>
      <c r="Q8" s="24">
        <f>K8+M8+O8</f>
        <v>1927</v>
      </c>
      <c r="R8" s="25">
        <f>Q8/H8</f>
        <v>74.115384615384613</v>
      </c>
      <c r="S8" s="26">
        <f>+P8/Q8</f>
        <v>24.923196678775298</v>
      </c>
      <c r="T8" s="27"/>
      <c r="U8" s="28" t="e">
        <f>-(T8-P8)/T8</f>
        <v>#DIV/0!</v>
      </c>
      <c r="V8" s="29">
        <v>55118</v>
      </c>
      <c r="W8" s="30">
        <v>2370</v>
      </c>
      <c r="X8" s="31">
        <f>V8/W8</f>
        <v>23.256540084388185</v>
      </c>
      <c r="Y8" s="32"/>
      <c r="AA8" s="33"/>
      <c r="AB8" s="34"/>
    </row>
    <row r="9" spans="1:28" s="5" customFormat="1" ht="24" customHeight="1" x14ac:dyDescent="0.25">
      <c r="B9" s="15">
        <f t="shared" si="0"/>
        <v>4</v>
      </c>
      <c r="C9" s="16" t="s">
        <v>39</v>
      </c>
      <c r="D9" s="17">
        <v>43854</v>
      </c>
      <c r="E9" s="18" t="s">
        <v>21</v>
      </c>
      <c r="F9" s="18" t="s">
        <v>21</v>
      </c>
      <c r="G9" s="19">
        <v>32</v>
      </c>
      <c r="H9" s="19">
        <v>32</v>
      </c>
      <c r="I9" s="20">
        <v>1</v>
      </c>
      <c r="J9" s="21">
        <v>5289</v>
      </c>
      <c r="K9" s="22">
        <v>303</v>
      </c>
      <c r="L9" s="21">
        <v>7576</v>
      </c>
      <c r="M9" s="22">
        <v>430</v>
      </c>
      <c r="N9" s="21">
        <v>9407.5</v>
      </c>
      <c r="O9" s="22">
        <v>531</v>
      </c>
      <c r="P9" s="23">
        <f>+J9+L9+N9</f>
        <v>22272.5</v>
      </c>
      <c r="Q9" s="24">
        <f>K9+M9+O9</f>
        <v>1264</v>
      </c>
      <c r="R9" s="25">
        <f>Q9/H9</f>
        <v>39.5</v>
      </c>
      <c r="S9" s="26">
        <f>+P9/Q9</f>
        <v>17.620648734177216</v>
      </c>
      <c r="T9" s="27"/>
      <c r="U9" s="28" t="e">
        <f>-(T9-P9)/T9</f>
        <v>#DIV/0!</v>
      </c>
      <c r="V9" s="29">
        <v>22272.5</v>
      </c>
      <c r="W9" s="30">
        <v>1264</v>
      </c>
      <c r="X9" s="31">
        <f>V9/W9</f>
        <v>17.620648734177216</v>
      </c>
      <c r="Y9" s="32"/>
      <c r="AA9" s="33"/>
      <c r="AB9" s="34"/>
    </row>
    <row r="10" spans="1:28" s="5" customFormat="1" ht="24" customHeight="1" thickBot="1" x14ac:dyDescent="0.3">
      <c r="B10" s="54">
        <f t="shared" si="0"/>
        <v>5</v>
      </c>
      <c r="C10" s="55" t="s">
        <v>29</v>
      </c>
      <c r="D10" s="56">
        <v>43833</v>
      </c>
      <c r="E10" s="57" t="s">
        <v>21</v>
      </c>
      <c r="F10" s="57" t="s">
        <v>21</v>
      </c>
      <c r="G10" s="58">
        <v>7</v>
      </c>
      <c r="H10" s="58">
        <v>7</v>
      </c>
      <c r="I10" s="59">
        <v>4</v>
      </c>
      <c r="J10" s="60">
        <v>2103</v>
      </c>
      <c r="K10" s="61">
        <v>72</v>
      </c>
      <c r="L10" s="60">
        <v>2141</v>
      </c>
      <c r="M10" s="61">
        <v>71</v>
      </c>
      <c r="N10" s="60">
        <v>2959</v>
      </c>
      <c r="O10" s="61">
        <v>104</v>
      </c>
      <c r="P10" s="62">
        <f>+J10+L10+N10</f>
        <v>7203</v>
      </c>
      <c r="Q10" s="63">
        <f>K10+M10+O10</f>
        <v>247</v>
      </c>
      <c r="R10" s="64">
        <f>Q10/H10</f>
        <v>35.285714285714285</v>
      </c>
      <c r="S10" s="65">
        <f>+P10/Q10</f>
        <v>29.161943319838056</v>
      </c>
      <c r="T10" s="66">
        <v>16071</v>
      </c>
      <c r="U10" s="67">
        <f>-(T10-P10)/T10</f>
        <v>-0.55180138137016987</v>
      </c>
      <c r="V10" s="68">
        <v>389678</v>
      </c>
      <c r="W10" s="69">
        <v>16589</v>
      </c>
      <c r="X10" s="70">
        <f>V10/W10</f>
        <v>23.490144071372598</v>
      </c>
      <c r="Y10" s="32"/>
      <c r="AA10" s="33"/>
      <c r="AB10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30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32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33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35</v>
      </c>
      <c r="D6" s="39">
        <v>43770</v>
      </c>
      <c r="E6" s="40" t="s">
        <v>21</v>
      </c>
      <c r="F6" s="40" t="s">
        <v>34</v>
      </c>
      <c r="G6" s="41">
        <v>130</v>
      </c>
      <c r="H6" s="41">
        <v>130</v>
      </c>
      <c r="I6" s="42">
        <v>1</v>
      </c>
      <c r="J6" s="43">
        <v>55833.5</v>
      </c>
      <c r="K6" s="44">
        <v>2759</v>
      </c>
      <c r="L6" s="43">
        <v>93994</v>
      </c>
      <c r="M6" s="44">
        <v>4666</v>
      </c>
      <c r="N6" s="43">
        <v>114507</v>
      </c>
      <c r="O6" s="44">
        <v>5811</v>
      </c>
      <c r="P6" s="45">
        <f>+J6+L6+N6</f>
        <v>264334.5</v>
      </c>
      <c r="Q6" s="46">
        <f>K6+M6+O6</f>
        <v>13236</v>
      </c>
      <c r="R6" s="47">
        <f>Q6/H6</f>
        <v>101.81538461538462</v>
      </c>
      <c r="S6" s="48">
        <f>+P6/Q6</f>
        <v>19.970874886672711</v>
      </c>
      <c r="T6" s="49"/>
      <c r="U6" s="50" t="e">
        <f>-(T6-P6)/T6</f>
        <v>#DIV/0!</v>
      </c>
      <c r="V6" s="51">
        <v>264334.5</v>
      </c>
      <c r="W6" s="52">
        <v>13236</v>
      </c>
      <c r="X6" s="53">
        <f>V6/W6</f>
        <v>19.970874886672711</v>
      </c>
      <c r="Y6" s="32"/>
      <c r="AA6" s="33"/>
      <c r="AB6" s="34"/>
    </row>
    <row r="7" spans="1:28" s="5" customFormat="1" ht="24" customHeight="1" x14ac:dyDescent="0.25">
      <c r="B7" s="15">
        <f t="shared" ref="B7:B8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10</v>
      </c>
      <c r="H7" s="19">
        <v>10</v>
      </c>
      <c r="I7" s="20">
        <v>12</v>
      </c>
      <c r="J7" s="21">
        <v>13869</v>
      </c>
      <c r="K7" s="22">
        <v>616</v>
      </c>
      <c r="L7" s="21">
        <v>20356.5</v>
      </c>
      <c r="M7" s="22">
        <v>871</v>
      </c>
      <c r="N7" s="21">
        <v>19423.5</v>
      </c>
      <c r="O7" s="22">
        <v>835</v>
      </c>
      <c r="P7" s="23">
        <f>+J7+L7+N7</f>
        <v>53649</v>
      </c>
      <c r="Q7" s="24">
        <f>K7+M7+O7</f>
        <v>2322</v>
      </c>
      <c r="R7" s="25">
        <f>Q7/H7</f>
        <v>232.2</v>
      </c>
      <c r="S7" s="26">
        <f>+P7/Q7</f>
        <v>23.104651162790699</v>
      </c>
      <c r="T7" s="27">
        <v>43558.5</v>
      </c>
      <c r="U7" s="28">
        <f>-(T7-P7)/T7</f>
        <v>0.23165398257515754</v>
      </c>
      <c r="V7" s="29">
        <v>2293481</v>
      </c>
      <c r="W7" s="30">
        <v>107750</v>
      </c>
      <c r="X7" s="31">
        <f>V7/W7</f>
        <v>21.28520649651972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29</v>
      </c>
      <c r="D8" s="56">
        <v>43833</v>
      </c>
      <c r="E8" s="57" t="s">
        <v>21</v>
      </c>
      <c r="F8" s="57" t="s">
        <v>21</v>
      </c>
      <c r="G8" s="58">
        <v>11</v>
      </c>
      <c r="H8" s="58">
        <v>11</v>
      </c>
      <c r="I8" s="59">
        <v>3</v>
      </c>
      <c r="J8" s="60">
        <v>5728</v>
      </c>
      <c r="K8" s="61">
        <v>230</v>
      </c>
      <c r="L8" s="60">
        <v>5025</v>
      </c>
      <c r="M8" s="61">
        <v>220</v>
      </c>
      <c r="N8" s="60">
        <v>5318</v>
      </c>
      <c r="O8" s="61">
        <v>212</v>
      </c>
      <c r="P8" s="62">
        <f>+J8+L8+N8</f>
        <v>16071</v>
      </c>
      <c r="Q8" s="63">
        <f>K8+M8+O8</f>
        <v>662</v>
      </c>
      <c r="R8" s="64">
        <f>Q8/H8</f>
        <v>60.18181818181818</v>
      </c>
      <c r="S8" s="65">
        <f>+P8/Q8</f>
        <v>24.276435045317221</v>
      </c>
      <c r="T8" s="66">
        <v>57500.5</v>
      </c>
      <c r="U8" s="67">
        <f>-(T8-P8)/T8</f>
        <v>-0.72050677820192865</v>
      </c>
      <c r="V8" s="68">
        <v>358650</v>
      </c>
      <c r="W8" s="69">
        <v>14925</v>
      </c>
      <c r="X8" s="70">
        <f>V8/W8</f>
        <v>24.030150753768844</v>
      </c>
      <c r="Y8" s="32"/>
      <c r="AA8" s="33"/>
      <c r="AB8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1.710937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30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31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29</v>
      </c>
      <c r="D6" s="39">
        <v>43833</v>
      </c>
      <c r="E6" s="40" t="s">
        <v>21</v>
      </c>
      <c r="F6" s="40" t="s">
        <v>21</v>
      </c>
      <c r="G6" s="41">
        <v>27</v>
      </c>
      <c r="H6" s="41">
        <v>27</v>
      </c>
      <c r="I6" s="42">
        <v>2</v>
      </c>
      <c r="J6" s="43">
        <v>15010</v>
      </c>
      <c r="K6" s="44">
        <v>576</v>
      </c>
      <c r="L6" s="43">
        <v>21826.5</v>
      </c>
      <c r="M6" s="44">
        <v>809</v>
      </c>
      <c r="N6" s="43">
        <v>20664</v>
      </c>
      <c r="O6" s="44">
        <v>843</v>
      </c>
      <c r="P6" s="45">
        <f>+J6+L6+N6</f>
        <v>57500.5</v>
      </c>
      <c r="Q6" s="46">
        <f>K6+M6+O6</f>
        <v>2228</v>
      </c>
      <c r="R6" s="47">
        <f>Q6/H6</f>
        <v>82.518518518518519</v>
      </c>
      <c r="S6" s="48">
        <f>+P6/Q6</f>
        <v>25.808123877917414</v>
      </c>
      <c r="T6" s="49">
        <v>145015.5</v>
      </c>
      <c r="U6" s="50">
        <f>-(T6-P6)/T6</f>
        <v>-0.60348721343580514</v>
      </c>
      <c r="V6" s="51">
        <v>301283</v>
      </c>
      <c r="W6" s="52">
        <v>12299</v>
      </c>
      <c r="X6" s="53">
        <f>V6/W6</f>
        <v>24.49654443450687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17</v>
      </c>
      <c r="H7" s="19">
        <v>17</v>
      </c>
      <c r="I7" s="20">
        <v>11</v>
      </c>
      <c r="J7" s="21">
        <v>8755</v>
      </c>
      <c r="K7" s="22">
        <v>424</v>
      </c>
      <c r="L7" s="21">
        <v>16855.5</v>
      </c>
      <c r="M7" s="22">
        <v>769</v>
      </c>
      <c r="N7" s="21">
        <v>17948</v>
      </c>
      <c r="O7" s="22">
        <v>809</v>
      </c>
      <c r="P7" s="23">
        <f>+J7+L7+N7</f>
        <v>43558.5</v>
      </c>
      <c r="Q7" s="24">
        <f>K7+M7+O7</f>
        <v>2002</v>
      </c>
      <c r="R7" s="25">
        <f>Q7/H7</f>
        <v>117.76470588235294</v>
      </c>
      <c r="S7" s="26">
        <f>+P7/Q7</f>
        <v>21.757492507492508</v>
      </c>
      <c r="T7" s="27">
        <v>43482</v>
      </c>
      <c r="U7" s="28">
        <f>-(T7-P7)/T7</f>
        <v>1.7593486960121429E-3</v>
      </c>
      <c r="V7" s="29">
        <v>2196629.7000000002</v>
      </c>
      <c r="W7" s="30">
        <v>102993</v>
      </c>
      <c r="X7" s="31">
        <f>V7/W7</f>
        <v>21.327951414173782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26</v>
      </c>
      <c r="D8" s="17">
        <v>43770</v>
      </c>
      <c r="E8" s="18" t="s">
        <v>21</v>
      </c>
      <c r="F8" s="18" t="s">
        <v>25</v>
      </c>
      <c r="G8" s="19">
        <v>22</v>
      </c>
      <c r="H8" s="19">
        <v>22</v>
      </c>
      <c r="I8" s="20">
        <v>4</v>
      </c>
      <c r="J8" s="21">
        <v>964</v>
      </c>
      <c r="K8" s="22">
        <v>75</v>
      </c>
      <c r="L8" s="21">
        <v>4303</v>
      </c>
      <c r="M8" s="22">
        <v>359</v>
      </c>
      <c r="N8" s="21">
        <v>4727</v>
      </c>
      <c r="O8" s="22">
        <v>397</v>
      </c>
      <c r="P8" s="23">
        <f>+J8+L8+N8</f>
        <v>9994</v>
      </c>
      <c r="Q8" s="24">
        <f>K8+M8+O8</f>
        <v>831</v>
      </c>
      <c r="R8" s="25">
        <f>Q8/H8</f>
        <v>37.772727272727273</v>
      </c>
      <c r="S8" s="26">
        <f>+P8/Q8</f>
        <v>12.02647412755716</v>
      </c>
      <c r="T8" s="27">
        <v>14601</v>
      </c>
      <c r="U8" s="28">
        <f>-(T8-P8)/T8</f>
        <v>-0.31552633381275252</v>
      </c>
      <c r="V8" s="29">
        <v>488281</v>
      </c>
      <c r="W8" s="30">
        <v>29358</v>
      </c>
      <c r="X8" s="31">
        <f>V8/W8</f>
        <v>16.631957217794128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24</v>
      </c>
      <c r="D9" s="56">
        <v>43770</v>
      </c>
      <c r="E9" s="57" t="s">
        <v>21</v>
      </c>
      <c r="F9" s="57" t="s">
        <v>22</v>
      </c>
      <c r="G9" s="58">
        <v>1</v>
      </c>
      <c r="H9" s="58">
        <v>1</v>
      </c>
      <c r="I9" s="59">
        <v>11</v>
      </c>
      <c r="J9" s="60">
        <v>1060</v>
      </c>
      <c r="K9" s="61">
        <v>80</v>
      </c>
      <c r="L9" s="60">
        <v>1305</v>
      </c>
      <c r="M9" s="61">
        <v>97</v>
      </c>
      <c r="N9" s="60">
        <v>1472</v>
      </c>
      <c r="O9" s="61">
        <v>108</v>
      </c>
      <c r="P9" s="62">
        <f>+J9+L9+N9</f>
        <v>3837</v>
      </c>
      <c r="Q9" s="63">
        <f>K9+M9+O9</f>
        <v>285</v>
      </c>
      <c r="R9" s="64">
        <f>Q9/H9</f>
        <v>285</v>
      </c>
      <c r="S9" s="65">
        <f>+P9/Q9</f>
        <v>13.463157894736842</v>
      </c>
      <c r="T9" s="66">
        <v>3100</v>
      </c>
      <c r="U9" s="67">
        <f>-(T9-P9)/T9</f>
        <v>0.23774193548387096</v>
      </c>
      <c r="V9" s="68">
        <v>622681</v>
      </c>
      <c r="W9" s="69">
        <v>38697</v>
      </c>
      <c r="X9" s="70">
        <f>V9/W9</f>
        <v>16.091195699925059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4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27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28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29</v>
      </c>
      <c r="D6" s="39">
        <v>43833</v>
      </c>
      <c r="E6" s="40" t="s">
        <v>21</v>
      </c>
      <c r="F6" s="40" t="s">
        <v>21</v>
      </c>
      <c r="G6" s="41">
        <v>52</v>
      </c>
      <c r="H6" s="41">
        <v>52</v>
      </c>
      <c r="I6" s="42">
        <v>1</v>
      </c>
      <c r="J6" s="43">
        <v>29448</v>
      </c>
      <c r="K6" s="44">
        <v>1092</v>
      </c>
      <c r="L6" s="43">
        <v>60056.5</v>
      </c>
      <c r="M6" s="44">
        <v>2212</v>
      </c>
      <c r="N6" s="43">
        <v>55511</v>
      </c>
      <c r="O6" s="44">
        <v>2151</v>
      </c>
      <c r="P6" s="45">
        <f>+J6+L6+N6</f>
        <v>145015.5</v>
      </c>
      <c r="Q6" s="46">
        <f>K6+M6+O6</f>
        <v>5455</v>
      </c>
      <c r="R6" s="47">
        <f>Q6/H6</f>
        <v>104.90384615384616</v>
      </c>
      <c r="S6" s="48">
        <f>+P6/Q6</f>
        <v>26.583959670027497</v>
      </c>
      <c r="T6" s="49"/>
      <c r="U6" s="50" t="e">
        <f>-(T6-P6)/T6</f>
        <v>#DIV/0!</v>
      </c>
      <c r="V6" s="51">
        <v>147411.5</v>
      </c>
      <c r="W6" s="52">
        <v>5580</v>
      </c>
      <c r="X6" s="53">
        <f>V6/W6</f>
        <v>26.417831541218639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13</v>
      </c>
      <c r="H7" s="19">
        <v>13</v>
      </c>
      <c r="I7" s="20">
        <v>10</v>
      </c>
      <c r="J7" s="21">
        <v>9219</v>
      </c>
      <c r="K7" s="22">
        <v>399</v>
      </c>
      <c r="L7" s="21">
        <v>17621</v>
      </c>
      <c r="M7" s="22">
        <v>769</v>
      </c>
      <c r="N7" s="21">
        <v>16642</v>
      </c>
      <c r="O7" s="22">
        <v>732</v>
      </c>
      <c r="P7" s="23">
        <f>+J7+L7+N7</f>
        <v>43482</v>
      </c>
      <c r="Q7" s="24">
        <f>K7+M7+O7</f>
        <v>1900</v>
      </c>
      <c r="R7" s="25">
        <f>Q7/H7</f>
        <v>146.15384615384616</v>
      </c>
      <c r="S7" s="26">
        <f>+P7/Q7</f>
        <v>22.885263157894737</v>
      </c>
      <c r="T7" s="27">
        <v>40981</v>
      </c>
      <c r="U7" s="28">
        <f>-(T7-P7)/T7</f>
        <v>6.1028281398696954E-2</v>
      </c>
      <c r="V7" s="29">
        <v>2123373.7000000002</v>
      </c>
      <c r="W7" s="30">
        <v>99565</v>
      </c>
      <c r="X7" s="31">
        <f>V7/W7</f>
        <v>21.326507306784514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26</v>
      </c>
      <c r="D8" s="17">
        <v>43770</v>
      </c>
      <c r="E8" s="18" t="s">
        <v>21</v>
      </c>
      <c r="F8" s="18" t="s">
        <v>25</v>
      </c>
      <c r="G8" s="19">
        <v>27</v>
      </c>
      <c r="H8" s="19">
        <v>27</v>
      </c>
      <c r="I8" s="20">
        <v>3</v>
      </c>
      <c r="J8" s="21">
        <v>1147</v>
      </c>
      <c r="K8" s="22">
        <v>100</v>
      </c>
      <c r="L8" s="21">
        <v>5818</v>
      </c>
      <c r="M8" s="22">
        <v>519</v>
      </c>
      <c r="N8" s="21">
        <v>7636</v>
      </c>
      <c r="O8" s="22">
        <v>661</v>
      </c>
      <c r="P8" s="23">
        <f>+J8+L8+N8</f>
        <v>14601</v>
      </c>
      <c r="Q8" s="24">
        <f>K8+M8+O8</f>
        <v>1280</v>
      </c>
      <c r="R8" s="25">
        <f>Q8/H8</f>
        <v>47.407407407407405</v>
      </c>
      <c r="S8" s="26">
        <f>+P8/Q8</f>
        <v>11.407031249999999</v>
      </c>
      <c r="T8" s="27">
        <v>51716.5</v>
      </c>
      <c r="U8" s="28">
        <f>-(T8-P8)/T8</f>
        <v>-0.71767230961105255</v>
      </c>
      <c r="V8" s="29">
        <v>473373</v>
      </c>
      <c r="W8" s="30">
        <v>28029</v>
      </c>
      <c r="X8" s="31">
        <f>V8/W8</f>
        <v>16.888686717328483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24</v>
      </c>
      <c r="D9" s="56">
        <v>43770</v>
      </c>
      <c r="E9" s="57" t="s">
        <v>21</v>
      </c>
      <c r="F9" s="57" t="s">
        <v>22</v>
      </c>
      <c r="G9" s="58">
        <v>1</v>
      </c>
      <c r="H9" s="58">
        <v>1</v>
      </c>
      <c r="I9" s="59">
        <v>10</v>
      </c>
      <c r="J9" s="60">
        <v>502</v>
      </c>
      <c r="K9" s="61">
        <v>38</v>
      </c>
      <c r="L9" s="60">
        <v>1280</v>
      </c>
      <c r="M9" s="61">
        <v>96</v>
      </c>
      <c r="N9" s="60">
        <v>1318</v>
      </c>
      <c r="O9" s="61">
        <v>98</v>
      </c>
      <c r="P9" s="62">
        <f>+J9+L9+N9</f>
        <v>3100</v>
      </c>
      <c r="Q9" s="63">
        <f>K9+M9+O9</f>
        <v>232</v>
      </c>
      <c r="R9" s="64">
        <f>Q9/H9</f>
        <v>232</v>
      </c>
      <c r="S9" s="65">
        <f>+P9/Q9</f>
        <v>13.362068965517242</v>
      </c>
      <c r="T9" s="66">
        <v>6709</v>
      </c>
      <c r="U9" s="67">
        <f>-(T9-P9)/T9</f>
        <v>-0.53793411834848714</v>
      </c>
      <c r="V9" s="68">
        <v>616722</v>
      </c>
      <c r="W9" s="69">
        <v>38250</v>
      </c>
      <c r="X9" s="70">
        <f>V9/W9</f>
        <v>16.123450980392157</v>
      </c>
      <c r="Y9" s="32"/>
      <c r="AA9" s="33"/>
      <c r="AB9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77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78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44078</v>
      </c>
      <c r="E6" s="40" t="s">
        <v>21</v>
      </c>
      <c r="F6" s="40" t="s">
        <v>21</v>
      </c>
      <c r="G6" s="41">
        <v>113</v>
      </c>
      <c r="H6" s="41">
        <v>113</v>
      </c>
      <c r="I6" s="42">
        <v>1</v>
      </c>
      <c r="J6" s="43">
        <v>7320</v>
      </c>
      <c r="K6" s="44">
        <v>367</v>
      </c>
      <c r="L6" s="43">
        <v>7690.5</v>
      </c>
      <c r="M6" s="44">
        <v>383</v>
      </c>
      <c r="N6" s="43">
        <v>10315.5</v>
      </c>
      <c r="O6" s="44">
        <v>501</v>
      </c>
      <c r="P6" s="45">
        <f>+J6+L6+N6</f>
        <v>25326</v>
      </c>
      <c r="Q6" s="46">
        <f>K6+M6+O6</f>
        <v>1251</v>
      </c>
      <c r="R6" s="47">
        <f>Q6/H6</f>
        <v>11.070796460176991</v>
      </c>
      <c r="S6" s="48">
        <f>+P6/Q6</f>
        <v>20.244604316546763</v>
      </c>
      <c r="T6" s="49"/>
      <c r="U6" s="50" t="e">
        <f>-(T6-P6)/T6</f>
        <v>#DIV/0!</v>
      </c>
      <c r="V6" s="51">
        <v>25326</v>
      </c>
      <c r="W6" s="52">
        <v>1251</v>
      </c>
      <c r="X6" s="53">
        <f>V6/W6</f>
        <v>20.244604316546763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60</v>
      </c>
      <c r="D7" s="17">
        <v>43903</v>
      </c>
      <c r="E7" s="18" t="s">
        <v>21</v>
      </c>
      <c r="F7" s="18" t="s">
        <v>61</v>
      </c>
      <c r="G7" s="19">
        <v>7</v>
      </c>
      <c r="H7" s="19">
        <v>7</v>
      </c>
      <c r="I7" s="20">
        <v>11</v>
      </c>
      <c r="J7" s="21">
        <v>138</v>
      </c>
      <c r="K7" s="22">
        <v>10</v>
      </c>
      <c r="L7" s="21">
        <v>467</v>
      </c>
      <c r="M7" s="22">
        <v>29</v>
      </c>
      <c r="N7" s="21">
        <v>775</v>
      </c>
      <c r="O7" s="22">
        <v>51</v>
      </c>
      <c r="P7" s="23">
        <f>+J7+L7+N7</f>
        <v>1380</v>
      </c>
      <c r="Q7" s="24">
        <f>K7+M7+O7</f>
        <v>90</v>
      </c>
      <c r="R7" s="25">
        <f>Q7/H7</f>
        <v>12.857142857142858</v>
      </c>
      <c r="S7" s="26">
        <f>+P7/Q7</f>
        <v>15.333333333333334</v>
      </c>
      <c r="T7" s="27">
        <v>6153</v>
      </c>
      <c r="U7" s="28">
        <f>-(T7-P7)/T7</f>
        <v>-0.77571916138469044</v>
      </c>
      <c r="V7" s="29">
        <v>344036</v>
      </c>
      <c r="W7" s="30">
        <v>23106</v>
      </c>
      <c r="X7" s="31">
        <f>V7/W7</f>
        <v>14.889465939582792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68</v>
      </c>
      <c r="D8" s="17">
        <v>44050</v>
      </c>
      <c r="E8" s="18" t="s">
        <v>21</v>
      </c>
      <c r="F8" s="18" t="s">
        <v>21</v>
      </c>
      <c r="G8" s="19">
        <v>7</v>
      </c>
      <c r="H8" s="19">
        <v>7</v>
      </c>
      <c r="I8" s="20">
        <v>5</v>
      </c>
      <c r="J8" s="21">
        <v>50</v>
      </c>
      <c r="K8" s="22">
        <v>3</v>
      </c>
      <c r="L8" s="21">
        <v>739.5</v>
      </c>
      <c r="M8" s="22">
        <v>34</v>
      </c>
      <c r="N8" s="21">
        <v>420</v>
      </c>
      <c r="O8" s="22">
        <v>16</v>
      </c>
      <c r="P8" s="23">
        <f>+J8+L8+N8</f>
        <v>1209.5</v>
      </c>
      <c r="Q8" s="24">
        <f>K8+M8+O8</f>
        <v>53</v>
      </c>
      <c r="R8" s="25">
        <f>Q8/H8</f>
        <v>7.5714285714285712</v>
      </c>
      <c r="S8" s="26">
        <f>+P8/Q8</f>
        <v>22.820754716981131</v>
      </c>
      <c r="T8" s="27">
        <v>8691.5</v>
      </c>
      <c r="U8" s="28">
        <f>-(T8-P8)/T8</f>
        <v>-0.86084105160213997</v>
      </c>
      <c r="V8" s="29">
        <v>221499</v>
      </c>
      <c r="W8" s="30">
        <v>12112</v>
      </c>
      <c r="X8" s="31">
        <f>V8/W8</f>
        <v>18.287566050198151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73</v>
      </c>
      <c r="D9" s="56">
        <v>44064</v>
      </c>
      <c r="E9" s="57" t="s">
        <v>21</v>
      </c>
      <c r="F9" s="57" t="s">
        <v>21</v>
      </c>
      <c r="G9" s="58">
        <v>5</v>
      </c>
      <c r="H9" s="58">
        <v>5</v>
      </c>
      <c r="I9" s="59">
        <v>3</v>
      </c>
      <c r="J9" s="60">
        <v>525</v>
      </c>
      <c r="K9" s="61">
        <v>24</v>
      </c>
      <c r="L9" s="60">
        <v>346</v>
      </c>
      <c r="M9" s="61">
        <v>13</v>
      </c>
      <c r="N9" s="60">
        <v>293</v>
      </c>
      <c r="O9" s="61">
        <v>13</v>
      </c>
      <c r="P9" s="62">
        <f>+J9+L9+N9</f>
        <v>1164</v>
      </c>
      <c r="Q9" s="63">
        <f>K9+M9+O9</f>
        <v>50</v>
      </c>
      <c r="R9" s="64">
        <f>Q9/H9</f>
        <v>10</v>
      </c>
      <c r="S9" s="65">
        <f>+P9/Q9</f>
        <v>23.28</v>
      </c>
      <c r="T9" s="66">
        <v>7300</v>
      </c>
      <c r="U9" s="67">
        <f>-(T9-P9)/T9</f>
        <v>-0.84054794520547949</v>
      </c>
      <c r="V9" s="68">
        <v>81200</v>
      </c>
      <c r="W9" s="69">
        <v>4112</v>
      </c>
      <c r="X9" s="70">
        <f>V9/W9</f>
        <v>19.747081712062258</v>
      </c>
      <c r="Y9" s="32"/>
      <c r="AA9" s="33"/>
      <c r="AB9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74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75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68</v>
      </c>
      <c r="D6" s="39">
        <v>44050</v>
      </c>
      <c r="E6" s="40" t="s">
        <v>21</v>
      </c>
      <c r="F6" s="40" t="s">
        <v>21</v>
      </c>
      <c r="G6" s="41">
        <v>28</v>
      </c>
      <c r="H6" s="41">
        <v>28</v>
      </c>
      <c r="I6" s="42">
        <v>4</v>
      </c>
      <c r="J6" s="43">
        <v>1902</v>
      </c>
      <c r="K6" s="44">
        <v>107</v>
      </c>
      <c r="L6" s="43">
        <v>3093</v>
      </c>
      <c r="M6" s="44">
        <v>150</v>
      </c>
      <c r="N6" s="43">
        <v>3696.5</v>
      </c>
      <c r="O6" s="44">
        <v>185</v>
      </c>
      <c r="P6" s="45">
        <f>+J6+L6+N6</f>
        <v>8691.5</v>
      </c>
      <c r="Q6" s="46">
        <f>K6+M6+O6</f>
        <v>442</v>
      </c>
      <c r="R6" s="47">
        <f>Q6/H6</f>
        <v>15.785714285714286</v>
      </c>
      <c r="S6" s="48">
        <f>+P6/Q6</f>
        <v>19.664027149321267</v>
      </c>
      <c r="T6" s="49">
        <v>25628</v>
      </c>
      <c r="U6" s="50">
        <f>-(T6-P6)/T6</f>
        <v>-0.66085921648197288</v>
      </c>
      <c r="V6" s="51">
        <v>213350.5</v>
      </c>
      <c r="W6" s="52">
        <v>11640</v>
      </c>
      <c r="X6" s="53">
        <f>V6/W6</f>
        <v>18.329080756013745</v>
      </c>
      <c r="Y6" s="32"/>
      <c r="AA6" s="33"/>
      <c r="AB6" s="34"/>
    </row>
    <row r="7" spans="1:28" s="5" customFormat="1" ht="24" customHeight="1" x14ac:dyDescent="0.25">
      <c r="B7" s="15">
        <f t="shared" ref="B7:B8" si="0">B6+1</f>
        <v>2</v>
      </c>
      <c r="C7" s="16" t="s">
        <v>73</v>
      </c>
      <c r="D7" s="17">
        <v>44064</v>
      </c>
      <c r="E7" s="18" t="s">
        <v>21</v>
      </c>
      <c r="F7" s="18" t="s">
        <v>21</v>
      </c>
      <c r="G7" s="19">
        <v>54</v>
      </c>
      <c r="H7" s="19">
        <v>54</v>
      </c>
      <c r="I7" s="20">
        <v>2</v>
      </c>
      <c r="J7" s="21">
        <v>2033.5</v>
      </c>
      <c r="K7" s="22">
        <v>91</v>
      </c>
      <c r="L7" s="21">
        <v>2567.5</v>
      </c>
      <c r="M7" s="22">
        <v>112</v>
      </c>
      <c r="N7" s="21">
        <v>2699</v>
      </c>
      <c r="O7" s="22">
        <v>118</v>
      </c>
      <c r="P7" s="23">
        <f>+J7+L7+N7</f>
        <v>7300</v>
      </c>
      <c r="Q7" s="24">
        <f>K7+M7+O7</f>
        <v>321</v>
      </c>
      <c r="R7" s="25">
        <f>Q7/H7</f>
        <v>5.9444444444444446</v>
      </c>
      <c r="S7" s="26">
        <f>+P7/Q7</f>
        <v>22.741433021806852</v>
      </c>
      <c r="T7" s="27">
        <v>33265</v>
      </c>
      <c r="U7" s="28">
        <f>-(T7-P7)/T7</f>
        <v>-0.7805501277619119</v>
      </c>
      <c r="V7" s="29">
        <v>66001</v>
      </c>
      <c r="W7" s="30">
        <v>3036</v>
      </c>
      <c r="X7" s="31">
        <f>V7/W7</f>
        <v>21.739459815546773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60</v>
      </c>
      <c r="D8" s="56">
        <v>43903</v>
      </c>
      <c r="E8" s="57" t="s">
        <v>21</v>
      </c>
      <c r="F8" s="57" t="s">
        <v>61</v>
      </c>
      <c r="G8" s="58">
        <v>31</v>
      </c>
      <c r="H8" s="58">
        <v>31</v>
      </c>
      <c r="I8" s="59">
        <v>10</v>
      </c>
      <c r="J8" s="60">
        <v>1500</v>
      </c>
      <c r="K8" s="61">
        <v>130</v>
      </c>
      <c r="L8" s="60">
        <v>1727</v>
      </c>
      <c r="M8" s="61">
        <v>163</v>
      </c>
      <c r="N8" s="60">
        <v>2926</v>
      </c>
      <c r="O8" s="61">
        <v>265</v>
      </c>
      <c r="P8" s="62">
        <f>+J8+L8+N8</f>
        <v>6153</v>
      </c>
      <c r="Q8" s="63">
        <f>K8+M8+O8</f>
        <v>558</v>
      </c>
      <c r="R8" s="64">
        <f>Q8/H8</f>
        <v>18</v>
      </c>
      <c r="S8" s="65">
        <f>+P8/Q8</f>
        <v>11.026881720430108</v>
      </c>
      <c r="T8" s="66">
        <v>13894</v>
      </c>
      <c r="U8" s="67">
        <f>-(T8-P8)/T8</f>
        <v>-0.55714696991507129</v>
      </c>
      <c r="V8" s="68">
        <v>336731</v>
      </c>
      <c r="W8" s="69">
        <v>22467</v>
      </c>
      <c r="X8" s="70">
        <f>V8/W8</f>
        <v>14.987804335247251</v>
      </c>
      <c r="Y8" s="32"/>
      <c r="AA8" s="33"/>
      <c r="AB8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71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72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44064</v>
      </c>
      <c r="E6" s="40" t="s">
        <v>21</v>
      </c>
      <c r="F6" s="40" t="s">
        <v>21</v>
      </c>
      <c r="G6" s="41">
        <v>85</v>
      </c>
      <c r="H6" s="41">
        <v>107</v>
      </c>
      <c r="I6" s="42">
        <v>1</v>
      </c>
      <c r="J6" s="43">
        <v>10254.5</v>
      </c>
      <c r="K6" s="44">
        <v>448</v>
      </c>
      <c r="L6" s="43">
        <v>12129.5</v>
      </c>
      <c r="M6" s="44">
        <v>503</v>
      </c>
      <c r="N6" s="43">
        <v>10881</v>
      </c>
      <c r="O6" s="44">
        <v>453</v>
      </c>
      <c r="P6" s="45">
        <f>+J6+L6+N6</f>
        <v>33265</v>
      </c>
      <c r="Q6" s="46">
        <f>K6+M6+O6</f>
        <v>1404</v>
      </c>
      <c r="R6" s="47">
        <f>Q6/H6</f>
        <v>13.121495327102803</v>
      </c>
      <c r="S6" s="48">
        <f>+P6/Q6</f>
        <v>23.693019943019944</v>
      </c>
      <c r="T6" s="49"/>
      <c r="U6" s="50" t="e">
        <f>-(T6-P6)/T6</f>
        <v>#DIV/0!</v>
      </c>
      <c r="V6" s="51">
        <v>33265</v>
      </c>
      <c r="W6" s="52">
        <v>1404</v>
      </c>
      <c r="X6" s="53">
        <f>V6/W6</f>
        <v>23.693019943019944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68</v>
      </c>
      <c r="D7" s="17">
        <v>44050</v>
      </c>
      <c r="E7" s="18" t="s">
        <v>21</v>
      </c>
      <c r="F7" s="18" t="s">
        <v>21</v>
      </c>
      <c r="G7" s="19">
        <v>94</v>
      </c>
      <c r="H7" s="19">
        <v>94</v>
      </c>
      <c r="I7" s="20">
        <v>3</v>
      </c>
      <c r="J7" s="21">
        <v>5213</v>
      </c>
      <c r="K7" s="22">
        <v>286</v>
      </c>
      <c r="L7" s="21">
        <v>8570.5</v>
      </c>
      <c r="M7" s="22">
        <v>443</v>
      </c>
      <c r="N7" s="21">
        <v>11844.5</v>
      </c>
      <c r="O7" s="22">
        <v>597</v>
      </c>
      <c r="P7" s="23">
        <f>+J7+L7+N7</f>
        <v>25628</v>
      </c>
      <c r="Q7" s="24">
        <f>K7+M7+O7</f>
        <v>1326</v>
      </c>
      <c r="R7" s="25">
        <f>Q7/H7</f>
        <v>14.106382978723405</v>
      </c>
      <c r="S7" s="26">
        <f>+P7/Q7</f>
        <v>19.327300150829561</v>
      </c>
      <c r="T7" s="27">
        <v>38705.5</v>
      </c>
      <c r="U7" s="28">
        <f>-(T7-P7)/T7</f>
        <v>-0.33787187867357354</v>
      </c>
      <c r="V7" s="29">
        <v>184774.5</v>
      </c>
      <c r="W7" s="30">
        <v>9976</v>
      </c>
      <c r="X7" s="31">
        <f>V7/W7</f>
        <v>18.521902566158783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60</v>
      </c>
      <c r="D8" s="17">
        <v>43903</v>
      </c>
      <c r="E8" s="18" t="s">
        <v>21</v>
      </c>
      <c r="F8" s="18" t="s">
        <v>61</v>
      </c>
      <c r="G8" s="19">
        <v>52</v>
      </c>
      <c r="H8" s="19">
        <v>52</v>
      </c>
      <c r="I8" s="20">
        <v>9</v>
      </c>
      <c r="J8" s="21">
        <v>2914</v>
      </c>
      <c r="K8" s="22">
        <v>269</v>
      </c>
      <c r="L8" s="21">
        <v>3657.5</v>
      </c>
      <c r="M8" s="22">
        <v>307</v>
      </c>
      <c r="N8" s="21">
        <v>7322.5</v>
      </c>
      <c r="O8" s="22">
        <v>635</v>
      </c>
      <c r="P8" s="23">
        <f>+J8+L8+N8</f>
        <v>13894</v>
      </c>
      <c r="Q8" s="24">
        <f>K8+M8+O8</f>
        <v>1211</v>
      </c>
      <c r="R8" s="25">
        <f>Q8/H8</f>
        <v>23.28846153846154</v>
      </c>
      <c r="S8" s="26">
        <f>+P8/Q8</f>
        <v>11.473162675474814</v>
      </c>
      <c r="T8" s="27">
        <v>15157.5</v>
      </c>
      <c r="U8" s="28">
        <f>-(T8-P8)/T8</f>
        <v>-8.3358073560943421E-2</v>
      </c>
      <c r="V8" s="29">
        <v>318517</v>
      </c>
      <c r="W8" s="30">
        <v>20802</v>
      </c>
      <c r="X8" s="31">
        <f>V8/W8</f>
        <v>15.311845014902413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23</v>
      </c>
      <c r="D9" s="56">
        <v>43770</v>
      </c>
      <c r="E9" s="57" t="s">
        <v>21</v>
      </c>
      <c r="F9" s="57" t="s">
        <v>21</v>
      </c>
      <c r="G9" s="58">
        <v>9</v>
      </c>
      <c r="H9" s="58">
        <v>9</v>
      </c>
      <c r="I9" s="59">
        <v>28</v>
      </c>
      <c r="J9" s="60">
        <v>210</v>
      </c>
      <c r="K9" s="61">
        <v>21</v>
      </c>
      <c r="L9" s="60">
        <v>252</v>
      </c>
      <c r="M9" s="61">
        <v>25</v>
      </c>
      <c r="N9" s="60">
        <v>490</v>
      </c>
      <c r="O9" s="61">
        <v>490</v>
      </c>
      <c r="P9" s="62">
        <f>+J9+L9+N9</f>
        <v>952</v>
      </c>
      <c r="Q9" s="63">
        <f>K9+M9+O9</f>
        <v>536</v>
      </c>
      <c r="R9" s="64">
        <f>Q9/H9</f>
        <v>59.555555555555557</v>
      </c>
      <c r="S9" s="65">
        <f>+P9/Q9</f>
        <v>1.7761194029850746</v>
      </c>
      <c r="T9" s="66">
        <v>4413</v>
      </c>
      <c r="U9" s="67">
        <f>-(T9-P9)/T9</f>
        <v>-0.78427373668706091</v>
      </c>
      <c r="V9" s="68">
        <v>6824954</v>
      </c>
      <c r="W9" s="69">
        <v>428874</v>
      </c>
      <c r="X9" s="70">
        <f>V9/W9</f>
        <v>15.913657624383852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69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70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68</v>
      </c>
      <c r="D6" s="39">
        <v>44050</v>
      </c>
      <c r="E6" s="40" t="s">
        <v>21</v>
      </c>
      <c r="F6" s="40" t="s">
        <v>21</v>
      </c>
      <c r="G6" s="41">
        <v>113</v>
      </c>
      <c r="H6" s="41">
        <v>114</v>
      </c>
      <c r="I6" s="42">
        <v>2</v>
      </c>
      <c r="J6" s="43">
        <v>9510</v>
      </c>
      <c r="K6" s="44">
        <v>479</v>
      </c>
      <c r="L6" s="43">
        <v>12670</v>
      </c>
      <c r="M6" s="44">
        <v>642</v>
      </c>
      <c r="N6" s="43">
        <v>16525.5</v>
      </c>
      <c r="O6" s="44">
        <v>810</v>
      </c>
      <c r="P6" s="45">
        <f>+J6+L6+N6</f>
        <v>38705.5</v>
      </c>
      <c r="Q6" s="46">
        <f>K6+M6+O6</f>
        <v>1931</v>
      </c>
      <c r="R6" s="47">
        <f>Q6/H6</f>
        <v>16.938596491228068</v>
      </c>
      <c r="S6" s="48">
        <f>+P6/Q6</f>
        <v>20.044277576385294</v>
      </c>
      <c r="T6" s="49">
        <v>37499</v>
      </c>
      <c r="U6" s="50">
        <f>-(T6-P6)/T6</f>
        <v>3.217419131176831E-2</v>
      </c>
      <c r="V6" s="51">
        <v>121024</v>
      </c>
      <c r="W6" s="52">
        <v>6464</v>
      </c>
      <c r="X6" s="53">
        <f>V6/W6</f>
        <v>18.722772277227723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60</v>
      </c>
      <c r="D7" s="17">
        <v>43903</v>
      </c>
      <c r="E7" s="18" t="s">
        <v>21</v>
      </c>
      <c r="F7" s="18" t="s">
        <v>61</v>
      </c>
      <c r="G7" s="19">
        <v>61</v>
      </c>
      <c r="H7" s="19">
        <v>61</v>
      </c>
      <c r="I7" s="20">
        <v>8</v>
      </c>
      <c r="J7" s="21">
        <v>3855.5</v>
      </c>
      <c r="K7" s="22">
        <v>328</v>
      </c>
      <c r="L7" s="21">
        <v>3960</v>
      </c>
      <c r="M7" s="22">
        <v>335</v>
      </c>
      <c r="N7" s="21">
        <v>7342</v>
      </c>
      <c r="O7" s="22">
        <v>626</v>
      </c>
      <c r="P7" s="23">
        <f>+J7+L7+N7</f>
        <v>15157.5</v>
      </c>
      <c r="Q7" s="24">
        <f>K7+M7+O7</f>
        <v>1289</v>
      </c>
      <c r="R7" s="25">
        <f>Q7/H7</f>
        <v>21.131147540983605</v>
      </c>
      <c r="S7" s="26">
        <f>+P7/Q7</f>
        <v>11.759115593483321</v>
      </c>
      <c r="T7" s="27">
        <v>15186</v>
      </c>
      <c r="U7" s="28">
        <f>-(T7-P7)/T7</f>
        <v>-1.8767285657842749E-3</v>
      </c>
      <c r="V7" s="29">
        <v>290439</v>
      </c>
      <c r="W7" s="30">
        <v>18372</v>
      </c>
      <c r="X7" s="31">
        <f>V7/W7</f>
        <v>15.808785107772698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23</v>
      </c>
      <c r="D8" s="17">
        <v>43770</v>
      </c>
      <c r="E8" s="18" t="s">
        <v>21</v>
      </c>
      <c r="F8" s="18" t="s">
        <v>21</v>
      </c>
      <c r="G8" s="19">
        <v>51</v>
      </c>
      <c r="H8" s="19">
        <v>51</v>
      </c>
      <c r="I8" s="20">
        <v>27</v>
      </c>
      <c r="J8" s="21">
        <v>1122</v>
      </c>
      <c r="K8" s="22">
        <v>112</v>
      </c>
      <c r="L8" s="21">
        <v>1557</v>
      </c>
      <c r="M8" s="22">
        <v>154</v>
      </c>
      <c r="N8" s="21">
        <v>1734</v>
      </c>
      <c r="O8" s="22">
        <v>143</v>
      </c>
      <c r="P8" s="23">
        <f>+J8+L8+N8</f>
        <v>4413</v>
      </c>
      <c r="Q8" s="24">
        <f>K8+M8+O8</f>
        <v>409</v>
      </c>
      <c r="R8" s="25">
        <f>Q8/H8</f>
        <v>8.0196078431372548</v>
      </c>
      <c r="S8" s="26">
        <f>+P8/Q8</f>
        <v>10.789731051344743</v>
      </c>
      <c r="T8" s="27">
        <v>9054</v>
      </c>
      <c r="U8" s="28">
        <f>-(T8-P8)/T8</f>
        <v>-0.51259111994698481</v>
      </c>
      <c r="V8" s="29">
        <v>6817659</v>
      </c>
      <c r="W8" s="30">
        <v>427724</v>
      </c>
      <c r="X8" s="31">
        <f>V8/W8</f>
        <v>15.939388484162684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64</v>
      </c>
      <c r="D9" s="56">
        <v>44022</v>
      </c>
      <c r="E9" s="57" t="s">
        <v>21</v>
      </c>
      <c r="F9" s="57" t="s">
        <v>65</v>
      </c>
      <c r="G9" s="58">
        <v>11</v>
      </c>
      <c r="H9" s="58">
        <v>11</v>
      </c>
      <c r="I9" s="59">
        <v>5</v>
      </c>
      <c r="J9" s="60">
        <v>154.5</v>
      </c>
      <c r="K9" s="61">
        <v>13</v>
      </c>
      <c r="L9" s="60">
        <v>141</v>
      </c>
      <c r="M9" s="61">
        <v>13</v>
      </c>
      <c r="N9" s="60">
        <v>418</v>
      </c>
      <c r="O9" s="61">
        <v>32</v>
      </c>
      <c r="P9" s="62">
        <f>+J9+L9+N9</f>
        <v>713.5</v>
      </c>
      <c r="Q9" s="63">
        <f>K9+M9+O9</f>
        <v>58</v>
      </c>
      <c r="R9" s="64">
        <f>Q9/H9</f>
        <v>5.2727272727272725</v>
      </c>
      <c r="S9" s="65">
        <f>+P9/Q9</f>
        <v>12.301724137931034</v>
      </c>
      <c r="T9" s="66"/>
      <c r="U9" s="67" t="e">
        <f>-(T9-P9)/T9</f>
        <v>#DIV/0!</v>
      </c>
      <c r="V9" s="68">
        <v>4682.5</v>
      </c>
      <c r="W9" s="69">
        <v>325</v>
      </c>
      <c r="X9" s="70">
        <f>V9/W9</f>
        <v>14.407692307692308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66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67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68</v>
      </c>
      <c r="D6" s="39">
        <v>44050</v>
      </c>
      <c r="E6" s="40" t="s">
        <v>21</v>
      </c>
      <c r="F6" s="40" t="s">
        <v>21</v>
      </c>
      <c r="G6" s="41">
        <v>117</v>
      </c>
      <c r="H6" s="41">
        <v>117</v>
      </c>
      <c r="I6" s="42">
        <v>1</v>
      </c>
      <c r="J6" s="43">
        <v>8899</v>
      </c>
      <c r="K6" s="44">
        <v>468</v>
      </c>
      <c r="L6" s="43">
        <v>12253.5</v>
      </c>
      <c r="M6" s="44">
        <v>604</v>
      </c>
      <c r="N6" s="43">
        <v>16346.5</v>
      </c>
      <c r="O6" s="44">
        <v>823</v>
      </c>
      <c r="P6" s="45">
        <f>+J6+L6+N6</f>
        <v>37499</v>
      </c>
      <c r="Q6" s="46">
        <f>K6+M6+O6</f>
        <v>1895</v>
      </c>
      <c r="R6" s="47">
        <f>Q6/H6</f>
        <v>16.196581196581196</v>
      </c>
      <c r="S6" s="48">
        <f>+P6/Q6</f>
        <v>19.78839050131926</v>
      </c>
      <c r="T6" s="49"/>
      <c r="U6" s="50" t="e">
        <f>-(T6-P6)/T6</f>
        <v>#DIV/0!</v>
      </c>
      <c r="V6" s="51">
        <v>37499</v>
      </c>
      <c r="W6" s="52">
        <v>1895</v>
      </c>
      <c r="X6" s="53">
        <f>V6/W6</f>
        <v>19.78839050131926</v>
      </c>
      <c r="Y6" s="32"/>
      <c r="AA6" s="33"/>
      <c r="AB6" s="34"/>
    </row>
    <row r="7" spans="1:28" s="5" customFormat="1" ht="24" customHeight="1" x14ac:dyDescent="0.25">
      <c r="B7" s="15">
        <f t="shared" ref="B7:B8" si="0">B6+1</f>
        <v>2</v>
      </c>
      <c r="C7" s="16" t="s">
        <v>60</v>
      </c>
      <c r="D7" s="17">
        <v>43903</v>
      </c>
      <c r="E7" s="18" t="s">
        <v>21</v>
      </c>
      <c r="F7" s="18" t="s">
        <v>61</v>
      </c>
      <c r="G7" s="19">
        <v>79</v>
      </c>
      <c r="H7" s="19">
        <v>79</v>
      </c>
      <c r="I7" s="20">
        <v>7</v>
      </c>
      <c r="J7" s="21">
        <v>3407.5</v>
      </c>
      <c r="K7" s="22">
        <v>298</v>
      </c>
      <c r="L7" s="21">
        <v>4731</v>
      </c>
      <c r="M7" s="22">
        <v>409</v>
      </c>
      <c r="N7" s="21">
        <v>7047.5</v>
      </c>
      <c r="O7" s="22">
        <v>630</v>
      </c>
      <c r="P7" s="23">
        <f>+J7+L7+N7</f>
        <v>15186</v>
      </c>
      <c r="Q7" s="24">
        <f>K7+M7+O7</f>
        <v>1337</v>
      </c>
      <c r="R7" s="25">
        <f>Q7/H7</f>
        <v>16.924050632911392</v>
      </c>
      <c r="S7" s="26">
        <f>+P7/Q7</f>
        <v>11.358264771877337</v>
      </c>
      <c r="T7" s="27"/>
      <c r="U7" s="28" t="e">
        <f>-(T7-P7)/T7</f>
        <v>#DIV/0!</v>
      </c>
      <c r="V7" s="29">
        <v>257221</v>
      </c>
      <c r="W7" s="30">
        <v>15478</v>
      </c>
      <c r="X7" s="31">
        <f>V7/W7</f>
        <v>16.618490761080242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23</v>
      </c>
      <c r="D8" s="56">
        <v>43770</v>
      </c>
      <c r="E8" s="57" t="s">
        <v>21</v>
      </c>
      <c r="F8" s="57" t="s">
        <v>21</v>
      </c>
      <c r="G8" s="58">
        <v>92</v>
      </c>
      <c r="H8" s="58">
        <v>93</v>
      </c>
      <c r="I8" s="59">
        <v>26</v>
      </c>
      <c r="J8" s="60">
        <v>2273</v>
      </c>
      <c r="K8" s="61">
        <v>205</v>
      </c>
      <c r="L8" s="60">
        <v>2802</v>
      </c>
      <c r="M8" s="61">
        <v>279</v>
      </c>
      <c r="N8" s="60">
        <v>3979</v>
      </c>
      <c r="O8" s="61">
        <v>392</v>
      </c>
      <c r="P8" s="62">
        <f>+J8+L8+N8</f>
        <v>9054</v>
      </c>
      <c r="Q8" s="63">
        <f>K8+M8+O8</f>
        <v>876</v>
      </c>
      <c r="R8" s="64">
        <f>Q8/H8</f>
        <v>9.4193548387096779</v>
      </c>
      <c r="S8" s="65">
        <f>+P8/Q8</f>
        <v>10.335616438356164</v>
      </c>
      <c r="T8" s="66"/>
      <c r="U8" s="67" t="e">
        <f>-(T8-P8)/T8</f>
        <v>#DIV/0!</v>
      </c>
      <c r="V8" s="68">
        <v>6800306</v>
      </c>
      <c r="W8" s="69">
        <v>426086</v>
      </c>
      <c r="X8" s="70">
        <f>V8/W8</f>
        <v>15.959937665166187</v>
      </c>
      <c r="Y8" s="32"/>
      <c r="AA8" s="33"/>
      <c r="AB8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19.85546875" style="35" customWidth="1"/>
    <col min="4" max="4" width="7.7109375" style="35" customWidth="1"/>
    <col min="5" max="5" width="6.7109375" style="35" customWidth="1"/>
    <col min="6" max="6" width="15.85546875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62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63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60</v>
      </c>
      <c r="D6" s="39">
        <v>43903</v>
      </c>
      <c r="E6" s="40" t="s">
        <v>21</v>
      </c>
      <c r="F6" s="40" t="s">
        <v>61</v>
      </c>
      <c r="G6" s="41">
        <v>8</v>
      </c>
      <c r="H6" s="41">
        <v>8</v>
      </c>
      <c r="I6" s="42">
        <v>3</v>
      </c>
      <c r="J6" s="43">
        <v>445</v>
      </c>
      <c r="K6" s="44">
        <v>29</v>
      </c>
      <c r="L6" s="43">
        <v>643</v>
      </c>
      <c r="M6" s="44">
        <v>41</v>
      </c>
      <c r="N6" s="43">
        <v>905</v>
      </c>
      <c r="O6" s="44">
        <v>64</v>
      </c>
      <c r="P6" s="45">
        <f>+J6+L6+N6</f>
        <v>1993</v>
      </c>
      <c r="Q6" s="46">
        <f>K6+M6+O6</f>
        <v>134</v>
      </c>
      <c r="R6" s="47">
        <f>Q6/H6</f>
        <v>16.75</v>
      </c>
      <c r="S6" s="48">
        <f>+P6/Q6</f>
        <v>14.873134328358208</v>
      </c>
      <c r="T6" s="49"/>
      <c r="U6" s="50" t="e">
        <f>-(T6-P6)/T6</f>
        <v>#DIV/0!</v>
      </c>
      <c r="V6" s="51">
        <v>213682</v>
      </c>
      <c r="W6" s="52">
        <v>12163</v>
      </c>
      <c r="X6" s="53">
        <f>V6/W6</f>
        <v>17.568198635205132</v>
      </c>
      <c r="Y6" s="32"/>
      <c r="AA6" s="33"/>
      <c r="AB6" s="34"/>
    </row>
    <row r="7" spans="1:28" s="5" customFormat="1" ht="24" customHeight="1" thickBot="1" x14ac:dyDescent="0.3">
      <c r="B7" s="54">
        <f t="shared" ref="B7" si="0">B6+1</f>
        <v>2</v>
      </c>
      <c r="C7" s="55" t="s">
        <v>64</v>
      </c>
      <c r="D7" s="56">
        <v>44022</v>
      </c>
      <c r="E7" s="57" t="s">
        <v>21</v>
      </c>
      <c r="F7" s="57" t="s">
        <v>65</v>
      </c>
      <c r="G7" s="58">
        <v>6</v>
      </c>
      <c r="H7" s="58">
        <v>6</v>
      </c>
      <c r="I7" s="59">
        <v>1</v>
      </c>
      <c r="J7" s="60">
        <v>87</v>
      </c>
      <c r="K7" s="61">
        <v>7</v>
      </c>
      <c r="L7" s="60">
        <v>76</v>
      </c>
      <c r="M7" s="61">
        <v>6</v>
      </c>
      <c r="N7" s="60">
        <v>392</v>
      </c>
      <c r="O7" s="61">
        <v>28</v>
      </c>
      <c r="P7" s="62">
        <f>+J7+L7+N7</f>
        <v>555</v>
      </c>
      <c r="Q7" s="63">
        <f>K7+M7+O7</f>
        <v>41</v>
      </c>
      <c r="R7" s="64">
        <f>Q7/H7</f>
        <v>6.833333333333333</v>
      </c>
      <c r="S7" s="65">
        <f>+P7/Q7</f>
        <v>13.536585365853659</v>
      </c>
      <c r="T7" s="66"/>
      <c r="U7" s="67" t="e">
        <f>-(T7-P7)/T7</f>
        <v>#DIV/0!</v>
      </c>
      <c r="V7" s="68">
        <v>555</v>
      </c>
      <c r="W7" s="69">
        <v>41</v>
      </c>
      <c r="X7" s="70">
        <f>V7/W7</f>
        <v>13.536585365853659</v>
      </c>
      <c r="Y7" s="32"/>
      <c r="AA7" s="33"/>
      <c r="AB7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19.85546875" style="35" customWidth="1"/>
    <col min="4" max="4" width="7.7109375" style="35" customWidth="1"/>
    <col min="5" max="5" width="6.7109375" style="35" customWidth="1"/>
    <col min="6" max="6" width="15.85546875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58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59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60</v>
      </c>
      <c r="D6" s="39">
        <v>43903</v>
      </c>
      <c r="E6" s="40" t="s">
        <v>21</v>
      </c>
      <c r="F6" s="40" t="s">
        <v>61</v>
      </c>
      <c r="G6" s="41">
        <v>168</v>
      </c>
      <c r="H6" s="41">
        <v>168</v>
      </c>
      <c r="I6" s="42">
        <v>1</v>
      </c>
      <c r="J6" s="43">
        <v>35842.5</v>
      </c>
      <c r="K6" s="44">
        <v>2022</v>
      </c>
      <c r="L6" s="43">
        <v>57436</v>
      </c>
      <c r="M6" s="44">
        <v>3248</v>
      </c>
      <c r="N6" s="43">
        <v>87168.5</v>
      </c>
      <c r="O6" s="44">
        <v>4798</v>
      </c>
      <c r="P6" s="45">
        <f>+J6+L6+N6</f>
        <v>180447</v>
      </c>
      <c r="Q6" s="46">
        <f>K6+M6+O6</f>
        <v>10068</v>
      </c>
      <c r="R6" s="47">
        <f>Q6/H6</f>
        <v>59.928571428571431</v>
      </c>
      <c r="S6" s="48">
        <f>+P6/Q6</f>
        <v>17.922824791418357</v>
      </c>
      <c r="T6" s="49"/>
      <c r="U6" s="50" t="e">
        <f>-(T6-P6)/T6</f>
        <v>#DIV/0!</v>
      </c>
      <c r="V6" s="51">
        <v>180447</v>
      </c>
      <c r="W6" s="52">
        <v>10068</v>
      </c>
      <c r="X6" s="53">
        <f>V6/W6</f>
        <v>17.922824791418357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85</v>
      </c>
      <c r="H7" s="19">
        <v>85</v>
      </c>
      <c r="I7" s="20">
        <v>20</v>
      </c>
      <c r="J7" s="21">
        <v>20513.5</v>
      </c>
      <c r="K7" s="22">
        <v>1265</v>
      </c>
      <c r="L7" s="21">
        <v>23757.5</v>
      </c>
      <c r="M7" s="22">
        <v>1500</v>
      </c>
      <c r="N7" s="21">
        <v>22705</v>
      </c>
      <c r="O7" s="22">
        <v>1413</v>
      </c>
      <c r="P7" s="23">
        <f>+J7+L7+N7</f>
        <v>66976</v>
      </c>
      <c r="Q7" s="24">
        <f>K7+M7+O7</f>
        <v>4178</v>
      </c>
      <c r="R7" s="25">
        <f>Q7/H7</f>
        <v>49.152941176470591</v>
      </c>
      <c r="S7" s="26">
        <f>+P7/Q7</f>
        <v>16.030636668262325</v>
      </c>
      <c r="T7" s="27">
        <v>257769</v>
      </c>
      <c r="U7" s="28">
        <f>-(T7-P7)/T7</f>
        <v>-0.74017046270110065</v>
      </c>
      <c r="V7" s="29">
        <v>6770874</v>
      </c>
      <c r="W7" s="30">
        <v>423726</v>
      </c>
      <c r="X7" s="31">
        <f>V7/W7</f>
        <v>15.979368743008454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57</v>
      </c>
      <c r="D8" s="17">
        <v>43861</v>
      </c>
      <c r="E8" s="18" t="s">
        <v>21</v>
      </c>
      <c r="F8" s="18" t="s">
        <v>21</v>
      </c>
      <c r="G8" s="19">
        <v>15</v>
      </c>
      <c r="H8" s="19">
        <v>15</v>
      </c>
      <c r="I8" s="20">
        <v>2</v>
      </c>
      <c r="J8" s="21">
        <v>1782</v>
      </c>
      <c r="K8" s="22">
        <v>73</v>
      </c>
      <c r="L8" s="21">
        <v>2261</v>
      </c>
      <c r="M8" s="22">
        <v>98</v>
      </c>
      <c r="N8" s="21">
        <v>1536</v>
      </c>
      <c r="O8" s="22">
        <v>69</v>
      </c>
      <c r="P8" s="23">
        <f>+J8+L8+N8</f>
        <v>5579</v>
      </c>
      <c r="Q8" s="24">
        <f>K8+M8+O8</f>
        <v>240</v>
      </c>
      <c r="R8" s="25">
        <f>Q8/H8</f>
        <v>16</v>
      </c>
      <c r="S8" s="26">
        <f>+P8/Q8</f>
        <v>23.245833333333334</v>
      </c>
      <c r="T8" s="27">
        <v>49373.5</v>
      </c>
      <c r="U8" s="28">
        <f>-(T8-P8)/T8</f>
        <v>-0.88700416215176159</v>
      </c>
      <c r="V8" s="29">
        <v>95097.5</v>
      </c>
      <c r="W8" s="30">
        <v>4627</v>
      </c>
      <c r="X8" s="31">
        <f>V8/W8</f>
        <v>20.552733952885237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56</v>
      </c>
      <c r="D9" s="56">
        <v>43896</v>
      </c>
      <c r="E9" s="57" t="s">
        <v>21</v>
      </c>
      <c r="F9" s="57" t="s">
        <v>21</v>
      </c>
      <c r="G9" s="58">
        <v>46</v>
      </c>
      <c r="H9" s="58">
        <v>46</v>
      </c>
      <c r="I9" s="59">
        <v>2</v>
      </c>
      <c r="J9" s="60">
        <v>330</v>
      </c>
      <c r="K9" s="61">
        <v>23</v>
      </c>
      <c r="L9" s="60">
        <v>927</v>
      </c>
      <c r="M9" s="61">
        <v>61</v>
      </c>
      <c r="N9" s="60">
        <v>935</v>
      </c>
      <c r="O9" s="61">
        <v>67</v>
      </c>
      <c r="P9" s="62">
        <f>+J9+L9+N9</f>
        <v>2192</v>
      </c>
      <c r="Q9" s="63">
        <f>K9+M9+O9</f>
        <v>151</v>
      </c>
      <c r="R9" s="64">
        <f>Q9/H9</f>
        <v>3.2826086956521738</v>
      </c>
      <c r="S9" s="65">
        <f>+P9/Q9</f>
        <v>14.516556291390728</v>
      </c>
      <c r="T9" s="66">
        <v>112550</v>
      </c>
      <c r="U9" s="67">
        <f>-(T9-P9)/T9</f>
        <v>-0.98052421146157265</v>
      </c>
      <c r="V9" s="68">
        <v>139949.5</v>
      </c>
      <c r="W9" s="69">
        <v>7942</v>
      </c>
      <c r="X9" s="70">
        <f>V9/W9</f>
        <v>17.621442961470663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4.140625" style="35" customWidth="1"/>
    <col min="4" max="4" width="7.7109375" style="35" customWidth="1"/>
    <col min="5" max="5" width="6.7109375" style="35" customWidth="1"/>
    <col min="6" max="6" width="9.4257812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54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55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8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95</v>
      </c>
      <c r="H6" s="41">
        <v>96</v>
      </c>
      <c r="I6" s="42">
        <v>19</v>
      </c>
      <c r="J6" s="43">
        <v>70810</v>
      </c>
      <c r="K6" s="44">
        <v>4493</v>
      </c>
      <c r="L6" s="43">
        <v>106791</v>
      </c>
      <c r="M6" s="44">
        <v>6858</v>
      </c>
      <c r="N6" s="43">
        <v>80168</v>
      </c>
      <c r="O6" s="44">
        <v>5143</v>
      </c>
      <c r="P6" s="45">
        <f>+J6+L6+N6</f>
        <v>257769</v>
      </c>
      <c r="Q6" s="46">
        <f>K6+M6+O6</f>
        <v>16494</v>
      </c>
      <c r="R6" s="47">
        <f>Q6/H6</f>
        <v>171.8125</v>
      </c>
      <c r="S6" s="48">
        <f>+P6/Q6</f>
        <v>15.628046562386322</v>
      </c>
      <c r="T6" s="49">
        <v>492377</v>
      </c>
      <c r="U6" s="50">
        <f>-(T6-P6)/T6</f>
        <v>-0.4764804204908028</v>
      </c>
      <c r="V6" s="51">
        <v>6567639.5</v>
      </c>
      <c r="W6" s="52">
        <v>410549</v>
      </c>
      <c r="X6" s="53">
        <f>V6/W6</f>
        <v>15.997212269424599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56</v>
      </c>
      <c r="D7" s="17">
        <v>43896</v>
      </c>
      <c r="E7" s="18" t="s">
        <v>21</v>
      </c>
      <c r="F7" s="18" t="s">
        <v>21</v>
      </c>
      <c r="G7" s="19">
        <v>223</v>
      </c>
      <c r="H7" s="19">
        <v>223</v>
      </c>
      <c r="I7" s="20">
        <v>1</v>
      </c>
      <c r="J7" s="21">
        <v>11462</v>
      </c>
      <c r="K7" s="22">
        <v>639</v>
      </c>
      <c r="L7" s="21">
        <v>51978.5</v>
      </c>
      <c r="M7" s="22">
        <v>2746</v>
      </c>
      <c r="N7" s="21">
        <v>49109.5</v>
      </c>
      <c r="O7" s="22">
        <v>2668</v>
      </c>
      <c r="P7" s="23">
        <f>+J7+L7+N7</f>
        <v>112550</v>
      </c>
      <c r="Q7" s="24">
        <f>K7+M7+O7</f>
        <v>6053</v>
      </c>
      <c r="R7" s="25">
        <f>Q7/H7</f>
        <v>27.143497757847534</v>
      </c>
      <c r="S7" s="26">
        <f>+P7/Q7</f>
        <v>18.594085577399635</v>
      </c>
      <c r="T7" s="27"/>
      <c r="U7" s="28" t="e">
        <f>-(T7-P7)/T7</f>
        <v>#DIV/0!</v>
      </c>
      <c r="V7" s="29">
        <v>112550</v>
      </c>
      <c r="W7" s="30">
        <v>6053</v>
      </c>
      <c r="X7" s="31">
        <f>V7/W7</f>
        <v>18.594085577399635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57</v>
      </c>
      <c r="D8" s="56">
        <v>43861</v>
      </c>
      <c r="E8" s="57" t="s">
        <v>21</v>
      </c>
      <c r="F8" s="57" t="s">
        <v>21</v>
      </c>
      <c r="G8" s="58">
        <v>48</v>
      </c>
      <c r="H8" s="58">
        <v>48</v>
      </c>
      <c r="I8" s="59">
        <v>1</v>
      </c>
      <c r="J8" s="60">
        <v>15531</v>
      </c>
      <c r="K8" s="61">
        <v>635</v>
      </c>
      <c r="L8" s="60">
        <v>18354</v>
      </c>
      <c r="M8" s="61">
        <v>773</v>
      </c>
      <c r="N8" s="60">
        <v>15488.5</v>
      </c>
      <c r="O8" s="61">
        <v>622</v>
      </c>
      <c r="P8" s="62">
        <f>+J8+L8+N8</f>
        <v>49373.5</v>
      </c>
      <c r="Q8" s="63">
        <f>K8+M8+O8</f>
        <v>2030</v>
      </c>
      <c r="R8" s="64">
        <f>Q8/H8</f>
        <v>42.291666666666664</v>
      </c>
      <c r="S8" s="65">
        <f>+P8/Q8</f>
        <v>24.32192118226601</v>
      </c>
      <c r="T8" s="66"/>
      <c r="U8" s="67" t="e">
        <f>-(T8-P8)/T8</f>
        <v>#DIV/0!</v>
      </c>
      <c r="V8" s="68">
        <v>62723.5</v>
      </c>
      <c r="W8" s="69">
        <v>3011</v>
      </c>
      <c r="X8" s="70">
        <f>V8/W8</f>
        <v>20.831451345068082</v>
      </c>
      <c r="Y8" s="32"/>
      <c r="AA8" s="33"/>
      <c r="AB8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2020_37-11-13.09</vt:lpstr>
      <vt:lpstr>2020_36-04-06.09</vt:lpstr>
      <vt:lpstr>2020_35-28-30.08</vt:lpstr>
      <vt:lpstr>2020_34-21-23.08</vt:lpstr>
      <vt:lpstr>2020_33-14-16.08</vt:lpstr>
      <vt:lpstr>2020_32-07-09.08</vt:lpstr>
      <vt:lpstr>2020_28-10-12.07</vt:lpstr>
      <vt:lpstr>2020_11-13-15.03</vt:lpstr>
      <vt:lpstr>2020_10-06-08.03</vt:lpstr>
      <vt:lpstr>2020_09-28.02-01.03</vt:lpstr>
      <vt:lpstr>2020_08-21-23.02</vt:lpstr>
      <vt:lpstr>2020_07-14-16.02</vt:lpstr>
      <vt:lpstr>2020_06-07-09.02</vt:lpstr>
      <vt:lpstr>2020_05-31.01-02.02</vt:lpstr>
      <vt:lpstr>2020_04-24-26.01</vt:lpstr>
      <vt:lpstr>2020_03-17-19.01</vt:lpstr>
      <vt:lpstr>2020_02-10-12.01</vt:lpstr>
      <vt:lpstr>2020_01-03-05.01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2020-01-26T20:14:58Z</cp:lastPrinted>
  <dcterms:created xsi:type="dcterms:W3CDTF">2018-01-01T13:05:01Z</dcterms:created>
  <dcterms:modified xsi:type="dcterms:W3CDTF">2020-09-14T11:04:38Z</dcterms:modified>
</cp:coreProperties>
</file>