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23610" windowHeight="7635" tabRatio="580" activeTab="0"/>
  </bookViews>
  <sheets>
    <sheet name="18-20.10.2019 (hafta sonu)" sheetId="1" r:id="rId1"/>
  </sheets>
  <definedNames>
    <definedName name="Excel_BuiltIn__FilterDatabase" localSheetId="0">'18-20.10.2019 (hafta sonu)'!$A$1:$AB$38</definedName>
    <definedName name="_xlnm.Print_Area" localSheetId="0">'18-20.10.2019 (hafta sonu)'!#REF!</definedName>
  </definedNames>
  <calcPr fullCalcOnLoad="1"/>
</workbook>
</file>

<file path=xl/sharedStrings.xml><?xml version="1.0" encoding="utf-8"?>
<sst xmlns="http://schemas.openxmlformats.org/spreadsheetml/2006/main" count="172" uniqueCount="100">
  <si>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</si>
  <si>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</si>
  <si>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</si>
  <si>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</si>
  <si>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</si>
  <si>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</si>
  <si>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</si>
  <si>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</si>
  <si>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</si>
  <si>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</si>
  <si>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</si>
  <si>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</si>
  <si>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</si>
  <si>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</si>
  <si>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</si>
  <si>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</si>
  <si>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</si>
  <si>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</si>
  <si>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</si>
  <si>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</si>
  <si>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</si>
  <si>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</si>
  <si>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</si>
  <si>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</si>
  <si>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</si>
  <si>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</si>
  <si>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</si>
  <si>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</si>
  <si>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</si>
  <si>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</si>
  <si>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</si>
  <si>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</si>
  <si>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</si>
  <si>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</si>
  <si>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G</t>
  </si>
  <si>
    <t>CGVMARS DAĞITIM</t>
  </si>
  <si>
    <t>BİR FİLM</t>
  </si>
  <si>
    <t>7+</t>
  </si>
  <si>
    <t>FİLMARTI</t>
  </si>
  <si>
    <t>13+</t>
  </si>
  <si>
    <t>BS DAĞITIM</t>
  </si>
  <si>
    <t>13+15A</t>
  </si>
  <si>
    <t>MC FİLM</t>
  </si>
  <si>
    <t>HAPPY FAMILY</t>
  </si>
  <si>
    <t>18+</t>
  </si>
  <si>
    <t>MUTLU CANAVAR AİLESİ</t>
  </si>
  <si>
    <t>ANNEM HAKKINDA HER ŞEY</t>
  </si>
  <si>
    <t>SAKLAMBAÇ</t>
  </si>
  <si>
    <t>ANNEM</t>
  </si>
  <si>
    <t>CJET</t>
  </si>
  <si>
    <t>ELLIOT THE LITTLEST REINDEER</t>
  </si>
  <si>
    <t>KARLAR PRENSİ: ELLIOT</t>
  </si>
  <si>
    <t>GÖRÜLMÜŞTÜR</t>
  </si>
  <si>
    <t>SÜPER AYI</t>
  </si>
  <si>
    <t>XI HA YING XIONG</t>
  </si>
  <si>
    <t>TME FILMS</t>
  </si>
  <si>
    <t>SADKO</t>
  </si>
  <si>
    <t>KAHRAMAN PRENS SUALTI MACERALARI</t>
  </si>
  <si>
    <t>SAR BAŞA</t>
  </si>
  <si>
    <t>ASTRO GARDENER</t>
  </si>
  <si>
    <t>UZAY PARKI</t>
  </si>
  <si>
    <t>IT CHAPTER TWO</t>
  </si>
  <si>
    <t>O BÖLÜM 2</t>
  </si>
  <si>
    <t>SGM</t>
  </si>
  <si>
    <t>AD ASTRA</t>
  </si>
  <si>
    <t>YILDIZLARA DOĞRU</t>
  </si>
  <si>
    <t>SİR-AYET 2</t>
  </si>
  <si>
    <t>FIRINCININ KARISI</t>
  </si>
  <si>
    <t>ABOMINABLE</t>
  </si>
  <si>
    <t>YETİ EFSANESİ</t>
  </si>
  <si>
    <t>VAMPİR İSTİLASI</t>
  </si>
  <si>
    <t>RED SPRING</t>
  </si>
  <si>
    <t>LA PARANZA DEI BAMBINI</t>
  </si>
  <si>
    <t>PİRANALAR</t>
  </si>
  <si>
    <t>HAREKET SEKİZ</t>
  </si>
  <si>
    <t>KRAL ŞAKİR: KORSANLAR DİYARI</t>
  </si>
  <si>
    <t>KUŞATMA: 7 UYUYANLAR</t>
  </si>
  <si>
    <t>KEŞFEDİLMEMİŞ ÇOCUKLAR</t>
  </si>
  <si>
    <t>JOKER</t>
  </si>
  <si>
    <t>AŞKI BEKLERKEN</t>
  </si>
  <si>
    <t>DEUX MOI</t>
  </si>
  <si>
    <t>DOLOR Y GLORIA</t>
  </si>
  <si>
    <t>ACI VE ZAFER</t>
  </si>
  <si>
    <t>7. KOĞUŞTAKİ MUCİZE</t>
  </si>
  <si>
    <t>READY OR NOT</t>
  </si>
  <si>
    <t>İKİZLER PROJESİ</t>
  </si>
  <si>
    <t>GEMINI MAN</t>
  </si>
  <si>
    <t>18 - 20 EKİM  2019 / 42. VİZYON HAFTASI</t>
  </si>
  <si>
    <t>THE CHILD REMAINS</t>
  </si>
  <si>
    <t>VAHŞET OTELİ</t>
  </si>
  <si>
    <t>ORAY</t>
  </si>
  <si>
    <t>KARIŞMA BENDE</t>
  </si>
  <si>
    <t>VIKING SIEGE</t>
  </si>
  <si>
    <t>VİKİNG KUŞATMASI</t>
  </si>
  <si>
    <t>EN UZUN GECE - FIRTINA MURAT</t>
  </si>
  <si>
    <t>EN UZUN GECE</t>
  </si>
  <si>
    <t>KARAKOMİK FİLMLER 2: 2 ARADA, KAÇAMAK</t>
  </si>
  <si>
    <t>KARAKOMİK FİLMLER 1: 2 ARADA, KAÇAMAK</t>
  </si>
  <si>
    <t>MALEFIZ: KÖTÜLÜĞÜN GÜCÜ</t>
  </si>
  <si>
    <t>MALEFIZ: MISTRESS OF EVIL</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</si>
</sst>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s>
  <fonts count="8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3" fontId="55"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6" applyNumberFormat="1" applyFont="1" applyFill="1" applyBorder="1" applyAlignment="1" applyProtection="1">
      <alignment horizontal="right" vertical="center"/>
      <protection locked="0"/>
    </xf>
    <xf numFmtId="3" fontId="73" fillId="0" borderId="14" xfId="46" applyNumberFormat="1" applyFont="1" applyFill="1" applyBorder="1" applyAlignment="1" applyProtection="1">
      <alignment horizontal="right" vertical="center"/>
      <protection locked="0"/>
    </xf>
    <xf numFmtId="4" fontId="73" fillId="0" borderId="14" xfId="44" applyNumberFormat="1" applyFont="1" applyFill="1" applyBorder="1" applyAlignment="1" applyProtection="1">
      <alignment horizontal="right" vertical="center"/>
      <protection locked="0"/>
    </xf>
    <xf numFmtId="3" fontId="73"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3" applyNumberFormat="1" applyFont="1" applyFill="1" applyBorder="1" applyAlignment="1" applyProtection="1">
      <alignment vertical="center"/>
      <protection/>
    </xf>
    <xf numFmtId="2" fontId="6" fillId="0" borderId="14" xfId="143" applyNumberFormat="1" applyFont="1" applyFill="1" applyBorder="1" applyAlignment="1" applyProtection="1">
      <alignment vertical="center"/>
      <protection/>
    </xf>
    <xf numFmtId="185" fontId="6" fillId="0" borderId="14" xfId="145"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3" fontId="23" fillId="0" borderId="14" xfId="45" applyNumberFormat="1" applyFont="1" applyFill="1" applyBorder="1" applyAlignment="1" applyProtection="1">
      <alignment horizontal="right" vertical="center" shrinkToFit="1"/>
      <protection locked="0"/>
    </xf>
    <xf numFmtId="4" fontId="23" fillId="0" borderId="14" xfId="45" applyNumberFormat="1" applyFont="1" applyFill="1" applyBorder="1" applyAlignment="1" applyProtection="1">
      <alignment horizontal="right" vertical="center" shrinkToFit="1"/>
      <protection locked="0"/>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1" fillId="0" borderId="14" xfId="0" applyFont="1" applyBorder="1" applyAlignment="1">
      <alignment vertical="center"/>
    </xf>
    <xf numFmtId="0" fontId="81" fillId="0" borderId="14" xfId="0" applyFont="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3">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15" xfId="85"/>
    <cellStyle name="Normal 2" xfId="86"/>
    <cellStyle name="Normal 2 10 10" xfId="87"/>
    <cellStyle name="Normal 2 10 10 2" xfId="88"/>
    <cellStyle name="Normal 2 2" xfId="89"/>
    <cellStyle name="Normal 2 2 2" xfId="90"/>
    <cellStyle name="Normal 2 2 2 2" xfId="91"/>
    <cellStyle name="Normal 2 2 3" xfId="92"/>
    <cellStyle name="Normal 2 2 4" xfId="93"/>
    <cellStyle name="Normal 2 2 5" xfId="94"/>
    <cellStyle name="Normal 2 2 5 2" xfId="95"/>
    <cellStyle name="Normal 2 3" xfId="96"/>
    <cellStyle name="Normal 2 4" xfId="97"/>
    <cellStyle name="Normal 2 5" xfId="98"/>
    <cellStyle name="Normal 2 5 2" xfId="99"/>
    <cellStyle name="Normal 2 6" xfId="100"/>
    <cellStyle name="Normal 2 7" xfId="101"/>
    <cellStyle name="Normal 3" xfId="102"/>
    <cellStyle name="Normal 3 2" xfId="103"/>
    <cellStyle name="Normal 4" xfId="104"/>
    <cellStyle name="Normal 4 2" xfId="105"/>
    <cellStyle name="Normal 5" xfId="106"/>
    <cellStyle name="Normal 5 2" xfId="107"/>
    <cellStyle name="Normal 5 2 2" xfId="108"/>
    <cellStyle name="Normal 5 3" xfId="109"/>
    <cellStyle name="Normal 5 4" xfId="110"/>
    <cellStyle name="Normal 5 5" xfId="111"/>
    <cellStyle name="Normal 6" xfId="112"/>
    <cellStyle name="Normal 6 2" xfId="113"/>
    <cellStyle name="Normal 6 3" xfId="114"/>
    <cellStyle name="Normal 6 4" xfId="115"/>
    <cellStyle name="Normal 7" xfId="116"/>
    <cellStyle name="Normal 7 2" xfId="117"/>
    <cellStyle name="Normal 8" xfId="118"/>
    <cellStyle name="Normal 9" xfId="119"/>
    <cellStyle name="Not" xfId="120"/>
    <cellStyle name="Nötr" xfId="121"/>
    <cellStyle name="Onaylı" xfId="122"/>
    <cellStyle name="Currency" xfId="123"/>
    <cellStyle name="Currency [0]" xfId="124"/>
    <cellStyle name="ParaBirimi 2" xfId="125"/>
    <cellStyle name="ParaBirimi 3" xfId="126"/>
    <cellStyle name="Toplam" xfId="127"/>
    <cellStyle name="Uyarı Metni" xfId="128"/>
    <cellStyle name="Virgül 10" xfId="129"/>
    <cellStyle name="Virgül 2" xfId="130"/>
    <cellStyle name="Virgül 2 2" xfId="131"/>
    <cellStyle name="Virgül 2 2 4" xfId="132"/>
    <cellStyle name="Virgül 3" xfId="133"/>
    <cellStyle name="Virgül 3 2" xfId="134"/>
    <cellStyle name="Virgül 4" xfId="135"/>
    <cellStyle name="Virgül 5" xfId="136"/>
    <cellStyle name="Vurgu1" xfId="137"/>
    <cellStyle name="Vurgu2" xfId="138"/>
    <cellStyle name="Vurgu3" xfId="139"/>
    <cellStyle name="Vurgu4" xfId="140"/>
    <cellStyle name="Vurgu5" xfId="141"/>
    <cellStyle name="Vurgu6" xfId="142"/>
    <cellStyle name="Percent" xfId="143"/>
    <cellStyle name="Yüzde 2" xfId="144"/>
    <cellStyle name="Yüzde 2 2" xfId="145"/>
    <cellStyle name="Yüzde 2 3" xfId="146"/>
    <cellStyle name="Yüzde 2 4" xfId="147"/>
    <cellStyle name="Yüzde 2 4 2" xfId="148"/>
    <cellStyle name="Yüzde 3" xfId="149"/>
    <cellStyle name="Yüzde 4" xfId="150"/>
    <cellStyle name="Yüzde 5" xfId="151"/>
    <cellStyle name="Yüzde 6" xfId="152"/>
    <cellStyle name="Yüzde 6 2" xfId="153"/>
    <cellStyle name="Yüzde 7" xfId="154"/>
    <cellStyle name="Yüzde 7 2" xfId="155"/>
    <cellStyle name="Yüzde 8"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5.00390625" style="3" bestFit="1" customWidth="1"/>
    <col min="4" max="4" width="4.00390625" style="4" bestFit="1" customWidth="1"/>
    <col min="5" max="5" width="20.00390625" style="6" bestFit="1" customWidth="1"/>
    <col min="6" max="6" width="5.8515625" style="7" bestFit="1" customWidth="1"/>
    <col min="7" max="7" width="13.57421875" style="8" bestFit="1" customWidth="1"/>
    <col min="8" max="9" width="3.140625" style="9" bestFit="1" customWidth="1"/>
    <col min="10" max="10" width="3.140625" style="81" bestFit="1" customWidth="1"/>
    <col min="11" max="11" width="2.57421875" style="10" bestFit="1" customWidth="1"/>
    <col min="12" max="12" width="8.28125" style="11" bestFit="1" customWidth="1"/>
    <col min="13" max="13" width="5.57421875" style="12" bestFit="1" customWidth="1"/>
    <col min="14" max="14" width="8.28125" style="11" bestFit="1" customWidth="1"/>
    <col min="15" max="15" width="5.57421875" style="12" bestFit="1" customWidth="1"/>
    <col min="16" max="16" width="8.28125" style="13" bestFit="1" customWidth="1"/>
    <col min="17" max="17" width="5.57421875" style="14" bestFit="1" customWidth="1"/>
    <col min="18" max="18" width="9.00390625" style="15" bestFit="1" customWidth="1"/>
    <col min="19" max="19" width="5.57421875" style="16" bestFit="1" customWidth="1"/>
    <col min="20" max="20" width="4.28125" style="17" bestFit="1" customWidth="1"/>
    <col min="21" max="21" width="4.28125" style="18" bestFit="1" customWidth="1"/>
    <col min="22" max="22" width="9.00390625" style="18" bestFit="1" customWidth="1"/>
    <col min="23" max="23" width="5.57421875" style="17" bestFit="1" customWidth="1"/>
    <col min="24" max="25" width="5.00390625" style="19" bestFit="1" customWidth="1"/>
    <col min="26" max="26" width="9.00390625" style="13" bestFit="1" customWidth="1"/>
    <col min="27" max="27" width="6.57421875" style="14" customWidth="1"/>
    <col min="28" max="28" width="4.28125" style="20" bestFit="1" customWidth="1"/>
    <col min="29" max="16384" width="4.28125" style="3" customWidth="1"/>
  </cols>
  <sheetData>
    <row r="1" spans="1:28" s="26" customFormat="1" ht="12.75">
      <c r="A1" s="21"/>
      <c r="B1" s="106" t="s">
        <v>0</v>
      </c>
      <c r="C1" s="106"/>
      <c r="D1" s="22"/>
      <c r="E1" s="23"/>
      <c r="F1" s="24"/>
      <c r="G1" s="23"/>
      <c r="H1" s="25"/>
      <c r="I1" s="73"/>
      <c r="J1" s="76"/>
      <c r="K1" s="25"/>
      <c r="L1" s="107" t="s">
        <v>1</v>
      </c>
      <c r="M1" s="107"/>
      <c r="N1" s="107"/>
      <c r="O1" s="107"/>
      <c r="P1" s="107"/>
      <c r="Q1" s="107"/>
      <c r="R1" s="107"/>
      <c r="S1" s="107"/>
      <c r="T1" s="107"/>
      <c r="U1" s="107"/>
      <c r="V1" s="107"/>
      <c r="W1" s="107"/>
      <c r="X1" s="107"/>
      <c r="Y1" s="107"/>
      <c r="Z1" s="107"/>
      <c r="AA1" s="107"/>
      <c r="AB1" s="107"/>
    </row>
    <row r="2" spans="1:28" s="26" customFormat="1" ht="12.75">
      <c r="A2" s="21"/>
      <c r="B2" s="108" t="s">
        <v>2</v>
      </c>
      <c r="C2" s="108"/>
      <c r="D2" s="27"/>
      <c r="E2" s="28"/>
      <c r="F2" s="29"/>
      <c r="G2" s="28"/>
      <c r="H2" s="30"/>
      <c r="I2" s="30"/>
      <c r="J2" s="77"/>
      <c r="K2" s="31"/>
      <c r="L2" s="107"/>
      <c r="M2" s="107"/>
      <c r="N2" s="107"/>
      <c r="O2" s="107"/>
      <c r="P2" s="107"/>
      <c r="Q2" s="107"/>
      <c r="R2" s="107"/>
      <c r="S2" s="107"/>
      <c r="T2" s="107"/>
      <c r="U2" s="107"/>
      <c r="V2" s="107"/>
      <c r="W2" s="107"/>
      <c r="X2" s="107"/>
      <c r="Y2" s="107"/>
      <c r="Z2" s="107"/>
      <c r="AA2" s="107"/>
      <c r="AB2" s="107"/>
    </row>
    <row r="3" spans="1:28" s="26" customFormat="1" ht="11.25">
      <c r="A3" s="21"/>
      <c r="B3" s="109" t="s">
        <v>87</v>
      </c>
      <c r="C3" s="109"/>
      <c r="D3" s="32"/>
      <c r="E3" s="33"/>
      <c r="F3" s="34"/>
      <c r="G3" s="33"/>
      <c r="H3" s="35"/>
      <c r="I3" s="35"/>
      <c r="J3" s="78"/>
      <c r="K3" s="35"/>
      <c r="L3" s="107"/>
      <c r="M3" s="107"/>
      <c r="N3" s="107"/>
      <c r="O3" s="107"/>
      <c r="P3" s="107"/>
      <c r="Q3" s="107"/>
      <c r="R3" s="107"/>
      <c r="S3" s="107"/>
      <c r="T3" s="107"/>
      <c r="U3" s="107"/>
      <c r="V3" s="107"/>
      <c r="W3" s="107"/>
      <c r="X3" s="107"/>
      <c r="Y3" s="107"/>
      <c r="Z3" s="107"/>
      <c r="AA3" s="107"/>
      <c r="AB3" s="107"/>
    </row>
    <row r="4" spans="1:28" s="42" customFormat="1" ht="11.25" customHeight="1">
      <c r="A4" s="36"/>
      <c r="B4" s="37"/>
      <c r="C4" s="38"/>
      <c r="D4" s="39"/>
      <c r="E4" s="38"/>
      <c r="F4" s="40"/>
      <c r="G4" s="41"/>
      <c r="H4" s="41"/>
      <c r="I4" s="74"/>
      <c r="J4" s="79"/>
      <c r="K4" s="41"/>
      <c r="L4" s="105" t="s">
        <v>3</v>
      </c>
      <c r="M4" s="105"/>
      <c r="N4" s="105" t="s">
        <v>4</v>
      </c>
      <c r="O4" s="105"/>
      <c r="P4" s="105" t="s">
        <v>5</v>
      </c>
      <c r="Q4" s="105"/>
      <c r="R4" s="105" t="s">
        <v>6</v>
      </c>
      <c r="S4" s="105"/>
      <c r="T4" s="105"/>
      <c r="U4" s="105"/>
      <c r="V4" s="105" t="s">
        <v>7</v>
      </c>
      <c r="W4" s="105"/>
      <c r="X4" s="105" t="s">
        <v>8</v>
      </c>
      <c r="Y4" s="105"/>
      <c r="Z4" s="105" t="s">
        <v>9</v>
      </c>
      <c r="AA4" s="105"/>
      <c r="AB4" s="105"/>
    </row>
    <row r="5" spans="1:28" s="53" customFormat="1" ht="57.75">
      <c r="A5" s="43"/>
      <c r="B5" s="44"/>
      <c r="C5" s="45" t="s">
        <v>10</v>
      </c>
      <c r="D5" s="46" t="s">
        <v>11</v>
      </c>
      <c r="E5" s="45" t="s">
        <v>12</v>
      </c>
      <c r="F5" s="47" t="s">
        <v>13</v>
      </c>
      <c r="G5" s="48" t="s">
        <v>14</v>
      </c>
      <c r="H5" s="49" t="s">
        <v>15</v>
      </c>
      <c r="I5" s="75" t="s">
        <v>16</v>
      </c>
      <c r="J5" s="80"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55"/>
      <c r="C7" s="56" t="s">
        <v>83</v>
      </c>
      <c r="D7" s="57" t="s">
        <v>39</v>
      </c>
      <c r="E7" s="101" t="s">
        <v>83</v>
      </c>
      <c r="F7" s="58">
        <v>43749</v>
      </c>
      <c r="G7" s="103" t="s">
        <v>49</v>
      </c>
      <c r="H7" s="66">
        <v>390</v>
      </c>
      <c r="I7" s="66">
        <v>397</v>
      </c>
      <c r="J7" s="82">
        <v>806</v>
      </c>
      <c r="K7" s="67">
        <v>2</v>
      </c>
      <c r="L7" s="85">
        <v>2644515</v>
      </c>
      <c r="M7" s="86">
        <v>144988</v>
      </c>
      <c r="N7" s="85">
        <v>4583132</v>
      </c>
      <c r="O7" s="86">
        <v>249580</v>
      </c>
      <c r="P7" s="85">
        <v>4658883</v>
      </c>
      <c r="Q7" s="86">
        <v>250919</v>
      </c>
      <c r="R7" s="87">
        <f aca="true" t="shared" si="0" ref="R7:R38">L7+N7+P7</f>
        <v>11886530</v>
      </c>
      <c r="S7" s="88">
        <f aca="true" t="shared" si="1" ref="S7:S38">M7+O7+Q7</f>
        <v>645487</v>
      </c>
      <c r="T7" s="89">
        <f>S7/J7</f>
        <v>800.8523573200993</v>
      </c>
      <c r="U7" s="90">
        <f aca="true" t="shared" si="2" ref="U7:U38">R7/S7</f>
        <v>18.41482477571198</v>
      </c>
      <c r="V7" s="83">
        <v>11267063</v>
      </c>
      <c r="W7" s="84">
        <v>615411</v>
      </c>
      <c r="X7" s="91">
        <f>IF(V7&lt;&gt;0,-(V7-R7)/V7,"")</f>
        <v>0.05498034403464328</v>
      </c>
      <c r="Y7" s="91">
        <f>IF(W7&lt;&gt;0,-(W7-S7)/W7,"")</f>
        <v>0.04887140463852612</v>
      </c>
      <c r="Z7" s="92">
        <v>32382302</v>
      </c>
      <c r="AA7" s="93">
        <v>1851889</v>
      </c>
      <c r="AB7" s="96">
        <f aca="true" t="shared" si="3" ref="AB7:AB38">Z7/AA7</f>
        <v>17.486092308988283</v>
      </c>
    </row>
    <row r="8" spans="1:28" s="60" customFormat="1" ht="11.25">
      <c r="A8" s="54">
        <v>2</v>
      </c>
      <c r="B8" s="61" t="s">
        <v>29</v>
      </c>
      <c r="C8" s="56" t="s">
        <v>96</v>
      </c>
      <c r="D8" s="57" t="s">
        <v>39</v>
      </c>
      <c r="E8" s="101" t="s">
        <v>97</v>
      </c>
      <c r="F8" s="58">
        <v>43756</v>
      </c>
      <c r="G8" s="59" t="s">
        <v>28</v>
      </c>
      <c r="H8" s="66">
        <v>391</v>
      </c>
      <c r="I8" s="66">
        <v>391</v>
      </c>
      <c r="J8" s="82">
        <v>810</v>
      </c>
      <c r="K8" s="67">
        <v>1</v>
      </c>
      <c r="L8" s="85">
        <v>1555692</v>
      </c>
      <c r="M8" s="86">
        <v>75281</v>
      </c>
      <c r="N8" s="85">
        <v>2177913</v>
      </c>
      <c r="O8" s="86">
        <v>107939</v>
      </c>
      <c r="P8" s="85">
        <v>1853089</v>
      </c>
      <c r="Q8" s="86">
        <v>92866</v>
      </c>
      <c r="R8" s="87">
        <f t="shared" si="0"/>
        <v>5586694</v>
      </c>
      <c r="S8" s="88">
        <f t="shared" si="1"/>
        <v>276086</v>
      </c>
      <c r="T8" s="89">
        <f>S8/J8</f>
        <v>340.8469135802469</v>
      </c>
      <c r="U8" s="90">
        <f t="shared" si="2"/>
        <v>20.235339712987983</v>
      </c>
      <c r="V8" s="83"/>
      <c r="W8" s="84"/>
      <c r="X8" s="91"/>
      <c r="Y8" s="91"/>
      <c r="Z8" s="92">
        <v>5586694</v>
      </c>
      <c r="AA8" s="93">
        <v>276086</v>
      </c>
      <c r="AB8" s="96">
        <f t="shared" si="3"/>
        <v>20.235339712987983</v>
      </c>
    </row>
    <row r="9" spans="1:28" s="60" customFormat="1" ht="11.25">
      <c r="A9" s="54">
        <v>3</v>
      </c>
      <c r="B9" s="55"/>
      <c r="C9" s="56" t="s">
        <v>75</v>
      </c>
      <c r="D9" s="57" t="s">
        <v>34</v>
      </c>
      <c r="E9" s="101" t="s">
        <v>75</v>
      </c>
      <c r="F9" s="58">
        <v>43742</v>
      </c>
      <c r="G9" s="103" t="s">
        <v>49</v>
      </c>
      <c r="H9" s="66">
        <v>381</v>
      </c>
      <c r="I9" s="66">
        <v>379</v>
      </c>
      <c r="J9" s="82">
        <v>605</v>
      </c>
      <c r="K9" s="67">
        <v>3</v>
      </c>
      <c r="L9" s="85">
        <v>495081</v>
      </c>
      <c r="M9" s="86">
        <v>29590</v>
      </c>
      <c r="N9" s="85">
        <v>1704653</v>
      </c>
      <c r="O9" s="86">
        <v>96014</v>
      </c>
      <c r="P9" s="85">
        <v>1741835</v>
      </c>
      <c r="Q9" s="86">
        <v>98419</v>
      </c>
      <c r="R9" s="87">
        <f t="shared" si="0"/>
        <v>3941569</v>
      </c>
      <c r="S9" s="88">
        <f t="shared" si="1"/>
        <v>224023</v>
      </c>
      <c r="T9" s="89">
        <f>S9/J9</f>
        <v>370.28595041322313</v>
      </c>
      <c r="U9" s="90">
        <f t="shared" si="2"/>
        <v>17.59448360213014</v>
      </c>
      <c r="V9" s="83">
        <v>6022097</v>
      </c>
      <c r="W9" s="84">
        <v>342610</v>
      </c>
      <c r="X9" s="91">
        <f>IF(V9&lt;&gt;0,-(V9-R9)/V9,"")</f>
        <v>-0.34548231288868314</v>
      </c>
      <c r="Y9" s="91">
        <f>IF(W9&lt;&gt;0,-(W9-S9)/W9,"")</f>
        <v>-0.34612825078077114</v>
      </c>
      <c r="Z9" s="92">
        <v>22718047</v>
      </c>
      <c r="AA9" s="93">
        <v>1340442</v>
      </c>
      <c r="AB9" s="96">
        <f t="shared" si="3"/>
        <v>16.948176049392664</v>
      </c>
    </row>
    <row r="10" spans="1:28" s="60" customFormat="1" ht="11.25">
      <c r="A10" s="54">
        <v>4</v>
      </c>
      <c r="B10" s="55"/>
      <c r="C10" s="62" t="s">
        <v>78</v>
      </c>
      <c r="D10" s="63" t="s">
        <v>44</v>
      </c>
      <c r="E10" s="102" t="s">
        <v>78</v>
      </c>
      <c r="F10" s="64">
        <v>43742</v>
      </c>
      <c r="G10" s="59" t="s">
        <v>32</v>
      </c>
      <c r="H10" s="68">
        <v>313</v>
      </c>
      <c r="I10" s="68">
        <v>333</v>
      </c>
      <c r="J10" s="82">
        <v>415</v>
      </c>
      <c r="K10" s="67">
        <v>3</v>
      </c>
      <c r="L10" s="85">
        <v>903487</v>
      </c>
      <c r="M10" s="86">
        <v>42826</v>
      </c>
      <c r="N10" s="85">
        <v>1391245</v>
      </c>
      <c r="O10" s="86">
        <v>66192</v>
      </c>
      <c r="P10" s="85">
        <v>1163158</v>
      </c>
      <c r="Q10" s="86">
        <v>55448</v>
      </c>
      <c r="R10" s="87">
        <f t="shared" si="0"/>
        <v>3457890</v>
      </c>
      <c r="S10" s="88">
        <f t="shared" si="1"/>
        <v>164466</v>
      </c>
      <c r="T10" s="89">
        <f>S10/J10</f>
        <v>396.3036144578313</v>
      </c>
      <c r="U10" s="90">
        <f t="shared" si="2"/>
        <v>21.024953485826856</v>
      </c>
      <c r="V10" s="83">
        <v>6472882</v>
      </c>
      <c r="W10" s="84">
        <v>311350</v>
      </c>
      <c r="X10" s="91">
        <f>IF(V10&lt;&gt;0,-(V10-R10)/V10,"")</f>
        <v>-0.4657881914114918</v>
      </c>
      <c r="Y10" s="91">
        <f>IF(W10&lt;&gt;0,-(W10-S10)/W10,"")</f>
        <v>-0.4717648948129115</v>
      </c>
      <c r="Z10" s="94">
        <v>27335765</v>
      </c>
      <c r="AA10" s="95">
        <v>1397275</v>
      </c>
      <c r="AB10" s="96">
        <f t="shared" si="3"/>
        <v>19.563625628455387</v>
      </c>
    </row>
    <row r="11" spans="1:28" s="60" customFormat="1" ht="11.25">
      <c r="A11" s="54">
        <v>5</v>
      </c>
      <c r="B11" s="61" t="s">
        <v>29</v>
      </c>
      <c r="C11" s="56" t="s">
        <v>99</v>
      </c>
      <c r="D11" s="57" t="s">
        <v>39</v>
      </c>
      <c r="E11" s="101" t="s">
        <v>98</v>
      </c>
      <c r="F11" s="58">
        <v>43756</v>
      </c>
      <c r="G11" s="59" t="s">
        <v>28</v>
      </c>
      <c r="H11" s="66">
        <v>239</v>
      </c>
      <c r="I11" s="66">
        <v>239</v>
      </c>
      <c r="J11" s="82">
        <v>275</v>
      </c>
      <c r="K11" s="67">
        <v>1</v>
      </c>
      <c r="L11" s="85">
        <v>305323</v>
      </c>
      <c r="M11" s="86">
        <v>14211</v>
      </c>
      <c r="N11" s="85">
        <v>643347</v>
      </c>
      <c r="O11" s="86">
        <v>30696</v>
      </c>
      <c r="P11" s="85">
        <v>570157</v>
      </c>
      <c r="Q11" s="86">
        <v>27306</v>
      </c>
      <c r="R11" s="87">
        <f t="shared" si="0"/>
        <v>1518827</v>
      </c>
      <c r="S11" s="88">
        <f t="shared" si="1"/>
        <v>72213</v>
      </c>
      <c r="T11" s="89">
        <f>S11/J11</f>
        <v>262.59272727272725</v>
      </c>
      <c r="U11" s="90">
        <f t="shared" si="2"/>
        <v>21.0325980086688</v>
      </c>
      <c r="V11" s="83"/>
      <c r="W11" s="84"/>
      <c r="X11" s="91"/>
      <c r="Y11" s="91"/>
      <c r="Z11" s="92">
        <v>1518827</v>
      </c>
      <c r="AA11" s="93">
        <v>72213</v>
      </c>
      <c r="AB11" s="96">
        <f t="shared" si="3"/>
        <v>21.0325980086688</v>
      </c>
    </row>
    <row r="12" spans="1:28" s="60" customFormat="1" ht="11.25">
      <c r="A12" s="54">
        <v>6</v>
      </c>
      <c r="B12" s="61" t="s">
        <v>29</v>
      </c>
      <c r="C12" s="56" t="s">
        <v>91</v>
      </c>
      <c r="D12" s="57" t="s">
        <v>41</v>
      </c>
      <c r="E12" s="101" t="s">
        <v>91</v>
      </c>
      <c r="F12" s="58">
        <v>43756</v>
      </c>
      <c r="G12" s="59" t="s">
        <v>35</v>
      </c>
      <c r="H12" s="66">
        <v>148</v>
      </c>
      <c r="I12" s="66">
        <v>148</v>
      </c>
      <c r="J12" s="82">
        <v>148</v>
      </c>
      <c r="K12" s="67">
        <v>1</v>
      </c>
      <c r="L12" s="85">
        <v>43709.5</v>
      </c>
      <c r="M12" s="86">
        <v>2382</v>
      </c>
      <c r="N12" s="85">
        <v>100874.5</v>
      </c>
      <c r="O12" s="86">
        <v>5473</v>
      </c>
      <c r="P12" s="85">
        <v>103440</v>
      </c>
      <c r="Q12" s="86">
        <v>5524</v>
      </c>
      <c r="R12" s="87">
        <f t="shared" si="0"/>
        <v>248024</v>
      </c>
      <c r="S12" s="88">
        <f t="shared" si="1"/>
        <v>13379</v>
      </c>
      <c r="T12" s="89">
        <f>S12/J12</f>
        <v>90.39864864864865</v>
      </c>
      <c r="U12" s="90">
        <f t="shared" si="2"/>
        <v>18.538306300919352</v>
      </c>
      <c r="V12" s="83"/>
      <c r="W12" s="84"/>
      <c r="X12" s="91"/>
      <c r="Y12" s="91"/>
      <c r="Z12" s="92">
        <v>248024</v>
      </c>
      <c r="AA12" s="93">
        <v>13379</v>
      </c>
      <c r="AB12" s="96">
        <f t="shared" si="3"/>
        <v>18.538306300919352</v>
      </c>
    </row>
    <row r="13" spans="1:28" s="60" customFormat="1" ht="11.25">
      <c r="A13" s="54">
        <v>7</v>
      </c>
      <c r="B13" s="55"/>
      <c r="C13" s="56" t="s">
        <v>86</v>
      </c>
      <c r="D13" s="57" t="s">
        <v>39</v>
      </c>
      <c r="E13" s="101" t="s">
        <v>85</v>
      </c>
      <c r="F13" s="58">
        <v>43749</v>
      </c>
      <c r="G13" s="59" t="s">
        <v>28</v>
      </c>
      <c r="H13" s="66">
        <v>291</v>
      </c>
      <c r="I13" s="66">
        <v>224</v>
      </c>
      <c r="J13" s="82">
        <v>224</v>
      </c>
      <c r="K13" s="67">
        <v>2</v>
      </c>
      <c r="L13" s="85">
        <v>54999</v>
      </c>
      <c r="M13" s="86">
        <v>2797</v>
      </c>
      <c r="N13" s="85">
        <v>103557</v>
      </c>
      <c r="O13" s="86">
        <v>5192</v>
      </c>
      <c r="P13" s="85">
        <v>96606</v>
      </c>
      <c r="Q13" s="86">
        <v>5077</v>
      </c>
      <c r="R13" s="87">
        <f t="shared" si="0"/>
        <v>255162</v>
      </c>
      <c r="S13" s="88">
        <f t="shared" si="1"/>
        <v>13066</v>
      </c>
      <c r="T13" s="89">
        <f>S13/J13</f>
        <v>58.330357142857146</v>
      </c>
      <c r="U13" s="90">
        <f t="shared" si="2"/>
        <v>19.5287004439002</v>
      </c>
      <c r="V13" s="83">
        <v>1104618</v>
      </c>
      <c r="W13" s="84">
        <v>53330</v>
      </c>
      <c r="X13" s="91">
        <f>IF(V13&lt;&gt;0,-(V13-R13)/V13,"")</f>
        <v>-0.7690043073714171</v>
      </c>
      <c r="Y13" s="91">
        <f>IF(W13&lt;&gt;0,-(W13-S13)/W13,"")</f>
        <v>-0.7549971873242077</v>
      </c>
      <c r="Z13" s="92">
        <v>1780711</v>
      </c>
      <c r="AA13" s="93">
        <v>90643</v>
      </c>
      <c r="AB13" s="96">
        <f t="shared" si="3"/>
        <v>19.64532286001125</v>
      </c>
    </row>
    <row r="14" spans="1:28" s="60" customFormat="1" ht="11.25">
      <c r="A14" s="54">
        <v>8</v>
      </c>
      <c r="B14" s="55"/>
      <c r="C14" s="56" t="s">
        <v>81</v>
      </c>
      <c r="D14" s="57" t="s">
        <v>30</v>
      </c>
      <c r="E14" s="101" t="s">
        <v>82</v>
      </c>
      <c r="F14" s="58">
        <v>43749</v>
      </c>
      <c r="G14" s="59" t="s">
        <v>36</v>
      </c>
      <c r="H14" s="66">
        <v>35</v>
      </c>
      <c r="I14" s="66">
        <v>16</v>
      </c>
      <c r="J14" s="82">
        <v>16</v>
      </c>
      <c r="K14" s="67">
        <v>2</v>
      </c>
      <c r="L14" s="85">
        <v>20255</v>
      </c>
      <c r="M14" s="86">
        <v>889</v>
      </c>
      <c r="N14" s="85">
        <v>25054.5</v>
      </c>
      <c r="O14" s="86">
        <v>1134</v>
      </c>
      <c r="P14" s="85">
        <v>27500.5</v>
      </c>
      <c r="Q14" s="86">
        <v>1183</v>
      </c>
      <c r="R14" s="87">
        <f t="shared" si="0"/>
        <v>72810</v>
      </c>
      <c r="S14" s="88">
        <f t="shared" si="1"/>
        <v>3206</v>
      </c>
      <c r="T14" s="89">
        <f>S14/J14</f>
        <v>200.375</v>
      </c>
      <c r="U14" s="90">
        <f t="shared" si="2"/>
        <v>22.710542732376794</v>
      </c>
      <c r="V14" s="83">
        <v>109444.5</v>
      </c>
      <c r="W14" s="84">
        <v>4621</v>
      </c>
      <c r="X14" s="91">
        <f>IF(V14&lt;&gt;0,-(V14-R14)/V14,"")</f>
        <v>-0.3347313021668517</v>
      </c>
      <c r="Y14" s="91">
        <f>IF(W14&lt;&gt;0,-(W14-S14)/W14,"")</f>
        <v>-0.30621077688811943</v>
      </c>
      <c r="Z14" s="97">
        <v>269733</v>
      </c>
      <c r="AA14" s="98">
        <v>12248</v>
      </c>
      <c r="AB14" s="96">
        <f t="shared" si="3"/>
        <v>22.022615937295885</v>
      </c>
    </row>
    <row r="15" spans="1:28" s="60" customFormat="1" ht="11.25">
      <c r="A15" s="54">
        <v>9</v>
      </c>
      <c r="B15" s="61" t="s">
        <v>29</v>
      </c>
      <c r="C15" s="56" t="s">
        <v>94</v>
      </c>
      <c r="D15" s="57" t="s">
        <v>39</v>
      </c>
      <c r="E15" s="101" t="s">
        <v>95</v>
      </c>
      <c r="F15" s="58">
        <v>43756</v>
      </c>
      <c r="G15" s="59" t="s">
        <v>63</v>
      </c>
      <c r="H15" s="66">
        <v>38</v>
      </c>
      <c r="I15" s="66">
        <v>38</v>
      </c>
      <c r="J15" s="82">
        <v>38</v>
      </c>
      <c r="K15" s="67">
        <v>1</v>
      </c>
      <c r="L15" s="85">
        <v>1555</v>
      </c>
      <c r="M15" s="86">
        <v>86</v>
      </c>
      <c r="N15" s="85">
        <v>9913</v>
      </c>
      <c r="O15" s="86">
        <v>1070</v>
      </c>
      <c r="P15" s="85">
        <v>8533</v>
      </c>
      <c r="Q15" s="86">
        <v>1101</v>
      </c>
      <c r="R15" s="87">
        <f t="shared" si="0"/>
        <v>20001</v>
      </c>
      <c r="S15" s="88">
        <f t="shared" si="1"/>
        <v>2257</v>
      </c>
      <c r="T15" s="89">
        <f>S15/J15</f>
        <v>59.39473684210526</v>
      </c>
      <c r="U15" s="90">
        <f t="shared" si="2"/>
        <v>8.861763402747009</v>
      </c>
      <c r="V15" s="83"/>
      <c r="W15" s="84"/>
      <c r="X15" s="91"/>
      <c r="Y15" s="91"/>
      <c r="Z15" s="92">
        <v>20001</v>
      </c>
      <c r="AA15" s="93">
        <v>2257</v>
      </c>
      <c r="AB15" s="96">
        <f t="shared" si="3"/>
        <v>8.861763402747009</v>
      </c>
    </row>
    <row r="16" spans="1:28" s="60" customFormat="1" ht="11.25">
      <c r="A16" s="54">
        <v>10</v>
      </c>
      <c r="B16" s="61" t="s">
        <v>29</v>
      </c>
      <c r="C16" s="56" t="s">
        <v>88</v>
      </c>
      <c r="D16" s="57" t="s">
        <v>30</v>
      </c>
      <c r="E16" s="101" t="s">
        <v>89</v>
      </c>
      <c r="F16" s="58">
        <v>43756</v>
      </c>
      <c r="G16" s="59" t="s">
        <v>36</v>
      </c>
      <c r="H16" s="66">
        <v>37</v>
      </c>
      <c r="I16" s="66">
        <v>37</v>
      </c>
      <c r="J16" s="82">
        <v>37</v>
      </c>
      <c r="K16" s="67">
        <v>1</v>
      </c>
      <c r="L16" s="85">
        <v>6817.5</v>
      </c>
      <c r="M16" s="86">
        <v>368</v>
      </c>
      <c r="N16" s="85">
        <v>14384.5</v>
      </c>
      <c r="O16" s="86">
        <v>808</v>
      </c>
      <c r="P16" s="85">
        <v>11490.5</v>
      </c>
      <c r="Q16" s="86">
        <v>645</v>
      </c>
      <c r="R16" s="87">
        <f t="shared" si="0"/>
        <v>32692.5</v>
      </c>
      <c r="S16" s="88">
        <f t="shared" si="1"/>
        <v>1821</v>
      </c>
      <c r="T16" s="89">
        <f>S16/J16</f>
        <v>49.21621621621622</v>
      </c>
      <c r="U16" s="90">
        <f t="shared" si="2"/>
        <v>17.953047775947283</v>
      </c>
      <c r="V16" s="83"/>
      <c r="W16" s="84"/>
      <c r="X16" s="91"/>
      <c r="Y16" s="91"/>
      <c r="Z16" s="97">
        <v>32692.5</v>
      </c>
      <c r="AA16" s="98">
        <v>1821</v>
      </c>
      <c r="AB16" s="96">
        <f t="shared" si="3"/>
        <v>17.953047775947283</v>
      </c>
    </row>
    <row r="17" spans="1:28" s="60" customFormat="1" ht="11.25">
      <c r="A17" s="54">
        <v>11</v>
      </c>
      <c r="B17" s="55"/>
      <c r="C17" s="56" t="s">
        <v>80</v>
      </c>
      <c r="D17" s="57" t="s">
        <v>31</v>
      </c>
      <c r="E17" s="101" t="s">
        <v>79</v>
      </c>
      <c r="F17" s="58">
        <v>43749</v>
      </c>
      <c r="G17" s="104" t="s">
        <v>38</v>
      </c>
      <c r="H17" s="66">
        <v>15</v>
      </c>
      <c r="I17" s="66">
        <v>15</v>
      </c>
      <c r="J17" s="82">
        <v>15</v>
      </c>
      <c r="K17" s="67">
        <v>2</v>
      </c>
      <c r="L17" s="85">
        <v>2986</v>
      </c>
      <c r="M17" s="86">
        <v>232</v>
      </c>
      <c r="N17" s="85">
        <v>4960</v>
      </c>
      <c r="O17" s="86">
        <v>378</v>
      </c>
      <c r="P17" s="85">
        <v>4545.5</v>
      </c>
      <c r="Q17" s="86">
        <v>350</v>
      </c>
      <c r="R17" s="87">
        <f t="shared" si="0"/>
        <v>12491.5</v>
      </c>
      <c r="S17" s="88">
        <f t="shared" si="1"/>
        <v>960</v>
      </c>
      <c r="T17" s="89">
        <f>S17/J17</f>
        <v>64</v>
      </c>
      <c r="U17" s="90">
        <f t="shared" si="2"/>
        <v>13.011979166666666</v>
      </c>
      <c r="V17" s="83">
        <v>18165.5</v>
      </c>
      <c r="W17" s="84">
        <v>1325</v>
      </c>
      <c r="X17" s="91">
        <f aca="true" t="shared" si="4" ref="X17:Y19">IF(V17&lt;&gt;0,-(V17-R17)/V17,"")</f>
        <v>-0.3123503344251466</v>
      </c>
      <c r="Y17" s="91">
        <f t="shared" si="4"/>
        <v>-0.27547169811320754</v>
      </c>
      <c r="Z17" s="92">
        <v>44411</v>
      </c>
      <c r="AA17" s="93">
        <v>3285</v>
      </c>
      <c r="AB17" s="96">
        <f t="shared" si="3"/>
        <v>13.519330289193302</v>
      </c>
    </row>
    <row r="18" spans="1:28" s="60" customFormat="1" ht="11.25">
      <c r="A18" s="54">
        <v>12</v>
      </c>
      <c r="B18" s="55"/>
      <c r="C18" s="56" t="s">
        <v>74</v>
      </c>
      <c r="D18" s="57" t="s">
        <v>31</v>
      </c>
      <c r="E18" s="101" t="s">
        <v>74</v>
      </c>
      <c r="F18" s="58">
        <v>43742</v>
      </c>
      <c r="G18" s="59" t="s">
        <v>35</v>
      </c>
      <c r="H18" s="66">
        <v>372</v>
      </c>
      <c r="I18" s="66">
        <v>40</v>
      </c>
      <c r="J18" s="82">
        <v>40</v>
      </c>
      <c r="K18" s="67">
        <v>3</v>
      </c>
      <c r="L18" s="85">
        <v>2983</v>
      </c>
      <c r="M18" s="86">
        <v>242</v>
      </c>
      <c r="N18" s="85">
        <v>5027</v>
      </c>
      <c r="O18" s="86">
        <v>417</v>
      </c>
      <c r="P18" s="85">
        <v>3414.5</v>
      </c>
      <c r="Q18" s="86">
        <v>261</v>
      </c>
      <c r="R18" s="87">
        <f t="shared" si="0"/>
        <v>11424.5</v>
      </c>
      <c r="S18" s="88">
        <f t="shared" si="1"/>
        <v>920</v>
      </c>
      <c r="T18" s="89">
        <f>S18/J18</f>
        <v>23</v>
      </c>
      <c r="U18" s="90">
        <f t="shared" si="2"/>
        <v>12.417934782608695</v>
      </c>
      <c r="V18" s="83">
        <v>268257</v>
      </c>
      <c r="W18" s="84">
        <v>20966</v>
      </c>
      <c r="X18" s="91">
        <f t="shared" si="4"/>
        <v>-0.9574121085377082</v>
      </c>
      <c r="Y18" s="91">
        <f t="shared" si="4"/>
        <v>-0.9561194314604597</v>
      </c>
      <c r="Z18" s="92">
        <v>1560302</v>
      </c>
      <c r="AA18" s="93">
        <v>98856</v>
      </c>
      <c r="AB18" s="96">
        <f t="shared" si="3"/>
        <v>15.783584203285587</v>
      </c>
    </row>
    <row r="19" spans="1:28" s="60" customFormat="1" ht="11.25">
      <c r="A19" s="54">
        <v>13</v>
      </c>
      <c r="B19" s="55"/>
      <c r="C19" s="56" t="s">
        <v>68</v>
      </c>
      <c r="D19" s="57" t="s">
        <v>33</v>
      </c>
      <c r="E19" s="101" t="s">
        <v>69</v>
      </c>
      <c r="F19" s="58">
        <v>43735</v>
      </c>
      <c r="G19" s="59" t="s">
        <v>28</v>
      </c>
      <c r="H19" s="66">
        <v>304</v>
      </c>
      <c r="I19" s="66">
        <v>7</v>
      </c>
      <c r="J19" s="82">
        <v>7</v>
      </c>
      <c r="K19" s="67">
        <v>4</v>
      </c>
      <c r="L19" s="85">
        <v>2671</v>
      </c>
      <c r="M19" s="86">
        <v>164</v>
      </c>
      <c r="N19" s="85">
        <v>2937</v>
      </c>
      <c r="O19" s="86">
        <v>147</v>
      </c>
      <c r="P19" s="85">
        <v>1968</v>
      </c>
      <c r="Q19" s="86">
        <v>101</v>
      </c>
      <c r="R19" s="87">
        <f t="shared" si="0"/>
        <v>7576</v>
      </c>
      <c r="S19" s="88">
        <f t="shared" si="1"/>
        <v>412</v>
      </c>
      <c r="T19" s="89">
        <f>S19/J19</f>
        <v>58.857142857142854</v>
      </c>
      <c r="U19" s="90">
        <f t="shared" si="2"/>
        <v>18.388349514563107</v>
      </c>
      <c r="V19" s="83">
        <v>172536</v>
      </c>
      <c r="W19" s="84">
        <v>9862</v>
      </c>
      <c r="X19" s="91">
        <f t="shared" si="4"/>
        <v>-0.9560903231789307</v>
      </c>
      <c r="Y19" s="91">
        <f t="shared" si="4"/>
        <v>-0.9582234840803082</v>
      </c>
      <c r="Z19" s="92">
        <v>1901309</v>
      </c>
      <c r="AA19" s="93">
        <v>107928</v>
      </c>
      <c r="AB19" s="96">
        <f t="shared" si="3"/>
        <v>17.61645726780817</v>
      </c>
    </row>
    <row r="20" spans="1:28" s="60" customFormat="1" ht="11.25">
      <c r="A20" s="54">
        <v>14</v>
      </c>
      <c r="B20" s="61" t="s">
        <v>29</v>
      </c>
      <c r="C20" s="56" t="s">
        <v>90</v>
      </c>
      <c r="D20" s="57" t="s">
        <v>41</v>
      </c>
      <c r="E20" s="101" t="s">
        <v>90</v>
      </c>
      <c r="F20" s="58">
        <v>43756</v>
      </c>
      <c r="G20" s="59" t="s">
        <v>40</v>
      </c>
      <c r="H20" s="66">
        <v>22</v>
      </c>
      <c r="I20" s="66">
        <v>22</v>
      </c>
      <c r="J20" s="82">
        <v>22</v>
      </c>
      <c r="K20" s="67">
        <v>1</v>
      </c>
      <c r="L20" s="85">
        <v>1163</v>
      </c>
      <c r="M20" s="86">
        <v>70</v>
      </c>
      <c r="N20" s="85">
        <v>1672</v>
      </c>
      <c r="O20" s="86">
        <v>123</v>
      </c>
      <c r="P20" s="85">
        <v>2147</v>
      </c>
      <c r="Q20" s="86">
        <v>165</v>
      </c>
      <c r="R20" s="87">
        <f t="shared" si="0"/>
        <v>4982</v>
      </c>
      <c r="S20" s="88">
        <f t="shared" si="1"/>
        <v>358</v>
      </c>
      <c r="T20" s="89">
        <f>S20/J20</f>
        <v>16.272727272727273</v>
      </c>
      <c r="U20" s="90">
        <f t="shared" si="2"/>
        <v>13.916201117318435</v>
      </c>
      <c r="V20" s="83"/>
      <c r="W20" s="84"/>
      <c r="X20" s="91"/>
      <c r="Y20" s="91"/>
      <c r="Z20" s="71">
        <v>6296</v>
      </c>
      <c r="AA20" s="72">
        <v>451</v>
      </c>
      <c r="AB20" s="96">
        <f t="shared" si="3"/>
        <v>13.96008869179601</v>
      </c>
    </row>
    <row r="21" spans="1:28" s="60" customFormat="1" ht="11.25">
      <c r="A21" s="54">
        <v>15</v>
      </c>
      <c r="B21" s="55"/>
      <c r="C21" s="56" t="s">
        <v>48</v>
      </c>
      <c r="D21" s="57" t="s">
        <v>37</v>
      </c>
      <c r="E21" s="101" t="s">
        <v>46</v>
      </c>
      <c r="F21" s="58">
        <v>43728</v>
      </c>
      <c r="G21" s="59" t="s">
        <v>35</v>
      </c>
      <c r="H21" s="66">
        <v>372</v>
      </c>
      <c r="I21" s="66">
        <v>3</v>
      </c>
      <c r="J21" s="82">
        <v>3</v>
      </c>
      <c r="K21" s="67">
        <v>5</v>
      </c>
      <c r="L21" s="85">
        <v>448</v>
      </c>
      <c r="M21" s="86">
        <v>72</v>
      </c>
      <c r="N21" s="85">
        <v>660</v>
      </c>
      <c r="O21" s="86">
        <v>94</v>
      </c>
      <c r="P21" s="85">
        <v>650</v>
      </c>
      <c r="Q21" s="86">
        <v>110</v>
      </c>
      <c r="R21" s="87">
        <f t="shared" si="0"/>
        <v>1758</v>
      </c>
      <c r="S21" s="88">
        <f t="shared" si="1"/>
        <v>276</v>
      </c>
      <c r="T21" s="89">
        <f>S21/J21</f>
        <v>92</v>
      </c>
      <c r="U21" s="90">
        <f t="shared" si="2"/>
        <v>6.369565217391305</v>
      </c>
      <c r="V21" s="83">
        <v>48432.5</v>
      </c>
      <c r="W21" s="84">
        <v>2524</v>
      </c>
      <c r="X21" s="91">
        <f aca="true" t="shared" si="5" ref="X21:Y28">IF(V21&lt;&gt;0,-(V21-R21)/V21,"")</f>
        <v>-0.9637020595674393</v>
      </c>
      <c r="Y21" s="91">
        <f t="shared" si="5"/>
        <v>-0.8906497622820919</v>
      </c>
      <c r="Z21" s="92">
        <v>2657915.5</v>
      </c>
      <c r="AA21" s="93">
        <v>184650</v>
      </c>
      <c r="AB21" s="96">
        <f t="shared" si="3"/>
        <v>14.394343352288113</v>
      </c>
    </row>
    <row r="22" spans="1:28" s="60" customFormat="1" ht="11.25">
      <c r="A22" s="54">
        <v>16</v>
      </c>
      <c r="B22" s="55"/>
      <c r="C22" s="62" t="s">
        <v>50</v>
      </c>
      <c r="D22" s="63" t="s">
        <v>34</v>
      </c>
      <c r="E22" s="102" t="s">
        <v>51</v>
      </c>
      <c r="F22" s="64">
        <v>43392</v>
      </c>
      <c r="G22" s="59" t="s">
        <v>55</v>
      </c>
      <c r="H22" s="68">
        <v>266</v>
      </c>
      <c r="I22" s="68">
        <v>1</v>
      </c>
      <c r="J22" s="82">
        <v>1</v>
      </c>
      <c r="K22" s="67">
        <v>23</v>
      </c>
      <c r="L22" s="85">
        <v>0</v>
      </c>
      <c r="M22" s="86">
        <v>0</v>
      </c>
      <c r="N22" s="85">
        <v>0</v>
      </c>
      <c r="O22" s="86">
        <v>0</v>
      </c>
      <c r="P22" s="85">
        <v>2000</v>
      </c>
      <c r="Q22" s="86">
        <v>200</v>
      </c>
      <c r="R22" s="87">
        <f t="shared" si="0"/>
        <v>2000</v>
      </c>
      <c r="S22" s="88">
        <f t="shared" si="1"/>
        <v>200</v>
      </c>
      <c r="T22" s="89">
        <f>S22/J22</f>
        <v>200</v>
      </c>
      <c r="U22" s="90">
        <f t="shared" si="2"/>
        <v>10</v>
      </c>
      <c r="V22" s="83">
        <v>0</v>
      </c>
      <c r="W22" s="84">
        <v>0</v>
      </c>
      <c r="X22" s="91">
        <f t="shared" si="5"/>
      </c>
      <c r="Y22" s="91">
        <f t="shared" si="5"/>
      </c>
      <c r="Z22" s="94">
        <v>1252666.6099999999</v>
      </c>
      <c r="AA22" s="95">
        <v>99569</v>
      </c>
      <c r="AB22" s="96">
        <f t="shared" si="3"/>
        <v>12.5808897347568</v>
      </c>
    </row>
    <row r="23" spans="1:28" s="60" customFormat="1" ht="11.25">
      <c r="A23" s="54">
        <v>17</v>
      </c>
      <c r="B23" s="65"/>
      <c r="C23" s="62" t="s">
        <v>59</v>
      </c>
      <c r="D23" s="63" t="s">
        <v>37</v>
      </c>
      <c r="E23" s="102" t="s">
        <v>60</v>
      </c>
      <c r="F23" s="64">
        <v>43714</v>
      </c>
      <c r="G23" s="59" t="s">
        <v>55</v>
      </c>
      <c r="H23" s="68">
        <v>195</v>
      </c>
      <c r="I23" s="68">
        <v>1</v>
      </c>
      <c r="J23" s="82">
        <v>1</v>
      </c>
      <c r="K23" s="67">
        <v>4</v>
      </c>
      <c r="L23" s="85">
        <v>0</v>
      </c>
      <c r="M23" s="86">
        <v>0</v>
      </c>
      <c r="N23" s="85">
        <v>0</v>
      </c>
      <c r="O23" s="86">
        <v>0</v>
      </c>
      <c r="P23" s="85">
        <v>2000</v>
      </c>
      <c r="Q23" s="86">
        <v>200</v>
      </c>
      <c r="R23" s="87">
        <f t="shared" si="0"/>
        <v>2000</v>
      </c>
      <c r="S23" s="88">
        <f t="shared" si="1"/>
        <v>200</v>
      </c>
      <c r="T23" s="89">
        <f>S23/J23</f>
        <v>200</v>
      </c>
      <c r="U23" s="90">
        <f t="shared" si="2"/>
        <v>10</v>
      </c>
      <c r="V23" s="83">
        <v>70</v>
      </c>
      <c r="W23" s="84">
        <v>5</v>
      </c>
      <c r="X23" s="91">
        <f t="shared" si="5"/>
        <v>27.571428571428573</v>
      </c>
      <c r="Y23" s="91">
        <f t="shared" si="5"/>
        <v>39</v>
      </c>
      <c r="Z23" s="69">
        <v>151321</v>
      </c>
      <c r="AA23" s="70">
        <v>8903</v>
      </c>
      <c r="AB23" s="96">
        <f t="shared" si="3"/>
        <v>16.996630349320455</v>
      </c>
    </row>
    <row r="24" spans="1:28" s="60" customFormat="1" ht="11.25">
      <c r="A24" s="54">
        <v>18</v>
      </c>
      <c r="B24" s="55"/>
      <c r="C24" s="56" t="s">
        <v>66</v>
      </c>
      <c r="D24" s="57" t="s">
        <v>44</v>
      </c>
      <c r="E24" s="101" t="s">
        <v>66</v>
      </c>
      <c r="F24" s="58">
        <v>43735</v>
      </c>
      <c r="G24" s="59" t="s">
        <v>35</v>
      </c>
      <c r="H24" s="66">
        <v>254</v>
      </c>
      <c r="I24" s="66">
        <v>2</v>
      </c>
      <c r="J24" s="82">
        <v>2</v>
      </c>
      <c r="K24" s="67">
        <v>4</v>
      </c>
      <c r="L24" s="85">
        <v>267</v>
      </c>
      <c r="M24" s="86">
        <v>17</v>
      </c>
      <c r="N24" s="85">
        <v>1343</v>
      </c>
      <c r="O24" s="86">
        <v>90</v>
      </c>
      <c r="P24" s="85">
        <v>1113</v>
      </c>
      <c r="Q24" s="86">
        <v>71</v>
      </c>
      <c r="R24" s="87">
        <f t="shared" si="0"/>
        <v>2723</v>
      </c>
      <c r="S24" s="88">
        <f t="shared" si="1"/>
        <v>178</v>
      </c>
      <c r="T24" s="89">
        <f>S24/J24</f>
        <v>89</v>
      </c>
      <c r="U24" s="90">
        <f t="shared" si="2"/>
        <v>15.297752808988765</v>
      </c>
      <c r="V24" s="83">
        <v>12634</v>
      </c>
      <c r="W24" s="84">
        <v>733</v>
      </c>
      <c r="X24" s="91">
        <f t="shared" si="5"/>
        <v>-0.7844704764920057</v>
      </c>
      <c r="Y24" s="91">
        <f t="shared" si="5"/>
        <v>-0.757162346521146</v>
      </c>
      <c r="Z24" s="92">
        <v>534344</v>
      </c>
      <c r="AA24" s="93">
        <v>33321</v>
      </c>
      <c r="AB24" s="96">
        <f t="shared" si="3"/>
        <v>16.03625341376309</v>
      </c>
    </row>
    <row r="25" spans="1:28" s="60" customFormat="1" ht="11.25">
      <c r="A25" s="54">
        <v>19</v>
      </c>
      <c r="B25" s="65"/>
      <c r="C25" s="62" t="s">
        <v>56</v>
      </c>
      <c r="D25" s="63" t="s">
        <v>33</v>
      </c>
      <c r="E25" s="102" t="s">
        <v>57</v>
      </c>
      <c r="F25" s="64">
        <v>43644</v>
      </c>
      <c r="G25" s="59" t="s">
        <v>55</v>
      </c>
      <c r="H25" s="68">
        <v>240</v>
      </c>
      <c r="I25" s="68">
        <v>1</v>
      </c>
      <c r="J25" s="82">
        <v>1</v>
      </c>
      <c r="K25" s="67">
        <v>6</v>
      </c>
      <c r="L25" s="85">
        <v>0</v>
      </c>
      <c r="M25" s="86">
        <v>0</v>
      </c>
      <c r="N25" s="85">
        <v>0</v>
      </c>
      <c r="O25" s="86">
        <v>0</v>
      </c>
      <c r="P25" s="85">
        <v>1600</v>
      </c>
      <c r="Q25" s="86">
        <v>160</v>
      </c>
      <c r="R25" s="87">
        <f t="shared" si="0"/>
        <v>1600</v>
      </c>
      <c r="S25" s="88">
        <f t="shared" si="1"/>
        <v>160</v>
      </c>
      <c r="T25" s="89">
        <f>S25/J25</f>
        <v>160</v>
      </c>
      <c r="U25" s="90">
        <f t="shared" si="2"/>
        <v>10</v>
      </c>
      <c r="V25" s="83">
        <v>0</v>
      </c>
      <c r="W25" s="84">
        <v>0</v>
      </c>
      <c r="X25" s="91">
        <f t="shared" si="5"/>
      </c>
      <c r="Y25" s="91">
        <f t="shared" si="5"/>
      </c>
      <c r="Z25" s="94">
        <v>188053.61</v>
      </c>
      <c r="AA25" s="95">
        <v>12891</v>
      </c>
      <c r="AB25" s="96">
        <f t="shared" si="3"/>
        <v>14.587976883096733</v>
      </c>
    </row>
    <row r="26" spans="1:28" s="60" customFormat="1" ht="11.25">
      <c r="A26" s="54">
        <v>20</v>
      </c>
      <c r="B26" s="55"/>
      <c r="C26" s="56" t="s">
        <v>67</v>
      </c>
      <c r="D26" s="57" t="s">
        <v>31</v>
      </c>
      <c r="E26" s="101" t="s">
        <v>67</v>
      </c>
      <c r="F26" s="58">
        <v>43735</v>
      </c>
      <c r="G26" s="103" t="s">
        <v>49</v>
      </c>
      <c r="H26" s="66">
        <v>378</v>
      </c>
      <c r="I26" s="66">
        <v>4</v>
      </c>
      <c r="J26" s="82">
        <v>5</v>
      </c>
      <c r="K26" s="67">
        <v>4</v>
      </c>
      <c r="L26" s="85">
        <v>651</v>
      </c>
      <c r="M26" s="86">
        <v>37</v>
      </c>
      <c r="N26" s="85">
        <v>874</v>
      </c>
      <c r="O26" s="86">
        <v>53</v>
      </c>
      <c r="P26" s="85">
        <v>813</v>
      </c>
      <c r="Q26" s="86">
        <v>52</v>
      </c>
      <c r="R26" s="87">
        <f t="shared" si="0"/>
        <v>2338</v>
      </c>
      <c r="S26" s="88">
        <f t="shared" si="1"/>
        <v>142</v>
      </c>
      <c r="T26" s="89">
        <f>S26/J26</f>
        <v>28.4</v>
      </c>
      <c r="U26" s="90">
        <f t="shared" si="2"/>
        <v>16.464788732394368</v>
      </c>
      <c r="V26" s="83">
        <v>192330</v>
      </c>
      <c r="W26" s="84">
        <v>10457</v>
      </c>
      <c r="X26" s="91">
        <f t="shared" si="5"/>
        <v>-0.9878438101180264</v>
      </c>
      <c r="Y26" s="91">
        <f t="shared" si="5"/>
        <v>-0.9864205795161136</v>
      </c>
      <c r="Z26" s="92">
        <v>2712775</v>
      </c>
      <c r="AA26" s="93">
        <v>163649</v>
      </c>
      <c r="AB26" s="96">
        <f t="shared" si="3"/>
        <v>16.576789347933687</v>
      </c>
    </row>
    <row r="27" spans="1:28" s="60" customFormat="1" ht="11.25">
      <c r="A27" s="54">
        <v>21</v>
      </c>
      <c r="B27" s="65"/>
      <c r="C27" s="62" t="s">
        <v>54</v>
      </c>
      <c r="D27" s="63" t="s">
        <v>37</v>
      </c>
      <c r="E27" s="102" t="s">
        <v>53</v>
      </c>
      <c r="F27" s="64">
        <v>43469</v>
      </c>
      <c r="G27" s="59" t="s">
        <v>55</v>
      </c>
      <c r="H27" s="68">
        <v>168</v>
      </c>
      <c r="I27" s="68">
        <v>1</v>
      </c>
      <c r="J27" s="82">
        <v>1</v>
      </c>
      <c r="K27" s="67">
        <v>21</v>
      </c>
      <c r="L27" s="85">
        <v>0</v>
      </c>
      <c r="M27" s="86">
        <v>0</v>
      </c>
      <c r="N27" s="85">
        <v>0</v>
      </c>
      <c r="O27" s="86">
        <v>0</v>
      </c>
      <c r="P27" s="85">
        <v>1200</v>
      </c>
      <c r="Q27" s="86">
        <v>120</v>
      </c>
      <c r="R27" s="87">
        <f t="shared" si="0"/>
        <v>1200</v>
      </c>
      <c r="S27" s="88">
        <f t="shared" si="1"/>
        <v>120</v>
      </c>
      <c r="T27" s="89">
        <f>S27/J27</f>
        <v>120</v>
      </c>
      <c r="U27" s="90">
        <f t="shared" si="2"/>
        <v>10</v>
      </c>
      <c r="V27" s="83">
        <v>528</v>
      </c>
      <c r="W27" s="84">
        <v>44</v>
      </c>
      <c r="X27" s="91">
        <f t="shared" si="5"/>
        <v>1.2727272727272727</v>
      </c>
      <c r="Y27" s="91">
        <f t="shared" si="5"/>
        <v>1.7272727272727273</v>
      </c>
      <c r="Z27" s="94">
        <v>416041.36</v>
      </c>
      <c r="AA27" s="95">
        <v>36186</v>
      </c>
      <c r="AB27" s="96">
        <f t="shared" si="3"/>
        <v>11.49730171889681</v>
      </c>
    </row>
    <row r="28" spans="1:28" s="60" customFormat="1" ht="11.25">
      <c r="A28" s="54">
        <v>22</v>
      </c>
      <c r="B28" s="65"/>
      <c r="C28" s="62" t="s">
        <v>64</v>
      </c>
      <c r="D28" s="63" t="s">
        <v>31</v>
      </c>
      <c r="E28" s="102" t="s">
        <v>65</v>
      </c>
      <c r="F28" s="64">
        <v>43728</v>
      </c>
      <c r="G28" s="59" t="s">
        <v>55</v>
      </c>
      <c r="H28" s="68">
        <v>336</v>
      </c>
      <c r="I28" s="68">
        <v>1</v>
      </c>
      <c r="J28" s="82">
        <v>1</v>
      </c>
      <c r="K28" s="67">
        <v>5</v>
      </c>
      <c r="L28" s="85">
        <v>1395</v>
      </c>
      <c r="M28" s="86">
        <v>40</v>
      </c>
      <c r="N28" s="85">
        <v>1755</v>
      </c>
      <c r="O28" s="86">
        <v>50</v>
      </c>
      <c r="P28" s="85">
        <v>594</v>
      </c>
      <c r="Q28" s="86">
        <v>17</v>
      </c>
      <c r="R28" s="87">
        <f t="shared" si="0"/>
        <v>3744</v>
      </c>
      <c r="S28" s="88">
        <f t="shared" si="1"/>
        <v>107</v>
      </c>
      <c r="T28" s="89">
        <f>S28/J28</f>
        <v>107</v>
      </c>
      <c r="U28" s="90">
        <f t="shared" si="2"/>
        <v>34.99065420560748</v>
      </c>
      <c r="V28" s="83">
        <v>50472.5</v>
      </c>
      <c r="W28" s="84">
        <v>2021</v>
      </c>
      <c r="X28" s="91">
        <f t="shared" si="5"/>
        <v>-0.9258209916291049</v>
      </c>
      <c r="Y28" s="91">
        <f t="shared" si="5"/>
        <v>-0.9470559129143988</v>
      </c>
      <c r="Z28" s="94">
        <v>4054058.5</v>
      </c>
      <c r="AA28" s="95">
        <v>208745</v>
      </c>
      <c r="AB28" s="96">
        <f t="shared" si="3"/>
        <v>19.421104697118494</v>
      </c>
    </row>
    <row r="29" spans="1:28" s="60" customFormat="1" ht="11.25">
      <c r="A29" s="54">
        <v>23</v>
      </c>
      <c r="B29" s="61" t="s">
        <v>29</v>
      </c>
      <c r="C29" s="56" t="s">
        <v>92</v>
      </c>
      <c r="D29" s="57" t="s">
        <v>44</v>
      </c>
      <c r="E29" s="101" t="s">
        <v>93</v>
      </c>
      <c r="F29" s="58">
        <v>43756</v>
      </c>
      <c r="G29" s="103" t="s">
        <v>49</v>
      </c>
      <c r="H29" s="66">
        <v>36</v>
      </c>
      <c r="I29" s="66">
        <v>34</v>
      </c>
      <c r="J29" s="82">
        <v>36</v>
      </c>
      <c r="K29" s="67">
        <v>1</v>
      </c>
      <c r="L29" s="85">
        <v>1750</v>
      </c>
      <c r="M29" s="86">
        <v>79</v>
      </c>
      <c r="N29" s="85">
        <v>280</v>
      </c>
      <c r="O29" s="86">
        <v>14</v>
      </c>
      <c r="P29" s="85">
        <v>243</v>
      </c>
      <c r="Q29" s="86">
        <v>10</v>
      </c>
      <c r="R29" s="87">
        <f t="shared" si="0"/>
        <v>2273</v>
      </c>
      <c r="S29" s="88">
        <f t="shared" si="1"/>
        <v>103</v>
      </c>
      <c r="T29" s="89">
        <f>S29/J29</f>
        <v>2.861111111111111</v>
      </c>
      <c r="U29" s="90">
        <f t="shared" si="2"/>
        <v>22.067961165048544</v>
      </c>
      <c r="V29" s="83"/>
      <c r="W29" s="84"/>
      <c r="X29" s="91"/>
      <c r="Y29" s="91"/>
      <c r="Z29" s="92">
        <v>2273</v>
      </c>
      <c r="AA29" s="93">
        <v>103</v>
      </c>
      <c r="AB29" s="96">
        <f t="shared" si="3"/>
        <v>22.067961165048544</v>
      </c>
    </row>
    <row r="30" spans="1:28" s="60" customFormat="1" ht="11.25">
      <c r="A30" s="54">
        <v>24</v>
      </c>
      <c r="B30" s="55"/>
      <c r="C30" s="56" t="s">
        <v>52</v>
      </c>
      <c r="D30" s="57" t="s">
        <v>31</v>
      </c>
      <c r="E30" s="101" t="s">
        <v>52</v>
      </c>
      <c r="F30" s="58">
        <v>43455</v>
      </c>
      <c r="G30" s="59" t="s">
        <v>40</v>
      </c>
      <c r="H30" s="66">
        <v>34</v>
      </c>
      <c r="I30" s="66">
        <v>2</v>
      </c>
      <c r="J30" s="82">
        <v>2</v>
      </c>
      <c r="K30" s="67">
        <v>5</v>
      </c>
      <c r="L30" s="85">
        <v>452</v>
      </c>
      <c r="M30" s="86">
        <v>26</v>
      </c>
      <c r="N30" s="85">
        <v>745</v>
      </c>
      <c r="O30" s="86">
        <v>49</v>
      </c>
      <c r="P30" s="85">
        <v>402</v>
      </c>
      <c r="Q30" s="86">
        <v>27</v>
      </c>
      <c r="R30" s="87">
        <f t="shared" si="0"/>
        <v>1599</v>
      </c>
      <c r="S30" s="88">
        <f t="shared" si="1"/>
        <v>102</v>
      </c>
      <c r="T30" s="89">
        <f>S30/J30</f>
        <v>51</v>
      </c>
      <c r="U30" s="90">
        <f t="shared" si="2"/>
        <v>15.676470588235293</v>
      </c>
      <c r="V30" s="83">
        <v>3622</v>
      </c>
      <c r="W30" s="84">
        <v>221</v>
      </c>
      <c r="X30" s="91">
        <f aca="true" t="shared" si="6" ref="X30:X38">IF(V30&lt;&gt;0,-(V30-R30)/V30,"")</f>
        <v>-0.5585311982330204</v>
      </c>
      <c r="Y30" s="91">
        <f aca="true" t="shared" si="7" ref="Y30:Y38">IF(W30&lt;&gt;0,-(W30-S30)/W30,"")</f>
        <v>-0.5384615384615384</v>
      </c>
      <c r="Z30" s="71">
        <v>115281.5</v>
      </c>
      <c r="AA30" s="72">
        <v>8030</v>
      </c>
      <c r="AB30" s="96">
        <f t="shared" si="3"/>
        <v>14.356351183063511</v>
      </c>
    </row>
    <row r="31" spans="1:28" s="60" customFormat="1" ht="11.25">
      <c r="A31" s="54">
        <v>25</v>
      </c>
      <c r="B31" s="55"/>
      <c r="C31" s="56" t="s">
        <v>72</v>
      </c>
      <c r="D31" s="57" t="s">
        <v>30</v>
      </c>
      <c r="E31" s="101" t="s">
        <v>73</v>
      </c>
      <c r="F31" s="58">
        <v>43742</v>
      </c>
      <c r="G31" s="59" t="s">
        <v>40</v>
      </c>
      <c r="H31" s="66">
        <v>28</v>
      </c>
      <c r="I31" s="66">
        <v>2</v>
      </c>
      <c r="J31" s="82">
        <v>2</v>
      </c>
      <c r="K31" s="67">
        <v>3</v>
      </c>
      <c r="L31" s="85">
        <v>153</v>
      </c>
      <c r="M31" s="86">
        <v>22</v>
      </c>
      <c r="N31" s="85">
        <v>98</v>
      </c>
      <c r="O31" s="86">
        <v>18</v>
      </c>
      <c r="P31" s="85">
        <v>210</v>
      </c>
      <c r="Q31" s="86">
        <v>40</v>
      </c>
      <c r="R31" s="87">
        <f t="shared" si="0"/>
        <v>461</v>
      </c>
      <c r="S31" s="88">
        <f t="shared" si="1"/>
        <v>80</v>
      </c>
      <c r="T31" s="89">
        <f>S31/J31</f>
        <v>40</v>
      </c>
      <c r="U31" s="90">
        <f t="shared" si="2"/>
        <v>5.7625</v>
      </c>
      <c r="V31" s="83">
        <v>1868</v>
      </c>
      <c r="W31" s="84">
        <v>136</v>
      </c>
      <c r="X31" s="91">
        <f t="shared" si="6"/>
        <v>-0.7532119914346895</v>
      </c>
      <c r="Y31" s="91">
        <f t="shared" si="7"/>
        <v>-0.4117647058823529</v>
      </c>
      <c r="Z31" s="71">
        <v>20730.5</v>
      </c>
      <c r="AA31" s="72">
        <v>1444</v>
      </c>
      <c r="AB31" s="96">
        <f t="shared" si="3"/>
        <v>14.356301939058172</v>
      </c>
    </row>
    <row r="32" spans="1:28" s="60" customFormat="1" ht="11.25">
      <c r="A32" s="54">
        <v>26</v>
      </c>
      <c r="B32" s="55"/>
      <c r="C32" s="62" t="s">
        <v>84</v>
      </c>
      <c r="D32" s="63" t="s">
        <v>44</v>
      </c>
      <c r="E32" s="102" t="s">
        <v>47</v>
      </c>
      <c r="F32" s="64">
        <v>43749</v>
      </c>
      <c r="G32" s="59" t="s">
        <v>55</v>
      </c>
      <c r="H32" s="68">
        <v>50</v>
      </c>
      <c r="I32" s="68">
        <v>2</v>
      </c>
      <c r="J32" s="82">
        <v>2</v>
      </c>
      <c r="K32" s="67">
        <v>2</v>
      </c>
      <c r="L32" s="85">
        <v>495.5</v>
      </c>
      <c r="M32" s="86">
        <v>19</v>
      </c>
      <c r="N32" s="85">
        <v>48</v>
      </c>
      <c r="O32" s="86">
        <v>4</v>
      </c>
      <c r="P32" s="85">
        <v>699.5</v>
      </c>
      <c r="Q32" s="86">
        <v>31</v>
      </c>
      <c r="R32" s="87">
        <f t="shared" si="0"/>
        <v>1243</v>
      </c>
      <c r="S32" s="88">
        <f t="shared" si="1"/>
        <v>54</v>
      </c>
      <c r="T32" s="89">
        <f>S32/J32</f>
        <v>27</v>
      </c>
      <c r="U32" s="90">
        <f t="shared" si="2"/>
        <v>23.01851851851852</v>
      </c>
      <c r="V32" s="83">
        <v>67590</v>
      </c>
      <c r="W32" s="84">
        <v>3193</v>
      </c>
      <c r="X32" s="91">
        <f t="shared" si="6"/>
        <v>-0.9816097055777482</v>
      </c>
      <c r="Y32" s="91">
        <f t="shared" si="7"/>
        <v>-0.9830880050109615</v>
      </c>
      <c r="Z32" s="94">
        <v>116817</v>
      </c>
      <c r="AA32" s="95">
        <v>5962</v>
      </c>
      <c r="AB32" s="96">
        <f t="shared" si="3"/>
        <v>19.59359275410936</v>
      </c>
    </row>
    <row r="33" spans="1:28" s="60" customFormat="1" ht="11.25">
      <c r="A33" s="54">
        <v>27</v>
      </c>
      <c r="B33" s="55"/>
      <c r="C33" s="62" t="s">
        <v>61</v>
      </c>
      <c r="D33" s="63" t="s">
        <v>30</v>
      </c>
      <c r="E33" s="102" t="s">
        <v>62</v>
      </c>
      <c r="F33" s="64">
        <v>43714</v>
      </c>
      <c r="G33" s="59" t="s">
        <v>32</v>
      </c>
      <c r="H33" s="68">
        <v>346</v>
      </c>
      <c r="I33" s="68">
        <v>1</v>
      </c>
      <c r="J33" s="82">
        <v>1</v>
      </c>
      <c r="K33" s="67">
        <v>7</v>
      </c>
      <c r="L33" s="85">
        <v>80</v>
      </c>
      <c r="M33" s="86">
        <v>4</v>
      </c>
      <c r="N33" s="85">
        <v>398</v>
      </c>
      <c r="O33" s="86">
        <v>20</v>
      </c>
      <c r="P33" s="85">
        <v>396</v>
      </c>
      <c r="Q33" s="86">
        <v>20</v>
      </c>
      <c r="R33" s="87">
        <f t="shared" si="0"/>
        <v>874</v>
      </c>
      <c r="S33" s="88">
        <f t="shared" si="1"/>
        <v>44</v>
      </c>
      <c r="T33" s="89">
        <f>S33/J33</f>
        <v>44</v>
      </c>
      <c r="U33" s="90">
        <f t="shared" si="2"/>
        <v>19.863636363636363</v>
      </c>
      <c r="V33" s="83">
        <v>12104</v>
      </c>
      <c r="W33" s="84">
        <v>626</v>
      </c>
      <c r="X33" s="91">
        <f t="shared" si="6"/>
        <v>-0.927792465300727</v>
      </c>
      <c r="Y33" s="91">
        <f t="shared" si="7"/>
        <v>-0.9297124600638977</v>
      </c>
      <c r="Z33" s="94">
        <v>7375399</v>
      </c>
      <c r="AA33" s="95">
        <v>403346</v>
      </c>
      <c r="AB33" s="96">
        <f t="shared" si="3"/>
        <v>18.285538966544852</v>
      </c>
    </row>
    <row r="34" spans="1:28" s="60" customFormat="1" ht="11.25">
      <c r="A34" s="54">
        <v>28</v>
      </c>
      <c r="B34" s="65"/>
      <c r="C34" s="62" t="s">
        <v>58</v>
      </c>
      <c r="D34" s="63" t="s">
        <v>37</v>
      </c>
      <c r="E34" s="102" t="s">
        <v>58</v>
      </c>
      <c r="F34" s="64">
        <v>43700</v>
      </c>
      <c r="G34" s="59" t="s">
        <v>55</v>
      </c>
      <c r="H34" s="68">
        <v>312</v>
      </c>
      <c r="I34" s="68">
        <v>1</v>
      </c>
      <c r="J34" s="82">
        <v>1</v>
      </c>
      <c r="K34" s="67">
        <v>8</v>
      </c>
      <c r="L34" s="85">
        <v>0</v>
      </c>
      <c r="M34" s="86">
        <v>0</v>
      </c>
      <c r="N34" s="85">
        <v>0</v>
      </c>
      <c r="O34" s="86">
        <v>0</v>
      </c>
      <c r="P34" s="85">
        <v>960.5</v>
      </c>
      <c r="Q34" s="86">
        <v>37</v>
      </c>
      <c r="R34" s="87">
        <f t="shared" si="0"/>
        <v>960.5</v>
      </c>
      <c r="S34" s="88">
        <f t="shared" si="1"/>
        <v>37</v>
      </c>
      <c r="T34" s="89">
        <f>S34/J34</f>
        <v>37</v>
      </c>
      <c r="U34" s="90">
        <f t="shared" si="2"/>
        <v>25.95945945945946</v>
      </c>
      <c r="V34" s="83">
        <v>5475</v>
      </c>
      <c r="W34" s="84">
        <v>555</v>
      </c>
      <c r="X34" s="91">
        <f t="shared" si="6"/>
        <v>-0.8245662100456621</v>
      </c>
      <c r="Y34" s="91">
        <f t="shared" si="7"/>
        <v>-0.9333333333333333</v>
      </c>
      <c r="Z34" s="94">
        <v>3995029.5</v>
      </c>
      <c r="AA34" s="95">
        <v>264403</v>
      </c>
      <c r="AB34" s="96">
        <f t="shared" si="3"/>
        <v>15.109622432423233</v>
      </c>
    </row>
    <row r="35" spans="1:28" s="60" customFormat="1" ht="11.25">
      <c r="A35" s="54">
        <v>29</v>
      </c>
      <c r="B35" s="55"/>
      <c r="C35" s="56" t="s">
        <v>76</v>
      </c>
      <c r="D35" s="57" t="s">
        <v>31</v>
      </c>
      <c r="E35" s="101" t="s">
        <v>76</v>
      </c>
      <c r="F35" s="58">
        <v>43742</v>
      </c>
      <c r="G35" s="103" t="s">
        <v>49</v>
      </c>
      <c r="H35" s="66">
        <v>144</v>
      </c>
      <c r="I35" s="66">
        <v>3</v>
      </c>
      <c r="J35" s="82">
        <v>3</v>
      </c>
      <c r="K35" s="67">
        <v>3</v>
      </c>
      <c r="L35" s="85">
        <v>24</v>
      </c>
      <c r="M35" s="86">
        <v>2</v>
      </c>
      <c r="N35" s="85">
        <v>0</v>
      </c>
      <c r="O35" s="86">
        <v>0</v>
      </c>
      <c r="P35" s="85">
        <v>170</v>
      </c>
      <c r="Q35" s="86">
        <v>17</v>
      </c>
      <c r="R35" s="87">
        <f t="shared" si="0"/>
        <v>194</v>
      </c>
      <c r="S35" s="88">
        <f t="shared" si="1"/>
        <v>19</v>
      </c>
      <c r="T35" s="89">
        <f>S35/J35</f>
        <v>6.333333333333333</v>
      </c>
      <c r="U35" s="90">
        <f t="shared" si="2"/>
        <v>10.210526315789474</v>
      </c>
      <c r="V35" s="83">
        <v>9127</v>
      </c>
      <c r="W35" s="84">
        <v>588</v>
      </c>
      <c r="X35" s="91">
        <f t="shared" si="6"/>
        <v>-0.9787443847923742</v>
      </c>
      <c r="Y35" s="91">
        <f t="shared" si="7"/>
        <v>-0.967687074829932</v>
      </c>
      <c r="Z35" s="92">
        <v>286130</v>
      </c>
      <c r="AA35" s="93">
        <v>18884</v>
      </c>
      <c r="AB35" s="96">
        <f t="shared" si="3"/>
        <v>15.151980512603261</v>
      </c>
    </row>
    <row r="36" spans="1:28" s="60" customFormat="1" ht="11.25">
      <c r="A36" s="54">
        <v>30</v>
      </c>
      <c r="B36" s="55"/>
      <c r="C36" s="56" t="s">
        <v>71</v>
      </c>
      <c r="D36" s="57" t="s">
        <v>41</v>
      </c>
      <c r="E36" s="101" t="s">
        <v>70</v>
      </c>
      <c r="F36" s="58">
        <v>43735</v>
      </c>
      <c r="G36" s="59" t="s">
        <v>42</v>
      </c>
      <c r="H36" s="66">
        <v>48</v>
      </c>
      <c r="I36" s="66">
        <v>4</v>
      </c>
      <c r="J36" s="82">
        <v>4</v>
      </c>
      <c r="K36" s="67">
        <v>4</v>
      </c>
      <c r="L36" s="85">
        <v>54</v>
      </c>
      <c r="M36" s="86">
        <v>4</v>
      </c>
      <c r="N36" s="85">
        <v>105</v>
      </c>
      <c r="O36" s="86">
        <v>9</v>
      </c>
      <c r="P36" s="85">
        <v>30</v>
      </c>
      <c r="Q36" s="86">
        <v>3</v>
      </c>
      <c r="R36" s="87">
        <f t="shared" si="0"/>
        <v>189</v>
      </c>
      <c r="S36" s="88">
        <f t="shared" si="1"/>
        <v>16</v>
      </c>
      <c r="T36" s="89">
        <f>S36/J36</f>
        <v>4</v>
      </c>
      <c r="U36" s="90">
        <f t="shared" si="2"/>
        <v>11.8125</v>
      </c>
      <c r="V36" s="83">
        <v>1777</v>
      </c>
      <c r="W36" s="84">
        <v>145</v>
      </c>
      <c r="X36" s="91">
        <f t="shared" si="6"/>
        <v>-0.8936409679234665</v>
      </c>
      <c r="Y36" s="91">
        <f t="shared" si="7"/>
        <v>-0.8896551724137931</v>
      </c>
      <c r="Z36" s="92">
        <v>24620</v>
      </c>
      <c r="AA36" s="93">
        <v>1766</v>
      </c>
      <c r="AB36" s="96">
        <f t="shared" si="3"/>
        <v>13.941109852774632</v>
      </c>
    </row>
    <row r="37" spans="1:28" s="60" customFormat="1" ht="11.25">
      <c r="A37" s="54">
        <v>31</v>
      </c>
      <c r="B37" s="55"/>
      <c r="C37" s="56" t="s">
        <v>77</v>
      </c>
      <c r="D37" s="57" t="s">
        <v>39</v>
      </c>
      <c r="E37" s="101" t="s">
        <v>77</v>
      </c>
      <c r="F37" s="58">
        <v>43742</v>
      </c>
      <c r="G37" s="59" t="s">
        <v>42</v>
      </c>
      <c r="H37" s="66">
        <v>30</v>
      </c>
      <c r="I37" s="66">
        <v>2</v>
      </c>
      <c r="J37" s="82">
        <v>2</v>
      </c>
      <c r="K37" s="67">
        <v>3</v>
      </c>
      <c r="L37" s="85">
        <v>10</v>
      </c>
      <c r="M37" s="86">
        <v>2</v>
      </c>
      <c r="N37" s="85">
        <v>120</v>
      </c>
      <c r="O37" s="86">
        <v>8</v>
      </c>
      <c r="P37" s="85">
        <v>10</v>
      </c>
      <c r="Q37" s="86">
        <v>2</v>
      </c>
      <c r="R37" s="87">
        <f t="shared" si="0"/>
        <v>140</v>
      </c>
      <c r="S37" s="88">
        <f t="shared" si="1"/>
        <v>12</v>
      </c>
      <c r="T37" s="89">
        <f>S37/J37</f>
        <v>6</v>
      </c>
      <c r="U37" s="90">
        <f t="shared" si="2"/>
        <v>11.666666666666666</v>
      </c>
      <c r="V37" s="83">
        <v>622</v>
      </c>
      <c r="W37" s="84">
        <v>47</v>
      </c>
      <c r="X37" s="91">
        <f t="shared" si="6"/>
        <v>-0.77491961414791</v>
      </c>
      <c r="Y37" s="91">
        <f t="shared" si="7"/>
        <v>-0.7446808510638298</v>
      </c>
      <c r="Z37" s="92">
        <v>18588.5</v>
      </c>
      <c r="AA37" s="93">
        <v>1077</v>
      </c>
      <c r="AB37" s="96">
        <f t="shared" si="3"/>
        <v>17.259517177344474</v>
      </c>
    </row>
    <row r="38" spans="1:28" s="60" customFormat="1" ht="11.25">
      <c r="A38" s="54">
        <v>32</v>
      </c>
      <c r="B38" s="55"/>
      <c r="C38" s="62" t="s">
        <v>43</v>
      </c>
      <c r="D38" s="63" t="s">
        <v>31</v>
      </c>
      <c r="E38" s="102" t="s">
        <v>45</v>
      </c>
      <c r="F38" s="64">
        <v>43147</v>
      </c>
      <c r="G38" s="59" t="s">
        <v>55</v>
      </c>
      <c r="H38" s="68">
        <v>235</v>
      </c>
      <c r="I38" s="68">
        <v>1</v>
      </c>
      <c r="J38" s="82">
        <v>1</v>
      </c>
      <c r="K38" s="67">
        <v>20</v>
      </c>
      <c r="L38" s="85">
        <v>0</v>
      </c>
      <c r="M38" s="86">
        <v>0</v>
      </c>
      <c r="N38" s="85">
        <v>0</v>
      </c>
      <c r="O38" s="86">
        <v>0</v>
      </c>
      <c r="P38" s="85">
        <v>58</v>
      </c>
      <c r="Q38" s="86">
        <v>4</v>
      </c>
      <c r="R38" s="87">
        <f t="shared" si="0"/>
        <v>58</v>
      </c>
      <c r="S38" s="88">
        <f t="shared" si="1"/>
        <v>4</v>
      </c>
      <c r="T38" s="89">
        <f>S38/J38</f>
        <v>4</v>
      </c>
      <c r="U38" s="90">
        <f t="shared" si="2"/>
        <v>14.5</v>
      </c>
      <c r="V38" s="83">
        <v>72.5</v>
      </c>
      <c r="W38" s="84">
        <v>5</v>
      </c>
      <c r="X38" s="91">
        <f t="shared" si="6"/>
        <v>-0.2</v>
      </c>
      <c r="Y38" s="91">
        <f t="shared" si="7"/>
        <v>-0.2</v>
      </c>
      <c r="Z38" s="100">
        <v>1165525.26</v>
      </c>
      <c r="AA38" s="99">
        <v>97168</v>
      </c>
      <c r="AB38" s="96">
        <f t="shared" si="3"/>
        <v>11.994949571875514</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2019-10-21T13:05:39Z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