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91" windowWidth="15345" windowHeight="4800" tabRatio="687" activeTab="0"/>
  </bookViews>
  <sheets>
    <sheet name="16-18.8.2019 (hafta sonu)" sheetId="1" r:id="rId1"/>
  </sheets>
  <definedNames>
    <definedName name="Excel_BuiltIn__FilterDatabase" localSheetId="0">'16-18.8.2019 (hafta sonu)'!$A$1:$AB$37</definedName>
    <definedName name="_xlnm.Print_Area" localSheetId="0">'16-18.8.2019 (hafta sonu)'!#REF!</definedName>
  </definedNames>
  <calcPr fullCalcOnLoad="1"/>
</workbook>
</file>

<file path=xl/sharedStrings.xml><?xml version="1.0" encoding="utf-8"?>
<sst xmlns="http://schemas.openxmlformats.org/spreadsheetml/2006/main" count="166" uniqueCount="99">
  <si>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</si>
  <si>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</si>
  <si>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</si>
  <si>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</si>
  <si>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</si>
  <si>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</si>
  <si>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</si>
  <si>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</si>
  <si>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</si>
  <si>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</si>
  <si>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</si>
  <si>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</si>
  <si>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</si>
  <si>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</si>
  <si>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</si>
  <si>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</si>
  <si>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</si>
  <si>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</si>
  <si>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</si>
  <si>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</si>
  <si>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</si>
  <si>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</si>
  <si>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</si>
  <si>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</si>
  <si>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</si>
  <si>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</si>
  <si>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</si>
  <si>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</si>
  <si>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</si>
  <si>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</si>
  <si>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</si>
  <si>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</si>
  <si>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</si>
  <si>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</si>
  <si>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G</t>
  </si>
  <si>
    <t>CGVMARS DAĞITIM</t>
  </si>
  <si>
    <t>BİR FİLM</t>
  </si>
  <si>
    <t>7+</t>
  </si>
  <si>
    <t>13+</t>
  </si>
  <si>
    <t>ÖZEN FİLM</t>
  </si>
  <si>
    <t>BS DAĞITIM</t>
  </si>
  <si>
    <t>13+15A</t>
  </si>
  <si>
    <t>MC FİLM</t>
  </si>
  <si>
    <t>KURMACA</t>
  </si>
  <si>
    <t>18+</t>
  </si>
  <si>
    <t>13A</t>
  </si>
  <si>
    <t>CJET</t>
  </si>
  <si>
    <t>ÇİFT'LİK BANK: TOSUN FİRARDA</t>
  </si>
  <si>
    <t>BLACKWELL</t>
  </si>
  <si>
    <t>TME FILMS</t>
  </si>
  <si>
    <t>STL3</t>
  </si>
  <si>
    <t>AYKUT ENİŞTE</t>
  </si>
  <si>
    <t>DARK PHOENIX</t>
  </si>
  <si>
    <t>X -MEN: DARK PHOENIX</t>
  </si>
  <si>
    <t>TOY STORY 4</t>
  </si>
  <si>
    <t>OYUNCAK HİKAYESİ 4</t>
  </si>
  <si>
    <t>ANNABELLE 3</t>
  </si>
  <si>
    <t>ANNABELLE COMES HOME</t>
  </si>
  <si>
    <t>ÖRÜMCEK-ADAM: EVDEN UZAKTA</t>
  </si>
  <si>
    <t>SPIDER-MAN: FAR FROM HOME</t>
  </si>
  <si>
    <t>CİN DERESİ: MÜSFER</t>
  </si>
  <si>
    <t>THE LION KING</t>
  </si>
  <si>
    <t>ASLAN KRAL</t>
  </si>
  <si>
    <t>RİTÜEL</t>
  </si>
  <si>
    <t>GAİP</t>
  </si>
  <si>
    <t>LITTLE HERO</t>
  </si>
  <si>
    <t>KÜÇÜK KAHRAMAN</t>
  </si>
  <si>
    <t>CİN AŞK BÜYÜSÜ</t>
  </si>
  <si>
    <t>MIDSOMMAR</t>
  </si>
  <si>
    <t>GRACE AS DIEU</t>
  </si>
  <si>
    <t>YÜZLEŞME</t>
  </si>
  <si>
    <t>LUIS AND HIS FRIENDS FROM OUTER SPACE</t>
  </si>
  <si>
    <t>LUIS VE UZAYLI DOSTLARI</t>
  </si>
  <si>
    <t>GENİŞ AİLE: KOMŞU KIZI</t>
  </si>
  <si>
    <t>JİNNA: KARABASAN</t>
  </si>
  <si>
    <t>ÖLÜ YATIRIM</t>
  </si>
  <si>
    <t>FAST &amp; FURIOUS PRESENTS: HOBBS &amp; SHAW</t>
  </si>
  <si>
    <t>HIZLI VE ÖFKELİ: HOBBS VE SHAW</t>
  </si>
  <si>
    <t>L'HOMME FIDELE</t>
  </si>
  <si>
    <t>SADIK BİR ADAM</t>
  </si>
  <si>
    <t>KONUŞAN HAYVANLAR</t>
  </si>
  <si>
    <t>BLOOD MYTH</t>
  </si>
  <si>
    <t>KANLI EFSANE</t>
  </si>
  <si>
    <t>IRON SKY: THE COMING RACE</t>
  </si>
  <si>
    <t>AYIN KARANLIK YÜZÜ: GİTLERİN ÇOCUKLARI</t>
  </si>
  <si>
    <t>SİCCİN 6</t>
  </si>
  <si>
    <t>DORA VE KAYIP ALTIN ŞEHRİ</t>
  </si>
  <si>
    <t>DORA AND THE LOST CITY OF GOLD</t>
  </si>
  <si>
    <t>16 - 18 AĞUSTOS  2019 / 33. VİZYON HAFTASI</t>
  </si>
  <si>
    <t>CAN YOU KEEP A SECRET?</t>
  </si>
  <si>
    <t>SIR TUTABİLİR MİSİN?</t>
  </si>
  <si>
    <t>PLAY OR DIE</t>
  </si>
  <si>
    <t>NOUS FINIRONS ENSEMBLE</t>
  </si>
  <si>
    <t>KÜÇÜK BEYAZ YALANLAR DEVAM EDİYOR</t>
  </si>
  <si>
    <t>SESİNDE AŞK VAR</t>
  </si>
  <si>
    <t>ALCATRAZ</t>
  </si>
  <si>
    <t>LATE NIGHT</t>
  </si>
  <si>
    <t>THE ANGRY BIRDS MOVIE 2</t>
  </si>
  <si>
    <t>ANGRY BIRDS FİLMİ 2</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</si>
</sst>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s>
  <fonts count="8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b/>
      <sz val="7"/>
      <color theme="0" tint="-0.4999699890613556"/>
      <name val="Calibri"/>
      <family val="2"/>
    </font>
    <font>
      <sz val="7"/>
      <color theme="1"/>
      <name val="Calibri"/>
      <family val="2"/>
    </font>
    <font>
      <b/>
      <sz val="7"/>
      <color theme="1" tint="0.4999800026416778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3" fillId="20" borderId="5" applyNumberFormat="0" applyAlignment="0" applyProtection="0"/>
    <xf numFmtId="0" fontId="3" fillId="0" borderId="0">
      <alignment/>
      <protection/>
    </xf>
    <xf numFmtId="0" fontId="31" fillId="21" borderId="0" applyNumberFormat="0" applyBorder="0" applyAlignment="0" applyProtection="0"/>
    <xf numFmtId="0" fontId="64" fillId="22" borderId="6" applyNumberFormat="0" applyAlignment="0" applyProtection="0"/>
    <xf numFmtId="0" fontId="65" fillId="20" borderId="6" applyNumberFormat="0" applyAlignment="0" applyProtection="0"/>
    <xf numFmtId="0" fontId="66" fillId="23" borderId="7" applyNumberFormat="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0"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5"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5">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3" fillId="0" borderId="14" xfId="46" applyNumberFormat="1" applyFont="1" applyFill="1" applyBorder="1" applyAlignment="1" applyProtection="1">
      <alignment horizontal="right" vertical="center"/>
      <protection locked="0"/>
    </xf>
    <xf numFmtId="3" fontId="73" fillId="0" borderId="14" xfId="46" applyNumberFormat="1" applyFont="1" applyFill="1" applyBorder="1" applyAlignment="1" applyProtection="1">
      <alignment horizontal="right" vertical="center"/>
      <protection locked="0"/>
    </xf>
    <xf numFmtId="4" fontId="73" fillId="0" borderId="14" xfId="69" applyNumberFormat="1" applyFont="1" applyFill="1" applyBorder="1" applyAlignment="1" applyProtection="1">
      <alignment horizontal="right" vertical="center"/>
      <protection/>
    </xf>
    <xf numFmtId="3" fontId="73" fillId="0" borderId="14" xfId="69" applyNumberFormat="1" applyFont="1" applyFill="1" applyBorder="1" applyAlignment="1" applyProtection="1">
      <alignment horizontal="right" vertical="center"/>
      <protection/>
    </xf>
    <xf numFmtId="4" fontId="73" fillId="0" borderId="14" xfId="44" applyNumberFormat="1" applyFont="1" applyFill="1" applyBorder="1" applyAlignment="1" applyProtection="1">
      <alignment horizontal="right" vertical="center"/>
      <protection locked="0"/>
    </xf>
    <xf numFmtId="3" fontId="73"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0" fontId="75" fillId="35" borderId="0" xfId="0" applyFont="1" applyFill="1" applyAlignment="1">
      <alignment horizontal="center" vertical="center"/>
    </xf>
    <xf numFmtId="0" fontId="76" fillId="35" borderId="0" xfId="0" applyNumberFormat="1" applyFont="1" applyFill="1" applyAlignment="1">
      <alignment horizontal="center" vertical="center"/>
    </xf>
    <xf numFmtId="0" fontId="77" fillId="35" borderId="0" xfId="0" applyFont="1" applyFill="1" applyBorder="1" applyAlignment="1" applyProtection="1">
      <alignment horizontal="center" vertical="center"/>
      <protection locked="0"/>
    </xf>
    <xf numFmtId="0" fontId="78" fillId="36" borderId="12" xfId="0" applyFont="1" applyFill="1" applyBorder="1" applyAlignment="1" applyProtection="1">
      <alignment horizontal="center"/>
      <protection locked="0"/>
    </xf>
    <xf numFmtId="0" fontId="78" fillId="36" borderId="13" xfId="0" applyNumberFormat="1" applyFont="1" applyFill="1" applyBorder="1" applyAlignment="1" applyProtection="1">
      <alignment horizontal="center" vertical="center" textRotation="90"/>
      <protection locked="0"/>
    </xf>
    <xf numFmtId="4" fontId="79" fillId="35" borderId="0" xfId="0" applyNumberFormat="1" applyFont="1" applyFill="1" applyBorder="1" applyAlignment="1" applyProtection="1">
      <alignment horizontal="center" vertical="center"/>
      <protection/>
    </xf>
    <xf numFmtId="0" fontId="80" fillId="0" borderId="14" xfId="0" applyFont="1" applyFill="1" applyBorder="1" applyAlignment="1">
      <alignment horizontal="center" vertical="center"/>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1" applyNumberFormat="1" applyFont="1" applyFill="1" applyBorder="1" applyAlignment="1" applyProtection="1">
      <alignment vertical="center"/>
      <protection/>
    </xf>
    <xf numFmtId="2" fontId="6" fillId="0" borderId="14" xfId="141" applyNumberFormat="1" applyFont="1" applyFill="1" applyBorder="1" applyAlignment="1" applyProtection="1">
      <alignment vertical="center"/>
      <protection/>
    </xf>
    <xf numFmtId="185" fontId="6" fillId="0" borderId="14" xfId="143"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9" applyNumberFormat="1" applyFont="1" applyFill="1" applyBorder="1" applyAlignment="1" applyProtection="1">
      <alignment horizontal="right" vertical="center"/>
      <protection/>
    </xf>
    <xf numFmtId="3" fontId="23" fillId="0" borderId="14" xfId="69" applyNumberFormat="1" applyFont="1" applyFill="1" applyBorder="1" applyAlignment="1" applyProtection="1">
      <alignment horizontal="right" vertical="center"/>
      <protection/>
    </xf>
    <xf numFmtId="189" fontId="81" fillId="0" borderId="14" xfId="0" applyNumberFormat="1" applyFont="1" applyFill="1" applyBorder="1" applyAlignment="1">
      <alignment vertical="center"/>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2" fillId="0" borderId="14" xfId="0" applyFont="1" applyBorder="1" applyAlignment="1">
      <alignment vertical="center"/>
    </xf>
    <xf numFmtId="0" fontId="82" fillId="0" borderId="14" xfId="0" applyFont="1" applyBorder="1" applyAlignment="1">
      <alignment vertical="center"/>
    </xf>
    <xf numFmtId="4" fontId="73" fillId="0" borderId="14" xfId="0" applyNumberFormat="1" applyFont="1" applyFill="1" applyBorder="1" applyAlignment="1">
      <alignment vertical="center"/>
    </xf>
    <xf numFmtId="3" fontId="73" fillId="0" borderId="14" xfId="0" applyNumberFormat="1" applyFont="1" applyFill="1" applyBorder="1" applyAlignment="1">
      <alignment vertical="center"/>
    </xf>
    <xf numFmtId="189" fontId="83" fillId="0" borderId="14" xfId="0" applyNumberFormat="1" applyFont="1" applyFill="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2" xfId="85"/>
    <cellStyle name="Normal 2 10 10" xfId="86"/>
    <cellStyle name="Normal 2 10 10 2" xfId="87"/>
    <cellStyle name="Normal 2 2" xfId="88"/>
    <cellStyle name="Normal 2 2 2" xfId="89"/>
    <cellStyle name="Normal 2 2 2 2" xfId="90"/>
    <cellStyle name="Normal 2 2 3" xfId="91"/>
    <cellStyle name="Normal 2 2 4" xfId="92"/>
    <cellStyle name="Normal 2 2 5" xfId="93"/>
    <cellStyle name="Normal 2 2 5 2" xfId="94"/>
    <cellStyle name="Normal 2 3" xfId="95"/>
    <cellStyle name="Normal 2 4" xfId="96"/>
    <cellStyle name="Normal 2 5" xfId="97"/>
    <cellStyle name="Normal 2 5 2" xfId="98"/>
    <cellStyle name="Normal 2 6" xfId="99"/>
    <cellStyle name="Normal 2 7" xfId="100"/>
    <cellStyle name="Normal 3" xfId="101"/>
    <cellStyle name="Normal 3 2" xfId="102"/>
    <cellStyle name="Normal 4" xfId="103"/>
    <cellStyle name="Normal 4 2" xfId="104"/>
    <cellStyle name="Normal 5" xfId="105"/>
    <cellStyle name="Normal 5 2" xfId="106"/>
    <cellStyle name="Normal 5 2 2" xfId="107"/>
    <cellStyle name="Normal 5 3" xfId="108"/>
    <cellStyle name="Normal 5 4" xfId="109"/>
    <cellStyle name="Normal 5 5" xfId="110"/>
    <cellStyle name="Normal 6" xfId="111"/>
    <cellStyle name="Normal 6 2" xfId="112"/>
    <cellStyle name="Normal 6 3" xfId="113"/>
    <cellStyle name="Normal 6 4" xfId="114"/>
    <cellStyle name="Normal 7" xfId="115"/>
    <cellStyle name="Normal 7 2" xfId="116"/>
    <cellStyle name="Normal 8" xfId="117"/>
    <cellStyle name="Normal 9" xfId="118"/>
    <cellStyle name="Not" xfId="119"/>
    <cellStyle name="Nötr" xfId="120"/>
    <cellStyle name="Onaylı" xfId="121"/>
    <cellStyle name="Currency" xfId="122"/>
    <cellStyle name="Currency [0]" xfId="123"/>
    <cellStyle name="ParaBirimi 2" xfId="124"/>
    <cellStyle name="ParaBirimi 3" xfId="125"/>
    <cellStyle name="Toplam" xfId="126"/>
    <cellStyle name="Uyarı Metni" xfId="127"/>
    <cellStyle name="Virgül 10" xfId="128"/>
    <cellStyle name="Virgül 2" xfId="129"/>
    <cellStyle name="Virgül 2 2" xfId="130"/>
    <cellStyle name="Virgül 2 2 4" xfId="131"/>
    <cellStyle name="Virgül 3" xfId="132"/>
    <cellStyle name="Virgül 3 2" xfId="133"/>
    <cellStyle name="Virgül 4" xfId="134"/>
    <cellStyle name="Vurgu1" xfId="135"/>
    <cellStyle name="Vurgu2" xfId="136"/>
    <cellStyle name="Vurgu3" xfId="137"/>
    <cellStyle name="Vurgu4" xfId="138"/>
    <cellStyle name="Vurgu5" xfId="139"/>
    <cellStyle name="Vurgu6" xfId="140"/>
    <cellStyle name="Percent" xfId="141"/>
    <cellStyle name="Yüzde 2" xfId="142"/>
    <cellStyle name="Yüzde 2 2" xfId="143"/>
    <cellStyle name="Yüzde 2 3" xfId="144"/>
    <cellStyle name="Yüzde 2 4" xfId="145"/>
    <cellStyle name="Yüzde 2 4 2" xfId="146"/>
    <cellStyle name="Yüzde 3" xfId="147"/>
    <cellStyle name="Yüzde 4" xfId="148"/>
    <cellStyle name="Yüzde 5" xfId="149"/>
    <cellStyle name="Yüzde 6" xfId="150"/>
    <cellStyle name="Yüzde 6 2" xfId="151"/>
    <cellStyle name="Yüzde 7" xfId="152"/>
    <cellStyle name="Yüzde 7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7"/>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4.421875" style="3" bestFit="1" customWidth="1"/>
    <col min="4" max="4" width="4.00390625" style="4" bestFit="1" customWidth="1"/>
    <col min="5" max="5" width="19.28125" style="6" bestFit="1" customWidth="1"/>
    <col min="6" max="6" width="5.8515625" style="7" bestFit="1" customWidth="1"/>
    <col min="7" max="7" width="13.57421875" style="8" bestFit="1" customWidth="1"/>
    <col min="8" max="9" width="3.140625" style="9" bestFit="1" customWidth="1"/>
    <col min="10" max="10" width="3.140625" style="84"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customWidth="1"/>
    <col min="26" max="26" width="9.00390625" style="13" bestFit="1" customWidth="1"/>
    <col min="27" max="27" width="5.57421875" style="14" bestFit="1" customWidth="1"/>
    <col min="28" max="28" width="4.28125" style="20" customWidth="1"/>
    <col min="29" max="16384" width="4.28125" style="3" customWidth="1"/>
  </cols>
  <sheetData>
    <row r="1" spans="1:28" s="26" customFormat="1" ht="12.75">
      <c r="A1" s="21"/>
      <c r="B1" s="111" t="s">
        <v>0</v>
      </c>
      <c r="C1" s="111"/>
      <c r="D1" s="22"/>
      <c r="E1" s="23"/>
      <c r="F1" s="24"/>
      <c r="G1" s="23"/>
      <c r="H1" s="25"/>
      <c r="I1" s="76"/>
      <c r="J1" s="79"/>
      <c r="K1" s="25"/>
      <c r="L1" s="112" t="s">
        <v>1</v>
      </c>
      <c r="M1" s="112"/>
      <c r="N1" s="112"/>
      <c r="O1" s="112"/>
      <c r="P1" s="112"/>
      <c r="Q1" s="112"/>
      <c r="R1" s="112"/>
      <c r="S1" s="112"/>
      <c r="T1" s="112"/>
      <c r="U1" s="112"/>
      <c r="V1" s="112"/>
      <c r="W1" s="112"/>
      <c r="X1" s="112"/>
      <c r="Y1" s="112"/>
      <c r="Z1" s="112"/>
      <c r="AA1" s="112"/>
      <c r="AB1" s="112"/>
    </row>
    <row r="2" spans="1:28" s="26" customFormat="1" ht="12.75">
      <c r="A2" s="21"/>
      <c r="B2" s="113" t="s">
        <v>2</v>
      </c>
      <c r="C2" s="113"/>
      <c r="D2" s="27"/>
      <c r="E2" s="28"/>
      <c r="F2" s="29"/>
      <c r="G2" s="28"/>
      <c r="H2" s="30"/>
      <c r="I2" s="30"/>
      <c r="J2" s="80"/>
      <c r="K2" s="31"/>
      <c r="L2" s="112"/>
      <c r="M2" s="112"/>
      <c r="N2" s="112"/>
      <c r="O2" s="112"/>
      <c r="P2" s="112"/>
      <c r="Q2" s="112"/>
      <c r="R2" s="112"/>
      <c r="S2" s="112"/>
      <c r="T2" s="112"/>
      <c r="U2" s="112"/>
      <c r="V2" s="112"/>
      <c r="W2" s="112"/>
      <c r="X2" s="112"/>
      <c r="Y2" s="112"/>
      <c r="Z2" s="112"/>
      <c r="AA2" s="112"/>
      <c r="AB2" s="112"/>
    </row>
    <row r="3" spans="1:28" s="26" customFormat="1" ht="11.25">
      <c r="A3" s="21"/>
      <c r="B3" s="114" t="s">
        <v>88</v>
      </c>
      <c r="C3" s="114"/>
      <c r="D3" s="32"/>
      <c r="E3" s="33"/>
      <c r="F3" s="34"/>
      <c r="G3" s="33"/>
      <c r="H3" s="35"/>
      <c r="I3" s="35"/>
      <c r="J3" s="81"/>
      <c r="K3" s="35"/>
      <c r="L3" s="112"/>
      <c r="M3" s="112"/>
      <c r="N3" s="112"/>
      <c r="O3" s="112"/>
      <c r="P3" s="112"/>
      <c r="Q3" s="112"/>
      <c r="R3" s="112"/>
      <c r="S3" s="112"/>
      <c r="T3" s="112"/>
      <c r="U3" s="112"/>
      <c r="V3" s="112"/>
      <c r="W3" s="112"/>
      <c r="X3" s="112"/>
      <c r="Y3" s="112"/>
      <c r="Z3" s="112"/>
      <c r="AA3" s="112"/>
      <c r="AB3" s="112"/>
    </row>
    <row r="4" spans="1:28" s="42" customFormat="1" ht="11.25" customHeight="1">
      <c r="A4" s="36"/>
      <c r="B4" s="37"/>
      <c r="C4" s="38"/>
      <c r="D4" s="39"/>
      <c r="E4" s="38"/>
      <c r="F4" s="40"/>
      <c r="G4" s="41"/>
      <c r="H4" s="41"/>
      <c r="I4" s="77"/>
      <c r="J4" s="82"/>
      <c r="K4" s="41"/>
      <c r="L4" s="110" t="s">
        <v>3</v>
      </c>
      <c r="M4" s="110"/>
      <c r="N4" s="110" t="s">
        <v>4</v>
      </c>
      <c r="O4" s="110"/>
      <c r="P4" s="110" t="s">
        <v>5</v>
      </c>
      <c r="Q4" s="110"/>
      <c r="R4" s="110" t="s">
        <v>6</v>
      </c>
      <c r="S4" s="110"/>
      <c r="T4" s="110"/>
      <c r="U4" s="110"/>
      <c r="V4" s="110" t="s">
        <v>7</v>
      </c>
      <c r="W4" s="110"/>
      <c r="X4" s="110" t="s">
        <v>8</v>
      </c>
      <c r="Y4" s="110"/>
      <c r="Z4" s="110" t="s">
        <v>9</v>
      </c>
      <c r="AA4" s="110"/>
      <c r="AB4" s="110"/>
    </row>
    <row r="5" spans="1:28" s="53" customFormat="1" ht="63" customHeight="1">
      <c r="A5" s="43"/>
      <c r="B5" s="44"/>
      <c r="C5" s="45" t="s">
        <v>10</v>
      </c>
      <c r="D5" s="46" t="s">
        <v>11</v>
      </c>
      <c r="E5" s="45" t="s">
        <v>12</v>
      </c>
      <c r="F5" s="47" t="s">
        <v>13</v>
      </c>
      <c r="G5" s="48" t="s">
        <v>14</v>
      </c>
      <c r="H5" s="49" t="s">
        <v>15</v>
      </c>
      <c r="I5" s="78" t="s">
        <v>16</v>
      </c>
      <c r="J5" s="83"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55"/>
      <c r="C7" s="56" t="s">
        <v>76</v>
      </c>
      <c r="D7" s="57" t="s">
        <v>38</v>
      </c>
      <c r="E7" s="103" t="s">
        <v>77</v>
      </c>
      <c r="F7" s="59">
        <v>43679</v>
      </c>
      <c r="G7" s="60" t="s">
        <v>28</v>
      </c>
      <c r="H7" s="67">
        <v>388</v>
      </c>
      <c r="I7" s="67">
        <v>387</v>
      </c>
      <c r="J7" s="85">
        <v>744</v>
      </c>
      <c r="K7" s="68">
        <v>3</v>
      </c>
      <c r="L7" s="88">
        <v>644452</v>
      </c>
      <c r="M7" s="89">
        <v>33654</v>
      </c>
      <c r="N7" s="88">
        <v>825005</v>
      </c>
      <c r="O7" s="89">
        <v>41436</v>
      </c>
      <c r="P7" s="88">
        <v>932765</v>
      </c>
      <c r="Q7" s="89">
        <v>48058</v>
      </c>
      <c r="R7" s="90">
        <f aca="true" t="shared" si="0" ref="R7:R37">L7+N7+P7</f>
        <v>2402222</v>
      </c>
      <c r="S7" s="91">
        <f aca="true" t="shared" si="1" ref="S7:S37">M7+O7+Q7</f>
        <v>123148</v>
      </c>
      <c r="T7" s="92">
        <f>S7/J7</f>
        <v>165.5215053763441</v>
      </c>
      <c r="U7" s="93">
        <f aca="true" t="shared" si="2" ref="U7:U37">R7/S7</f>
        <v>19.506788579595284</v>
      </c>
      <c r="V7" s="86">
        <v>2340771</v>
      </c>
      <c r="W7" s="87">
        <v>119114</v>
      </c>
      <c r="X7" s="94">
        <f>IF(V7&lt;&gt;0,-(V7-R7)/V7,"")</f>
        <v>0.0262524612616954</v>
      </c>
      <c r="Y7" s="94">
        <f>IF(W7&lt;&gt;0,-(W7-S7)/W7,"")</f>
        <v>0.033866715919203455</v>
      </c>
      <c r="Z7" s="95">
        <v>18068372</v>
      </c>
      <c r="AA7" s="96">
        <v>970507</v>
      </c>
      <c r="AB7" s="99">
        <f aca="true" t="shared" si="3" ref="AB7:AB37">Z7/AA7</f>
        <v>18.617456648947407</v>
      </c>
    </row>
    <row r="8" spans="1:28" s="61" customFormat="1" ht="11.25">
      <c r="A8" s="54">
        <v>2</v>
      </c>
      <c r="B8" s="66"/>
      <c r="C8" s="63" t="s">
        <v>85</v>
      </c>
      <c r="D8" s="64" t="s">
        <v>44</v>
      </c>
      <c r="E8" s="104" t="s">
        <v>85</v>
      </c>
      <c r="F8" s="65">
        <v>43686</v>
      </c>
      <c r="G8" s="60" t="s">
        <v>49</v>
      </c>
      <c r="H8" s="69">
        <v>355</v>
      </c>
      <c r="I8" s="69">
        <v>349</v>
      </c>
      <c r="J8" s="85">
        <v>349</v>
      </c>
      <c r="K8" s="68">
        <v>2</v>
      </c>
      <c r="L8" s="88">
        <v>291972</v>
      </c>
      <c r="M8" s="89">
        <v>17230</v>
      </c>
      <c r="N8" s="88">
        <v>345173</v>
      </c>
      <c r="O8" s="89">
        <v>19787</v>
      </c>
      <c r="P8" s="88">
        <v>411338.5</v>
      </c>
      <c r="Q8" s="89">
        <v>23731</v>
      </c>
      <c r="R8" s="107">
        <f t="shared" si="0"/>
        <v>1048483.5</v>
      </c>
      <c r="S8" s="108">
        <f t="shared" si="1"/>
        <v>60748</v>
      </c>
      <c r="T8" s="92">
        <f>S8/J8</f>
        <v>174.06303724928367</v>
      </c>
      <c r="U8" s="93">
        <f t="shared" si="2"/>
        <v>17.259555870152102</v>
      </c>
      <c r="V8" s="86">
        <v>1153966.9999990906</v>
      </c>
      <c r="W8" s="87">
        <v>67001</v>
      </c>
      <c r="X8" s="94">
        <f>IF(V8&lt;&gt;0,-(V8-R8)/V8,"")</f>
        <v>-0.09140945971520303</v>
      </c>
      <c r="Y8" s="94">
        <f>IF(W8&lt;&gt;0,-(W8-S8)/W8,"")</f>
        <v>-0.09332696526917508</v>
      </c>
      <c r="Z8" s="70">
        <v>4114921</v>
      </c>
      <c r="AA8" s="71">
        <v>244032</v>
      </c>
      <c r="AB8" s="99">
        <f t="shared" si="3"/>
        <v>16.86221888932599</v>
      </c>
    </row>
    <row r="9" spans="1:28" s="61" customFormat="1" ht="11.25">
      <c r="A9" s="54">
        <v>3</v>
      </c>
      <c r="B9" s="62" t="s">
        <v>29</v>
      </c>
      <c r="C9" s="63" t="s">
        <v>97</v>
      </c>
      <c r="D9" s="64" t="s">
        <v>34</v>
      </c>
      <c r="E9" s="104" t="s">
        <v>98</v>
      </c>
      <c r="F9" s="65">
        <v>43724</v>
      </c>
      <c r="G9" s="60" t="s">
        <v>32</v>
      </c>
      <c r="H9" s="69">
        <v>337</v>
      </c>
      <c r="I9" s="69">
        <v>337</v>
      </c>
      <c r="J9" s="85">
        <v>337</v>
      </c>
      <c r="K9" s="68">
        <v>1</v>
      </c>
      <c r="L9" s="88">
        <v>348437</v>
      </c>
      <c r="M9" s="89">
        <v>19012</v>
      </c>
      <c r="N9" s="88">
        <v>374676</v>
      </c>
      <c r="O9" s="89">
        <v>20286</v>
      </c>
      <c r="P9" s="88">
        <v>378081</v>
      </c>
      <c r="Q9" s="89">
        <v>20672</v>
      </c>
      <c r="R9" s="90">
        <f t="shared" si="0"/>
        <v>1101194</v>
      </c>
      <c r="S9" s="91">
        <f t="shared" si="1"/>
        <v>59970</v>
      </c>
      <c r="T9" s="92">
        <f>S9/J9</f>
        <v>177.9525222551929</v>
      </c>
      <c r="U9" s="93">
        <f t="shared" si="2"/>
        <v>18.362414540603634</v>
      </c>
      <c r="V9" s="86"/>
      <c r="W9" s="87"/>
      <c r="X9" s="94"/>
      <c r="Y9" s="94"/>
      <c r="Z9" s="97">
        <v>1101194</v>
      </c>
      <c r="AA9" s="98">
        <v>59970</v>
      </c>
      <c r="AB9" s="99">
        <f t="shared" si="3"/>
        <v>18.362414540603634</v>
      </c>
    </row>
    <row r="10" spans="1:28" s="61" customFormat="1" ht="11.25">
      <c r="A10" s="54">
        <v>4</v>
      </c>
      <c r="B10" s="55"/>
      <c r="C10" s="56" t="s">
        <v>61</v>
      </c>
      <c r="D10" s="57" t="s">
        <v>45</v>
      </c>
      <c r="E10" s="103" t="s">
        <v>62</v>
      </c>
      <c r="F10" s="59">
        <v>43665</v>
      </c>
      <c r="G10" s="60" t="s">
        <v>28</v>
      </c>
      <c r="H10" s="67">
        <v>359</v>
      </c>
      <c r="I10" s="67">
        <v>238</v>
      </c>
      <c r="J10" s="85">
        <v>238</v>
      </c>
      <c r="K10" s="68">
        <v>5</v>
      </c>
      <c r="L10" s="88">
        <v>169500</v>
      </c>
      <c r="M10" s="89">
        <v>8769</v>
      </c>
      <c r="N10" s="88">
        <v>214534</v>
      </c>
      <c r="O10" s="89">
        <v>10758</v>
      </c>
      <c r="P10" s="88">
        <v>224083</v>
      </c>
      <c r="Q10" s="89">
        <v>11377</v>
      </c>
      <c r="R10" s="90">
        <f t="shared" si="0"/>
        <v>608117</v>
      </c>
      <c r="S10" s="91">
        <f t="shared" si="1"/>
        <v>30904</v>
      </c>
      <c r="T10" s="92">
        <f>S10/J10</f>
        <v>129.84873949579833</v>
      </c>
      <c r="U10" s="93">
        <f t="shared" si="2"/>
        <v>19.67761454827854</v>
      </c>
      <c r="V10" s="86">
        <v>551799</v>
      </c>
      <c r="W10" s="87">
        <v>29031</v>
      </c>
      <c r="X10" s="94">
        <f aca="true" t="shared" si="4" ref="X10:Y12">IF(V10&lt;&gt;0,-(V10-R10)/V10,"")</f>
        <v>0.10206252639095033</v>
      </c>
      <c r="Y10" s="94">
        <f t="shared" si="4"/>
        <v>0.06451724019151941</v>
      </c>
      <c r="Z10" s="95">
        <v>13026823</v>
      </c>
      <c r="AA10" s="96">
        <v>692855</v>
      </c>
      <c r="AB10" s="99">
        <f t="shared" si="3"/>
        <v>18.8016583556444</v>
      </c>
    </row>
    <row r="11" spans="1:28" s="61" customFormat="1" ht="11.25">
      <c r="A11" s="54">
        <v>5</v>
      </c>
      <c r="B11" s="55"/>
      <c r="C11" s="56" t="s">
        <v>73</v>
      </c>
      <c r="D11" s="57" t="s">
        <v>31</v>
      </c>
      <c r="E11" s="103" t="s">
        <v>73</v>
      </c>
      <c r="F11" s="59">
        <v>43679</v>
      </c>
      <c r="G11" s="105" t="s">
        <v>46</v>
      </c>
      <c r="H11" s="67">
        <v>344</v>
      </c>
      <c r="I11" s="67">
        <v>320</v>
      </c>
      <c r="J11" s="85">
        <v>333</v>
      </c>
      <c r="K11" s="68">
        <v>3</v>
      </c>
      <c r="L11" s="88">
        <v>89285</v>
      </c>
      <c r="M11" s="89">
        <v>5493</v>
      </c>
      <c r="N11" s="88">
        <v>115899</v>
      </c>
      <c r="O11" s="89">
        <v>6865</v>
      </c>
      <c r="P11" s="88">
        <v>135972</v>
      </c>
      <c r="Q11" s="89">
        <v>8181</v>
      </c>
      <c r="R11" s="90">
        <f t="shared" si="0"/>
        <v>341156</v>
      </c>
      <c r="S11" s="91">
        <f t="shared" si="1"/>
        <v>20539</v>
      </c>
      <c r="T11" s="92">
        <f>S11/J11</f>
        <v>61.67867867867868</v>
      </c>
      <c r="U11" s="93">
        <f t="shared" si="2"/>
        <v>16.61015628803739</v>
      </c>
      <c r="V11" s="86">
        <v>260369</v>
      </c>
      <c r="W11" s="87">
        <v>15338</v>
      </c>
      <c r="X11" s="94">
        <f t="shared" si="4"/>
        <v>0.3102788734449954</v>
      </c>
      <c r="Y11" s="94">
        <f t="shared" si="4"/>
        <v>0.33909245012387534</v>
      </c>
      <c r="Z11" s="74">
        <v>2175115</v>
      </c>
      <c r="AA11" s="75">
        <v>134441</v>
      </c>
      <c r="AB11" s="99">
        <f t="shared" si="3"/>
        <v>16.178955824488064</v>
      </c>
    </row>
    <row r="12" spans="1:28" s="61" customFormat="1" ht="11.25">
      <c r="A12" s="54">
        <v>6</v>
      </c>
      <c r="B12" s="55"/>
      <c r="C12" s="56" t="s">
        <v>87</v>
      </c>
      <c r="D12" s="57" t="s">
        <v>33</v>
      </c>
      <c r="E12" s="103" t="s">
        <v>86</v>
      </c>
      <c r="F12" s="59">
        <v>43686</v>
      </c>
      <c r="G12" s="60" t="s">
        <v>28</v>
      </c>
      <c r="H12" s="67">
        <v>206</v>
      </c>
      <c r="I12" s="67">
        <v>203</v>
      </c>
      <c r="J12" s="85">
        <v>203</v>
      </c>
      <c r="K12" s="68">
        <v>2</v>
      </c>
      <c r="L12" s="88">
        <v>84016</v>
      </c>
      <c r="M12" s="89">
        <v>4913</v>
      </c>
      <c r="N12" s="88">
        <v>98747</v>
      </c>
      <c r="O12" s="89">
        <v>5481</v>
      </c>
      <c r="P12" s="88">
        <v>107785</v>
      </c>
      <c r="Q12" s="89">
        <v>5986</v>
      </c>
      <c r="R12" s="90">
        <f t="shared" si="0"/>
        <v>290548</v>
      </c>
      <c r="S12" s="91">
        <f t="shared" si="1"/>
        <v>16380</v>
      </c>
      <c r="T12" s="92">
        <f>S12/J12</f>
        <v>80.6896551724138</v>
      </c>
      <c r="U12" s="93">
        <f t="shared" si="2"/>
        <v>17.73797313797314</v>
      </c>
      <c r="V12" s="86">
        <v>208314</v>
      </c>
      <c r="W12" s="87">
        <v>11494</v>
      </c>
      <c r="X12" s="94">
        <f t="shared" si="4"/>
        <v>0.3947598337125685</v>
      </c>
      <c r="Y12" s="94">
        <f t="shared" si="4"/>
        <v>0.42509135200974424</v>
      </c>
      <c r="Z12" s="95">
        <v>983896</v>
      </c>
      <c r="AA12" s="96">
        <v>56971</v>
      </c>
      <c r="AB12" s="99">
        <f t="shared" si="3"/>
        <v>17.270119885555808</v>
      </c>
    </row>
    <row r="13" spans="1:28" s="61" customFormat="1" ht="11.25">
      <c r="A13" s="54">
        <v>7</v>
      </c>
      <c r="B13" s="62" t="s">
        <v>29</v>
      </c>
      <c r="C13" s="56" t="s">
        <v>94</v>
      </c>
      <c r="D13" s="57" t="s">
        <v>31</v>
      </c>
      <c r="E13" s="103" t="s">
        <v>94</v>
      </c>
      <c r="F13" s="59">
        <v>43693</v>
      </c>
      <c r="G13" s="105" t="s">
        <v>46</v>
      </c>
      <c r="H13" s="67">
        <v>187</v>
      </c>
      <c r="I13" s="67">
        <v>187</v>
      </c>
      <c r="J13" s="85">
        <v>190</v>
      </c>
      <c r="K13" s="68">
        <v>1</v>
      </c>
      <c r="L13" s="88">
        <v>77054</v>
      </c>
      <c r="M13" s="89">
        <v>4693</v>
      </c>
      <c r="N13" s="88">
        <v>85950</v>
      </c>
      <c r="O13" s="89">
        <v>5128</v>
      </c>
      <c r="P13" s="88">
        <v>90923</v>
      </c>
      <c r="Q13" s="89">
        <v>5473</v>
      </c>
      <c r="R13" s="90">
        <f t="shared" si="0"/>
        <v>253927</v>
      </c>
      <c r="S13" s="91">
        <f t="shared" si="1"/>
        <v>15294</v>
      </c>
      <c r="T13" s="92">
        <f>S13/J13</f>
        <v>80.49473684210527</v>
      </c>
      <c r="U13" s="93">
        <f t="shared" si="2"/>
        <v>16.603046946514972</v>
      </c>
      <c r="V13" s="86"/>
      <c r="W13" s="87"/>
      <c r="X13" s="94"/>
      <c r="Y13" s="94"/>
      <c r="Z13" s="95">
        <v>253927</v>
      </c>
      <c r="AA13" s="96">
        <v>15294</v>
      </c>
      <c r="AB13" s="99">
        <f t="shared" si="3"/>
        <v>16.603046946514972</v>
      </c>
    </row>
    <row r="14" spans="1:28" s="61" customFormat="1" ht="11.25">
      <c r="A14" s="54">
        <v>8</v>
      </c>
      <c r="B14" s="55"/>
      <c r="C14" s="56" t="s">
        <v>80</v>
      </c>
      <c r="D14" s="57" t="s">
        <v>34</v>
      </c>
      <c r="E14" s="103" t="s">
        <v>80</v>
      </c>
      <c r="F14" s="59">
        <v>43686</v>
      </c>
      <c r="G14" s="60" t="s">
        <v>35</v>
      </c>
      <c r="H14" s="67">
        <v>232</v>
      </c>
      <c r="I14" s="67">
        <v>192</v>
      </c>
      <c r="J14" s="85">
        <v>192</v>
      </c>
      <c r="K14" s="68">
        <v>2</v>
      </c>
      <c r="L14" s="88">
        <v>29251</v>
      </c>
      <c r="M14" s="89">
        <v>3144</v>
      </c>
      <c r="N14" s="88">
        <v>31868</v>
      </c>
      <c r="O14" s="89">
        <v>3430</v>
      </c>
      <c r="P14" s="88">
        <v>35370</v>
      </c>
      <c r="Q14" s="89">
        <v>3795</v>
      </c>
      <c r="R14" s="107">
        <f t="shared" si="0"/>
        <v>96489</v>
      </c>
      <c r="S14" s="108">
        <f t="shared" si="1"/>
        <v>10369</v>
      </c>
      <c r="T14" s="92">
        <f>S14/J14</f>
        <v>54.005208333333336</v>
      </c>
      <c r="U14" s="93">
        <f t="shared" si="2"/>
        <v>9.305526087375831</v>
      </c>
      <c r="V14" s="86">
        <v>92836</v>
      </c>
      <c r="W14" s="87">
        <v>9658</v>
      </c>
      <c r="X14" s="94">
        <f>IF(V14&lt;&gt;0,-(V14-R14)/V14,"")</f>
        <v>0.039348959455383685</v>
      </c>
      <c r="Y14" s="94">
        <f>IF(W14&lt;&gt;0,-(W14-S14)/W14,"")</f>
        <v>0.07361772623731622</v>
      </c>
      <c r="Z14" s="74">
        <v>428727</v>
      </c>
      <c r="AA14" s="75">
        <v>45319</v>
      </c>
      <c r="AB14" s="99">
        <f t="shared" si="3"/>
        <v>9.460204329310002</v>
      </c>
    </row>
    <row r="15" spans="1:28" s="61" customFormat="1" ht="11.25">
      <c r="A15" s="54">
        <v>9</v>
      </c>
      <c r="B15" s="62" t="s">
        <v>29</v>
      </c>
      <c r="C15" s="56" t="s">
        <v>89</v>
      </c>
      <c r="D15" s="57" t="s">
        <v>31</v>
      </c>
      <c r="E15" s="103" t="s">
        <v>90</v>
      </c>
      <c r="F15" s="59">
        <v>43724</v>
      </c>
      <c r="G15" s="60" t="s">
        <v>36</v>
      </c>
      <c r="H15" s="67">
        <v>93</v>
      </c>
      <c r="I15" s="67">
        <v>93</v>
      </c>
      <c r="J15" s="85">
        <v>93</v>
      </c>
      <c r="K15" s="68">
        <v>1</v>
      </c>
      <c r="L15" s="88">
        <v>32876</v>
      </c>
      <c r="M15" s="89">
        <v>1636</v>
      </c>
      <c r="N15" s="88">
        <v>47818</v>
      </c>
      <c r="O15" s="89">
        <v>2238</v>
      </c>
      <c r="P15" s="88">
        <v>44222.5</v>
      </c>
      <c r="Q15" s="89">
        <v>2138</v>
      </c>
      <c r="R15" s="107">
        <f t="shared" si="0"/>
        <v>124916.5</v>
      </c>
      <c r="S15" s="108">
        <f t="shared" si="1"/>
        <v>6012</v>
      </c>
      <c r="T15" s="92">
        <f>S15/J15</f>
        <v>64.64516129032258</v>
      </c>
      <c r="U15" s="93">
        <f t="shared" si="2"/>
        <v>20.777860944777114</v>
      </c>
      <c r="V15" s="86"/>
      <c r="W15" s="87"/>
      <c r="X15" s="94"/>
      <c r="Y15" s="94"/>
      <c r="Z15" s="100">
        <v>124916.5</v>
      </c>
      <c r="AA15" s="101">
        <v>6012</v>
      </c>
      <c r="AB15" s="99">
        <f t="shared" si="3"/>
        <v>20.777860944777114</v>
      </c>
    </row>
    <row r="16" spans="1:28" s="61" customFormat="1" ht="11.25">
      <c r="A16" s="54">
        <v>10</v>
      </c>
      <c r="B16" s="62" t="s">
        <v>29</v>
      </c>
      <c r="C16" s="56" t="s">
        <v>91</v>
      </c>
      <c r="D16" s="57" t="s">
        <v>44</v>
      </c>
      <c r="E16" s="103"/>
      <c r="F16" s="59">
        <v>43724</v>
      </c>
      <c r="G16" s="60" t="s">
        <v>36</v>
      </c>
      <c r="H16" s="67">
        <v>70</v>
      </c>
      <c r="I16" s="67">
        <v>70</v>
      </c>
      <c r="J16" s="85">
        <v>70</v>
      </c>
      <c r="K16" s="68">
        <v>1</v>
      </c>
      <c r="L16" s="88">
        <v>15523.5</v>
      </c>
      <c r="M16" s="89">
        <v>846</v>
      </c>
      <c r="N16" s="88">
        <v>24452</v>
      </c>
      <c r="O16" s="89">
        <v>1321</v>
      </c>
      <c r="P16" s="88">
        <v>22273</v>
      </c>
      <c r="Q16" s="89">
        <v>1180</v>
      </c>
      <c r="R16" s="107">
        <f t="shared" si="0"/>
        <v>62248.5</v>
      </c>
      <c r="S16" s="108">
        <f t="shared" si="1"/>
        <v>3347</v>
      </c>
      <c r="T16" s="92">
        <f>S16/J16</f>
        <v>47.81428571428572</v>
      </c>
      <c r="U16" s="93">
        <f t="shared" si="2"/>
        <v>18.598296982372272</v>
      </c>
      <c r="V16" s="86"/>
      <c r="W16" s="87"/>
      <c r="X16" s="94"/>
      <c r="Y16" s="94"/>
      <c r="Z16" s="100">
        <v>62248.5</v>
      </c>
      <c r="AA16" s="101">
        <v>3347</v>
      </c>
      <c r="AB16" s="99">
        <f t="shared" si="3"/>
        <v>18.598296982372272</v>
      </c>
    </row>
    <row r="17" spans="1:28" s="61" customFormat="1" ht="11.25">
      <c r="A17" s="54">
        <v>11</v>
      </c>
      <c r="B17" s="62" t="s">
        <v>29</v>
      </c>
      <c r="C17" s="56" t="s">
        <v>95</v>
      </c>
      <c r="D17" s="57" t="s">
        <v>31</v>
      </c>
      <c r="E17" s="103" t="s">
        <v>95</v>
      </c>
      <c r="F17" s="59">
        <v>43693</v>
      </c>
      <c r="G17" s="105" t="s">
        <v>46</v>
      </c>
      <c r="H17" s="67">
        <v>58</v>
      </c>
      <c r="I17" s="67">
        <v>58</v>
      </c>
      <c r="J17" s="85">
        <v>60</v>
      </c>
      <c r="K17" s="68">
        <v>1</v>
      </c>
      <c r="L17" s="88">
        <v>16404</v>
      </c>
      <c r="M17" s="89">
        <v>816</v>
      </c>
      <c r="N17" s="88">
        <v>26614</v>
      </c>
      <c r="O17" s="89">
        <v>1251</v>
      </c>
      <c r="P17" s="88">
        <v>23730</v>
      </c>
      <c r="Q17" s="89">
        <v>1161</v>
      </c>
      <c r="R17" s="90">
        <f t="shared" si="0"/>
        <v>66748</v>
      </c>
      <c r="S17" s="91">
        <f t="shared" si="1"/>
        <v>3228</v>
      </c>
      <c r="T17" s="92">
        <f>S17/J17</f>
        <v>53.8</v>
      </c>
      <c r="U17" s="93">
        <f t="shared" si="2"/>
        <v>20.677819083023543</v>
      </c>
      <c r="V17" s="86"/>
      <c r="W17" s="87"/>
      <c r="X17" s="94"/>
      <c r="Y17" s="94"/>
      <c r="Z17" s="95">
        <v>66748</v>
      </c>
      <c r="AA17" s="96">
        <v>3228</v>
      </c>
      <c r="AB17" s="99">
        <f t="shared" si="3"/>
        <v>20.677819083023543</v>
      </c>
    </row>
    <row r="18" spans="1:28" s="61" customFormat="1" ht="11.25">
      <c r="A18" s="54">
        <v>12</v>
      </c>
      <c r="B18" s="55"/>
      <c r="C18" s="63" t="s">
        <v>59</v>
      </c>
      <c r="D18" s="64" t="s">
        <v>31</v>
      </c>
      <c r="E18" s="104" t="s">
        <v>58</v>
      </c>
      <c r="F18" s="65">
        <v>43651</v>
      </c>
      <c r="G18" s="60" t="s">
        <v>32</v>
      </c>
      <c r="H18" s="69">
        <v>373</v>
      </c>
      <c r="I18" s="69">
        <v>34</v>
      </c>
      <c r="J18" s="85">
        <v>34</v>
      </c>
      <c r="K18" s="68">
        <v>7</v>
      </c>
      <c r="L18" s="88">
        <v>18159</v>
      </c>
      <c r="M18" s="89">
        <v>887</v>
      </c>
      <c r="N18" s="88">
        <v>24547</v>
      </c>
      <c r="O18" s="89">
        <v>1098</v>
      </c>
      <c r="P18" s="88">
        <v>24194</v>
      </c>
      <c r="Q18" s="89">
        <v>1103</v>
      </c>
      <c r="R18" s="90">
        <f t="shared" si="0"/>
        <v>66900</v>
      </c>
      <c r="S18" s="91">
        <f t="shared" si="1"/>
        <v>3088</v>
      </c>
      <c r="T18" s="92">
        <f>S18/J18</f>
        <v>90.82352941176471</v>
      </c>
      <c r="U18" s="93">
        <f t="shared" si="2"/>
        <v>21.664507772020727</v>
      </c>
      <c r="V18" s="86">
        <v>116836</v>
      </c>
      <c r="W18" s="87">
        <v>6117</v>
      </c>
      <c r="X18" s="94">
        <f>IF(V18&lt;&gt;0,-(V18-R18)/V18,"")</f>
        <v>-0.42740251292409875</v>
      </c>
      <c r="Y18" s="94">
        <f>IF(W18&lt;&gt;0,-(W18-S18)/W18,"")</f>
        <v>-0.4951773745299984</v>
      </c>
      <c r="Z18" s="97">
        <v>17266915</v>
      </c>
      <c r="AA18" s="98">
        <v>938451</v>
      </c>
      <c r="AB18" s="99">
        <f t="shared" si="3"/>
        <v>18.399378337281327</v>
      </c>
    </row>
    <row r="19" spans="1:28" s="61" customFormat="1" ht="11.25">
      <c r="A19" s="54">
        <v>13</v>
      </c>
      <c r="B19" s="55"/>
      <c r="C19" s="56" t="s">
        <v>54</v>
      </c>
      <c r="D19" s="57" t="s">
        <v>34</v>
      </c>
      <c r="E19" s="103" t="s">
        <v>55</v>
      </c>
      <c r="F19" s="59">
        <v>43636</v>
      </c>
      <c r="G19" s="60" t="s">
        <v>28</v>
      </c>
      <c r="H19" s="67">
        <v>350</v>
      </c>
      <c r="I19" s="67">
        <v>40</v>
      </c>
      <c r="J19" s="85">
        <v>40</v>
      </c>
      <c r="K19" s="68">
        <v>9</v>
      </c>
      <c r="L19" s="88">
        <v>17042</v>
      </c>
      <c r="M19" s="89">
        <v>859</v>
      </c>
      <c r="N19" s="88">
        <v>20931</v>
      </c>
      <c r="O19" s="89">
        <v>1011</v>
      </c>
      <c r="P19" s="88">
        <v>24486</v>
      </c>
      <c r="Q19" s="89">
        <v>1195</v>
      </c>
      <c r="R19" s="90">
        <f t="shared" si="0"/>
        <v>62459</v>
      </c>
      <c r="S19" s="91">
        <f t="shared" si="1"/>
        <v>3065</v>
      </c>
      <c r="T19" s="92">
        <f>S19/J19</f>
        <v>76.625</v>
      </c>
      <c r="U19" s="93">
        <f t="shared" si="2"/>
        <v>20.37814029363785</v>
      </c>
      <c r="V19" s="86">
        <v>93823</v>
      </c>
      <c r="W19" s="87">
        <v>4706</v>
      </c>
      <c r="X19" s="94">
        <f>IF(V19&lt;&gt;0,-(V19-R19)/V19,"")</f>
        <v>-0.33428903360583223</v>
      </c>
      <c r="Y19" s="94">
        <f>IF(W19&lt;&gt;0,-(W19-S19)/W19,"")</f>
        <v>-0.34870378240543987</v>
      </c>
      <c r="Z19" s="95">
        <v>11606838</v>
      </c>
      <c r="AA19" s="96">
        <v>707597</v>
      </c>
      <c r="AB19" s="99">
        <f t="shared" si="3"/>
        <v>16.40317581900432</v>
      </c>
    </row>
    <row r="20" spans="1:28" s="61" customFormat="1" ht="11.25">
      <c r="A20" s="54">
        <v>14</v>
      </c>
      <c r="B20" s="62" t="s">
        <v>29</v>
      </c>
      <c r="C20" s="63" t="s">
        <v>96</v>
      </c>
      <c r="D20" s="64" t="s">
        <v>41</v>
      </c>
      <c r="E20" s="104"/>
      <c r="F20" s="65">
        <v>43693</v>
      </c>
      <c r="G20" s="60" t="s">
        <v>49</v>
      </c>
      <c r="H20" s="69">
        <v>94</v>
      </c>
      <c r="I20" s="69">
        <v>94</v>
      </c>
      <c r="J20" s="85">
        <v>94</v>
      </c>
      <c r="K20" s="68">
        <v>1</v>
      </c>
      <c r="L20" s="88">
        <v>16908</v>
      </c>
      <c r="M20" s="89">
        <v>751</v>
      </c>
      <c r="N20" s="88">
        <v>26968</v>
      </c>
      <c r="O20" s="89">
        <v>1175</v>
      </c>
      <c r="P20" s="88">
        <v>21420</v>
      </c>
      <c r="Q20" s="89">
        <v>966</v>
      </c>
      <c r="R20" s="107">
        <f t="shared" si="0"/>
        <v>65296</v>
      </c>
      <c r="S20" s="108">
        <f t="shared" si="1"/>
        <v>2892</v>
      </c>
      <c r="T20" s="92">
        <f>S20/J20</f>
        <v>30.76595744680851</v>
      </c>
      <c r="U20" s="93">
        <f t="shared" si="2"/>
        <v>22.578146611341634</v>
      </c>
      <c r="V20" s="86"/>
      <c r="W20" s="87"/>
      <c r="X20" s="94"/>
      <c r="Y20" s="94"/>
      <c r="Z20" s="70">
        <v>65296</v>
      </c>
      <c r="AA20" s="71">
        <v>2892</v>
      </c>
      <c r="AB20" s="99">
        <f t="shared" si="3"/>
        <v>22.578146611341634</v>
      </c>
    </row>
    <row r="21" spans="1:28" s="61" customFormat="1" ht="11.25">
      <c r="A21" s="54">
        <v>15</v>
      </c>
      <c r="B21" s="55"/>
      <c r="C21" s="102" t="s">
        <v>47</v>
      </c>
      <c r="D21" s="57" t="s">
        <v>31</v>
      </c>
      <c r="E21" s="103" t="s">
        <v>47</v>
      </c>
      <c r="F21" s="59">
        <v>43420</v>
      </c>
      <c r="G21" s="60" t="s">
        <v>39</v>
      </c>
      <c r="H21" s="67">
        <v>63</v>
      </c>
      <c r="I21" s="67">
        <v>45</v>
      </c>
      <c r="J21" s="85">
        <v>45</v>
      </c>
      <c r="K21" s="68">
        <v>5</v>
      </c>
      <c r="L21" s="88">
        <v>2597.5</v>
      </c>
      <c r="M21" s="89">
        <v>276</v>
      </c>
      <c r="N21" s="88">
        <v>3105</v>
      </c>
      <c r="O21" s="89">
        <v>330</v>
      </c>
      <c r="P21" s="88">
        <v>4856</v>
      </c>
      <c r="Q21" s="89">
        <v>513</v>
      </c>
      <c r="R21" s="90">
        <f t="shared" si="0"/>
        <v>10558.5</v>
      </c>
      <c r="S21" s="91">
        <f t="shared" si="1"/>
        <v>1119</v>
      </c>
      <c r="T21" s="92">
        <f>S21/J21</f>
        <v>24.866666666666667</v>
      </c>
      <c r="U21" s="93">
        <f t="shared" si="2"/>
        <v>9.435656836461126</v>
      </c>
      <c r="V21" s="86">
        <v>0</v>
      </c>
      <c r="W21" s="87">
        <v>0</v>
      </c>
      <c r="X21" s="94">
        <f>IF(V21&lt;&gt;0,-(V21-R21)/V21,"")</f>
      </c>
      <c r="Y21" s="94">
        <f>IF(W21&lt;&gt;0,-(W21-S21)/W21,"")</f>
      </c>
      <c r="Z21" s="70">
        <v>61436.75</v>
      </c>
      <c r="AA21" s="71">
        <v>5112</v>
      </c>
      <c r="AB21" s="99">
        <f t="shared" si="3"/>
        <v>12.01814358372457</v>
      </c>
    </row>
    <row r="22" spans="1:28" s="61" customFormat="1" ht="11.25">
      <c r="A22" s="54">
        <v>16</v>
      </c>
      <c r="B22" s="62" t="s">
        <v>29</v>
      </c>
      <c r="C22" s="56" t="s">
        <v>92</v>
      </c>
      <c r="D22" s="57" t="s">
        <v>41</v>
      </c>
      <c r="E22" s="103" t="s">
        <v>93</v>
      </c>
      <c r="F22" s="59">
        <v>43724</v>
      </c>
      <c r="G22" s="60" t="s">
        <v>40</v>
      </c>
      <c r="H22" s="67">
        <v>23</v>
      </c>
      <c r="I22" s="67">
        <v>23</v>
      </c>
      <c r="J22" s="85">
        <v>23</v>
      </c>
      <c r="K22" s="68">
        <v>1</v>
      </c>
      <c r="L22" s="88">
        <v>4145</v>
      </c>
      <c r="M22" s="89">
        <v>272</v>
      </c>
      <c r="N22" s="88">
        <v>5604</v>
      </c>
      <c r="O22" s="89">
        <v>345</v>
      </c>
      <c r="P22" s="88">
        <v>5882</v>
      </c>
      <c r="Q22" s="89">
        <v>388</v>
      </c>
      <c r="R22" s="107">
        <f t="shared" si="0"/>
        <v>15631</v>
      </c>
      <c r="S22" s="108">
        <f t="shared" si="1"/>
        <v>1005</v>
      </c>
      <c r="T22" s="92">
        <f>S22/J22</f>
        <v>43.69565217391305</v>
      </c>
      <c r="U22" s="93">
        <f t="shared" si="2"/>
        <v>15.553233830845771</v>
      </c>
      <c r="V22" s="86"/>
      <c r="W22" s="87"/>
      <c r="X22" s="94"/>
      <c r="Y22" s="94"/>
      <c r="Z22" s="74">
        <v>18314</v>
      </c>
      <c r="AA22" s="75">
        <v>1206</v>
      </c>
      <c r="AB22" s="99">
        <f t="shared" si="3"/>
        <v>15.185737976782752</v>
      </c>
    </row>
    <row r="23" spans="1:28" s="61" customFormat="1" ht="11.25">
      <c r="A23" s="54">
        <v>17</v>
      </c>
      <c r="B23" s="55"/>
      <c r="C23" s="109" t="s">
        <v>69</v>
      </c>
      <c r="D23" s="57" t="s">
        <v>38</v>
      </c>
      <c r="E23" s="103" t="s">
        <v>70</v>
      </c>
      <c r="F23" s="59">
        <v>43679</v>
      </c>
      <c r="G23" s="60" t="s">
        <v>40</v>
      </c>
      <c r="H23" s="67">
        <v>25</v>
      </c>
      <c r="I23" s="67">
        <v>21</v>
      </c>
      <c r="J23" s="85">
        <v>21</v>
      </c>
      <c r="K23" s="68">
        <v>3</v>
      </c>
      <c r="L23" s="88">
        <v>3446</v>
      </c>
      <c r="M23" s="89">
        <v>278</v>
      </c>
      <c r="N23" s="88">
        <v>5270</v>
      </c>
      <c r="O23" s="89">
        <v>391</v>
      </c>
      <c r="P23" s="88">
        <v>4366</v>
      </c>
      <c r="Q23" s="89">
        <v>327</v>
      </c>
      <c r="R23" s="107">
        <f t="shared" si="0"/>
        <v>13082</v>
      </c>
      <c r="S23" s="108">
        <f t="shared" si="1"/>
        <v>996</v>
      </c>
      <c r="T23" s="92">
        <f>S23/J23</f>
        <v>47.42857142857143</v>
      </c>
      <c r="U23" s="93">
        <f t="shared" si="2"/>
        <v>13.134538152610443</v>
      </c>
      <c r="V23" s="86">
        <v>10455</v>
      </c>
      <c r="W23" s="87">
        <v>689</v>
      </c>
      <c r="X23" s="94">
        <f aca="true" t="shared" si="5" ref="X23:X37">IF(V23&lt;&gt;0,-(V23-R23)/V23,"")</f>
        <v>0.2512673362027738</v>
      </c>
      <c r="Y23" s="94">
        <f aca="true" t="shared" si="6" ref="Y23:Y37">IF(W23&lt;&gt;0,-(W23-S23)/W23,"")</f>
        <v>0.4455732946298984</v>
      </c>
      <c r="Z23" s="72">
        <v>88336.5</v>
      </c>
      <c r="AA23" s="73">
        <v>6036</v>
      </c>
      <c r="AB23" s="99">
        <f t="shared" si="3"/>
        <v>14.634940357852882</v>
      </c>
    </row>
    <row r="24" spans="1:28" s="61" customFormat="1" ht="11.25">
      <c r="A24" s="54">
        <v>18</v>
      </c>
      <c r="B24" s="55"/>
      <c r="C24" s="56" t="s">
        <v>71</v>
      </c>
      <c r="D24" s="57" t="s">
        <v>33</v>
      </c>
      <c r="E24" s="103" t="s">
        <v>72</v>
      </c>
      <c r="F24" s="59">
        <v>43679</v>
      </c>
      <c r="G24" s="60" t="s">
        <v>35</v>
      </c>
      <c r="H24" s="67">
        <v>235</v>
      </c>
      <c r="I24" s="67">
        <v>41</v>
      </c>
      <c r="J24" s="85">
        <v>41</v>
      </c>
      <c r="K24" s="68">
        <v>3</v>
      </c>
      <c r="L24" s="88">
        <v>3327</v>
      </c>
      <c r="M24" s="89">
        <v>190</v>
      </c>
      <c r="N24" s="88">
        <v>3788</v>
      </c>
      <c r="O24" s="89">
        <v>227</v>
      </c>
      <c r="P24" s="88">
        <v>4189</v>
      </c>
      <c r="Q24" s="89">
        <v>260</v>
      </c>
      <c r="R24" s="107">
        <f t="shared" si="0"/>
        <v>11304</v>
      </c>
      <c r="S24" s="108">
        <f t="shared" si="1"/>
        <v>677</v>
      </c>
      <c r="T24" s="92">
        <f>S24/J24</f>
        <v>16.51219512195122</v>
      </c>
      <c r="U24" s="93">
        <f t="shared" si="2"/>
        <v>16.697193500738553</v>
      </c>
      <c r="V24" s="86">
        <v>65098.5</v>
      </c>
      <c r="W24" s="87">
        <v>3637</v>
      </c>
      <c r="X24" s="94">
        <f t="shared" si="5"/>
        <v>-0.8263554459780179</v>
      </c>
      <c r="Y24" s="94">
        <f t="shared" si="6"/>
        <v>-0.8138575749243883</v>
      </c>
      <c r="Z24" s="74">
        <v>717816.5</v>
      </c>
      <c r="AA24" s="75">
        <v>43103</v>
      </c>
      <c r="AB24" s="99">
        <f t="shared" si="3"/>
        <v>16.653515996566366</v>
      </c>
    </row>
    <row r="25" spans="1:28" s="61" customFormat="1" ht="11.25">
      <c r="A25" s="54">
        <v>19</v>
      </c>
      <c r="B25" s="55"/>
      <c r="C25" s="56" t="s">
        <v>78</v>
      </c>
      <c r="D25" s="57" t="s">
        <v>38</v>
      </c>
      <c r="E25" s="103" t="s">
        <v>79</v>
      </c>
      <c r="F25" s="59">
        <v>43686</v>
      </c>
      <c r="G25" s="60" t="s">
        <v>40</v>
      </c>
      <c r="H25" s="67">
        <v>11</v>
      </c>
      <c r="I25" s="67">
        <v>11</v>
      </c>
      <c r="J25" s="85">
        <v>11</v>
      </c>
      <c r="K25" s="68">
        <v>2</v>
      </c>
      <c r="L25" s="88">
        <v>3156</v>
      </c>
      <c r="M25" s="89">
        <v>185</v>
      </c>
      <c r="N25" s="88">
        <v>4593</v>
      </c>
      <c r="O25" s="89">
        <v>278</v>
      </c>
      <c r="P25" s="88">
        <v>3296</v>
      </c>
      <c r="Q25" s="89">
        <v>197</v>
      </c>
      <c r="R25" s="107">
        <f t="shared" si="0"/>
        <v>11045</v>
      </c>
      <c r="S25" s="108">
        <f t="shared" si="1"/>
        <v>660</v>
      </c>
      <c r="T25" s="92">
        <f>S25/J25</f>
        <v>60</v>
      </c>
      <c r="U25" s="93">
        <f t="shared" si="2"/>
        <v>16.734848484848484</v>
      </c>
      <c r="V25" s="86">
        <v>14215</v>
      </c>
      <c r="W25" s="87">
        <v>811</v>
      </c>
      <c r="X25" s="94">
        <f t="shared" si="5"/>
        <v>-0.2230038691523039</v>
      </c>
      <c r="Y25" s="94">
        <f t="shared" si="6"/>
        <v>-0.18618988902589395</v>
      </c>
      <c r="Z25" s="74">
        <v>47857</v>
      </c>
      <c r="AA25" s="75">
        <v>2917</v>
      </c>
      <c r="AB25" s="99">
        <f t="shared" si="3"/>
        <v>16.406239286938636</v>
      </c>
    </row>
    <row r="26" spans="1:28" s="61" customFormat="1" ht="11.25">
      <c r="A26" s="54">
        <v>20</v>
      </c>
      <c r="B26" s="55"/>
      <c r="C26" s="56" t="s">
        <v>83</v>
      </c>
      <c r="D26" s="57" t="s">
        <v>30</v>
      </c>
      <c r="E26" s="103" t="s">
        <v>84</v>
      </c>
      <c r="F26" s="59">
        <v>43686</v>
      </c>
      <c r="G26" s="60" t="s">
        <v>39</v>
      </c>
      <c r="H26" s="67">
        <v>64</v>
      </c>
      <c r="I26" s="67">
        <v>21</v>
      </c>
      <c r="J26" s="85">
        <v>21</v>
      </c>
      <c r="K26" s="68">
        <v>2</v>
      </c>
      <c r="L26" s="88">
        <v>3466</v>
      </c>
      <c r="M26" s="89">
        <v>149</v>
      </c>
      <c r="N26" s="88">
        <v>3761</v>
      </c>
      <c r="O26" s="89">
        <v>168</v>
      </c>
      <c r="P26" s="88">
        <v>3284.5</v>
      </c>
      <c r="Q26" s="89">
        <v>153</v>
      </c>
      <c r="R26" s="107">
        <f t="shared" si="0"/>
        <v>10511.5</v>
      </c>
      <c r="S26" s="108">
        <f t="shared" si="1"/>
        <v>470</v>
      </c>
      <c r="T26" s="92">
        <f>S26/J26</f>
        <v>22.38095238095238</v>
      </c>
      <c r="U26" s="93">
        <f t="shared" si="2"/>
        <v>22.364893617021277</v>
      </c>
      <c r="V26" s="86">
        <v>30785.5</v>
      </c>
      <c r="W26" s="87">
        <v>1440</v>
      </c>
      <c r="X26" s="94">
        <f t="shared" si="5"/>
        <v>-0.658556788098293</v>
      </c>
      <c r="Y26" s="94">
        <f t="shared" si="6"/>
        <v>-0.6736111111111112</v>
      </c>
      <c r="Z26" s="70">
        <v>91961.5</v>
      </c>
      <c r="AA26" s="71">
        <v>4611</v>
      </c>
      <c r="AB26" s="99">
        <f t="shared" si="3"/>
        <v>19.943938408154413</v>
      </c>
    </row>
    <row r="27" spans="1:28" s="61" customFormat="1" ht="11.25">
      <c r="A27" s="54">
        <v>21</v>
      </c>
      <c r="B27" s="55"/>
      <c r="C27" s="56" t="s">
        <v>68</v>
      </c>
      <c r="D27" s="57" t="s">
        <v>44</v>
      </c>
      <c r="E27" s="103" t="s">
        <v>63</v>
      </c>
      <c r="F27" s="59">
        <v>43672</v>
      </c>
      <c r="G27" s="60" t="s">
        <v>36</v>
      </c>
      <c r="H27" s="67">
        <v>177</v>
      </c>
      <c r="I27" s="67">
        <v>4</v>
      </c>
      <c r="J27" s="85">
        <v>4</v>
      </c>
      <c r="K27" s="68">
        <v>4</v>
      </c>
      <c r="L27" s="88">
        <v>2049</v>
      </c>
      <c r="M27" s="89">
        <v>132</v>
      </c>
      <c r="N27" s="88">
        <v>1621</v>
      </c>
      <c r="O27" s="89">
        <v>118</v>
      </c>
      <c r="P27" s="88">
        <v>1878</v>
      </c>
      <c r="Q27" s="89">
        <v>145</v>
      </c>
      <c r="R27" s="107">
        <f t="shared" si="0"/>
        <v>5548</v>
      </c>
      <c r="S27" s="108">
        <f t="shared" si="1"/>
        <v>395</v>
      </c>
      <c r="T27" s="92">
        <f>S27/J27</f>
        <v>98.75</v>
      </c>
      <c r="U27" s="93">
        <f t="shared" si="2"/>
        <v>14.045569620253165</v>
      </c>
      <c r="V27" s="86">
        <v>20538.50000004513</v>
      </c>
      <c r="W27" s="87">
        <v>971</v>
      </c>
      <c r="X27" s="94">
        <f t="shared" si="5"/>
        <v>-0.7298731650321197</v>
      </c>
      <c r="Y27" s="94">
        <f t="shared" si="6"/>
        <v>-0.5932028836251287</v>
      </c>
      <c r="Z27" s="72">
        <v>697955.5</v>
      </c>
      <c r="AA27" s="73">
        <v>37464</v>
      </c>
      <c r="AB27" s="99">
        <f t="shared" si="3"/>
        <v>18.630031496903694</v>
      </c>
    </row>
    <row r="28" spans="1:28" s="61" customFormat="1" ht="11.25">
      <c r="A28" s="54">
        <v>22</v>
      </c>
      <c r="B28" s="55"/>
      <c r="C28" s="56" t="s">
        <v>81</v>
      </c>
      <c r="D28" s="57" t="s">
        <v>41</v>
      </c>
      <c r="E28" s="103" t="s">
        <v>82</v>
      </c>
      <c r="F28" s="59">
        <v>43686</v>
      </c>
      <c r="G28" s="105" t="s">
        <v>46</v>
      </c>
      <c r="H28" s="67">
        <v>74</v>
      </c>
      <c r="I28" s="67">
        <v>16</v>
      </c>
      <c r="J28" s="85">
        <v>16</v>
      </c>
      <c r="K28" s="68">
        <v>2</v>
      </c>
      <c r="L28" s="88">
        <v>1543</v>
      </c>
      <c r="M28" s="89">
        <v>101</v>
      </c>
      <c r="N28" s="88">
        <v>1500</v>
      </c>
      <c r="O28" s="89">
        <v>108</v>
      </c>
      <c r="P28" s="88">
        <v>806.5</v>
      </c>
      <c r="Q28" s="89">
        <v>53</v>
      </c>
      <c r="R28" s="107">
        <f t="shared" si="0"/>
        <v>3849.5</v>
      </c>
      <c r="S28" s="108">
        <f t="shared" si="1"/>
        <v>262</v>
      </c>
      <c r="T28" s="92">
        <f>S28/J28</f>
        <v>16.375</v>
      </c>
      <c r="U28" s="93">
        <f t="shared" si="2"/>
        <v>14.692748091603054</v>
      </c>
      <c r="V28" s="86">
        <v>15127</v>
      </c>
      <c r="W28" s="87">
        <v>835</v>
      </c>
      <c r="X28" s="94">
        <f t="shared" si="5"/>
        <v>-0.7455212533879818</v>
      </c>
      <c r="Y28" s="94">
        <f t="shared" si="6"/>
        <v>-0.6862275449101797</v>
      </c>
      <c r="Z28" s="74">
        <v>54400</v>
      </c>
      <c r="AA28" s="75">
        <v>3310</v>
      </c>
      <c r="AB28" s="99">
        <f t="shared" si="3"/>
        <v>16.435045317220546</v>
      </c>
    </row>
    <row r="29" spans="1:28" s="61" customFormat="1" ht="11.25">
      <c r="A29" s="54">
        <v>23</v>
      </c>
      <c r="B29" s="55"/>
      <c r="C29" s="56" t="s">
        <v>67</v>
      </c>
      <c r="D29" s="58" t="s">
        <v>41</v>
      </c>
      <c r="E29" s="103" t="s">
        <v>67</v>
      </c>
      <c r="F29" s="59">
        <v>43642</v>
      </c>
      <c r="G29" s="60" t="s">
        <v>50</v>
      </c>
      <c r="H29" s="67">
        <v>127</v>
      </c>
      <c r="I29" s="67">
        <v>4</v>
      </c>
      <c r="J29" s="85">
        <v>4</v>
      </c>
      <c r="K29" s="68">
        <v>4</v>
      </c>
      <c r="L29" s="88">
        <v>265</v>
      </c>
      <c r="M29" s="89">
        <v>25</v>
      </c>
      <c r="N29" s="88">
        <v>198</v>
      </c>
      <c r="O29" s="89">
        <v>17</v>
      </c>
      <c r="P29" s="88">
        <v>283</v>
      </c>
      <c r="Q29" s="89">
        <v>25</v>
      </c>
      <c r="R29" s="107">
        <f t="shared" si="0"/>
        <v>746</v>
      </c>
      <c r="S29" s="108">
        <f t="shared" si="1"/>
        <v>67</v>
      </c>
      <c r="T29" s="92">
        <f>S29/J29</f>
        <v>16.75</v>
      </c>
      <c r="U29" s="93">
        <f t="shared" si="2"/>
        <v>11.134328358208956</v>
      </c>
      <c r="V29" s="86">
        <v>460.999999950614</v>
      </c>
      <c r="W29" s="87">
        <v>41</v>
      </c>
      <c r="X29" s="94">
        <f t="shared" si="5"/>
        <v>0.6182212583078471</v>
      </c>
      <c r="Y29" s="94">
        <f t="shared" si="6"/>
        <v>0.6341463414634146</v>
      </c>
      <c r="Z29" s="74">
        <v>235184</v>
      </c>
      <c r="AA29" s="75">
        <v>16295</v>
      </c>
      <c r="AB29" s="99">
        <f t="shared" si="3"/>
        <v>14.432893525621356</v>
      </c>
    </row>
    <row r="30" spans="1:28" s="61" customFormat="1" ht="11.25">
      <c r="A30" s="54">
        <v>24</v>
      </c>
      <c r="B30" s="55"/>
      <c r="C30" s="56" t="s">
        <v>51</v>
      </c>
      <c r="D30" s="57" t="s">
        <v>37</v>
      </c>
      <c r="E30" s="103" t="s">
        <v>51</v>
      </c>
      <c r="F30" s="59">
        <v>43501</v>
      </c>
      <c r="G30" s="105" t="s">
        <v>46</v>
      </c>
      <c r="H30" s="67">
        <v>13</v>
      </c>
      <c r="I30" s="67">
        <v>1</v>
      </c>
      <c r="J30" s="85">
        <v>1</v>
      </c>
      <c r="K30" s="68">
        <v>13</v>
      </c>
      <c r="L30" s="88">
        <v>231</v>
      </c>
      <c r="M30" s="89">
        <v>14</v>
      </c>
      <c r="N30" s="88">
        <v>621</v>
      </c>
      <c r="O30" s="89">
        <v>38</v>
      </c>
      <c r="P30" s="88">
        <v>200</v>
      </c>
      <c r="Q30" s="89">
        <v>12</v>
      </c>
      <c r="R30" s="107">
        <f t="shared" si="0"/>
        <v>1052</v>
      </c>
      <c r="S30" s="108">
        <f t="shared" si="1"/>
        <v>64</v>
      </c>
      <c r="T30" s="92">
        <f>S30/J30</f>
        <v>64</v>
      </c>
      <c r="U30" s="93">
        <f t="shared" si="2"/>
        <v>16.4375</v>
      </c>
      <c r="V30" s="86">
        <v>4037</v>
      </c>
      <c r="W30" s="87">
        <v>409</v>
      </c>
      <c r="X30" s="94">
        <f t="shared" si="5"/>
        <v>-0.739410453306911</v>
      </c>
      <c r="Y30" s="94">
        <f t="shared" si="6"/>
        <v>-0.843520782396088</v>
      </c>
      <c r="Z30" s="74">
        <v>7772858</v>
      </c>
      <c r="AA30" s="75">
        <v>567374</v>
      </c>
      <c r="AB30" s="99">
        <f t="shared" si="3"/>
        <v>13.699707776528356</v>
      </c>
    </row>
    <row r="31" spans="1:28" s="61" customFormat="1" ht="11.25">
      <c r="A31" s="54">
        <v>25</v>
      </c>
      <c r="B31" s="66"/>
      <c r="C31" s="63" t="s">
        <v>75</v>
      </c>
      <c r="D31" s="64" t="s">
        <v>38</v>
      </c>
      <c r="E31" s="104" t="s">
        <v>75</v>
      </c>
      <c r="F31" s="65">
        <v>43679</v>
      </c>
      <c r="G31" s="60" t="s">
        <v>49</v>
      </c>
      <c r="H31" s="69">
        <v>196</v>
      </c>
      <c r="I31" s="69">
        <v>4</v>
      </c>
      <c r="J31" s="85">
        <v>4</v>
      </c>
      <c r="K31" s="68">
        <v>3</v>
      </c>
      <c r="L31" s="88">
        <v>188</v>
      </c>
      <c r="M31" s="89">
        <v>14</v>
      </c>
      <c r="N31" s="88">
        <v>208</v>
      </c>
      <c r="O31" s="89">
        <v>17</v>
      </c>
      <c r="P31" s="88">
        <v>256</v>
      </c>
      <c r="Q31" s="89">
        <v>21</v>
      </c>
      <c r="R31" s="107">
        <f t="shared" si="0"/>
        <v>652</v>
      </c>
      <c r="S31" s="108">
        <f t="shared" si="1"/>
        <v>52</v>
      </c>
      <c r="T31" s="92">
        <f>S31/J31</f>
        <v>13</v>
      </c>
      <c r="U31" s="93">
        <f t="shared" si="2"/>
        <v>12.538461538461538</v>
      </c>
      <c r="V31" s="86">
        <v>1932.0000000631312</v>
      </c>
      <c r="W31" s="87">
        <v>140</v>
      </c>
      <c r="X31" s="94">
        <f t="shared" si="5"/>
        <v>-0.6625258799282118</v>
      </c>
      <c r="Y31" s="94">
        <f t="shared" si="6"/>
        <v>-0.6285714285714286</v>
      </c>
      <c r="Z31" s="70">
        <v>134476</v>
      </c>
      <c r="AA31" s="71">
        <v>8983</v>
      </c>
      <c r="AB31" s="99">
        <f t="shared" si="3"/>
        <v>14.97005454747857</v>
      </c>
    </row>
    <row r="32" spans="1:28" s="61" customFormat="1" ht="11.25">
      <c r="A32" s="54">
        <v>26</v>
      </c>
      <c r="B32" s="55"/>
      <c r="C32" s="56" t="s">
        <v>60</v>
      </c>
      <c r="D32" s="57" t="s">
        <v>38</v>
      </c>
      <c r="E32" s="103" t="s">
        <v>60</v>
      </c>
      <c r="F32" s="59">
        <v>43658</v>
      </c>
      <c r="G32" s="60" t="s">
        <v>42</v>
      </c>
      <c r="H32" s="67">
        <v>38</v>
      </c>
      <c r="I32" s="67">
        <v>1</v>
      </c>
      <c r="J32" s="85">
        <v>1</v>
      </c>
      <c r="K32" s="68">
        <v>6</v>
      </c>
      <c r="L32" s="88">
        <v>128</v>
      </c>
      <c r="M32" s="89">
        <v>11</v>
      </c>
      <c r="N32" s="88">
        <v>210</v>
      </c>
      <c r="O32" s="89">
        <v>19</v>
      </c>
      <c r="P32" s="88">
        <v>168</v>
      </c>
      <c r="Q32" s="89">
        <v>14</v>
      </c>
      <c r="R32" s="107">
        <f t="shared" si="0"/>
        <v>506</v>
      </c>
      <c r="S32" s="108">
        <f t="shared" si="1"/>
        <v>44</v>
      </c>
      <c r="T32" s="92">
        <f>S32/J32</f>
        <v>44</v>
      </c>
      <c r="U32" s="93">
        <f t="shared" si="2"/>
        <v>11.5</v>
      </c>
      <c r="V32" s="86">
        <v>236.0000000258832</v>
      </c>
      <c r="W32" s="87">
        <v>21</v>
      </c>
      <c r="X32" s="94">
        <f t="shared" si="5"/>
        <v>1.1440677963750199</v>
      </c>
      <c r="Y32" s="94">
        <f t="shared" si="6"/>
        <v>1.0952380952380953</v>
      </c>
      <c r="Z32" s="74">
        <v>29801.5</v>
      </c>
      <c r="AA32" s="75">
        <v>2155</v>
      </c>
      <c r="AB32" s="99">
        <f t="shared" si="3"/>
        <v>13.829002320185614</v>
      </c>
    </row>
    <row r="33" spans="1:28" s="61" customFormat="1" ht="11.25">
      <c r="A33" s="54">
        <v>27</v>
      </c>
      <c r="B33" s="66"/>
      <c r="C33" s="63" t="s">
        <v>52</v>
      </c>
      <c r="D33" s="64" t="s">
        <v>38</v>
      </c>
      <c r="E33" s="104" t="s">
        <v>53</v>
      </c>
      <c r="F33" s="65">
        <v>43623</v>
      </c>
      <c r="G33" s="60" t="s">
        <v>49</v>
      </c>
      <c r="H33" s="69">
        <v>350</v>
      </c>
      <c r="I33" s="69">
        <v>1</v>
      </c>
      <c r="J33" s="85">
        <v>1</v>
      </c>
      <c r="K33" s="68">
        <v>8</v>
      </c>
      <c r="L33" s="88">
        <v>0</v>
      </c>
      <c r="M33" s="89">
        <v>0</v>
      </c>
      <c r="N33" s="88">
        <v>408</v>
      </c>
      <c r="O33" s="89">
        <v>33</v>
      </c>
      <c r="P33" s="88">
        <v>0</v>
      </c>
      <c r="Q33" s="89">
        <v>0</v>
      </c>
      <c r="R33" s="90">
        <f t="shared" si="0"/>
        <v>408</v>
      </c>
      <c r="S33" s="91">
        <f t="shared" si="1"/>
        <v>33</v>
      </c>
      <c r="T33" s="92">
        <f>S33/J33</f>
        <v>33</v>
      </c>
      <c r="U33" s="93">
        <f t="shared" si="2"/>
        <v>12.363636363636363</v>
      </c>
      <c r="V33" s="86">
        <v>0</v>
      </c>
      <c r="W33" s="87">
        <v>0</v>
      </c>
      <c r="X33" s="94">
        <f t="shared" si="5"/>
      </c>
      <c r="Y33" s="94">
        <f t="shared" si="6"/>
      </c>
      <c r="Z33" s="97">
        <v>6020327.65</v>
      </c>
      <c r="AA33" s="98">
        <v>344951</v>
      </c>
      <c r="AB33" s="99">
        <f t="shared" si="3"/>
        <v>17.452703862287688</v>
      </c>
    </row>
    <row r="34" spans="1:28" s="61" customFormat="1" ht="11.25">
      <c r="A34" s="54">
        <v>28</v>
      </c>
      <c r="B34" s="55"/>
      <c r="C34" s="56" t="s">
        <v>74</v>
      </c>
      <c r="D34" s="57" t="s">
        <v>41</v>
      </c>
      <c r="E34" s="103" t="s">
        <v>74</v>
      </c>
      <c r="F34" s="59">
        <v>43679</v>
      </c>
      <c r="G34" s="60" t="s">
        <v>43</v>
      </c>
      <c r="H34" s="67">
        <v>79</v>
      </c>
      <c r="I34" s="67">
        <v>7</v>
      </c>
      <c r="J34" s="85">
        <v>7</v>
      </c>
      <c r="K34" s="68">
        <v>3</v>
      </c>
      <c r="L34" s="88">
        <v>104</v>
      </c>
      <c r="M34" s="89">
        <v>8</v>
      </c>
      <c r="N34" s="88">
        <v>0</v>
      </c>
      <c r="O34" s="89">
        <v>0</v>
      </c>
      <c r="P34" s="88">
        <v>189</v>
      </c>
      <c r="Q34" s="89">
        <v>17</v>
      </c>
      <c r="R34" s="86">
        <f t="shared" si="0"/>
        <v>293</v>
      </c>
      <c r="S34" s="87">
        <f t="shared" si="1"/>
        <v>25</v>
      </c>
      <c r="T34" s="92">
        <f>S34/J34</f>
        <v>3.5714285714285716</v>
      </c>
      <c r="U34" s="93">
        <f t="shared" si="2"/>
        <v>11.72</v>
      </c>
      <c r="V34" s="86">
        <v>862.0000000127226</v>
      </c>
      <c r="W34" s="87">
        <v>64</v>
      </c>
      <c r="X34" s="94">
        <f t="shared" si="5"/>
        <v>-0.6600928074296107</v>
      </c>
      <c r="Y34" s="94">
        <f t="shared" si="6"/>
        <v>-0.609375</v>
      </c>
      <c r="Z34" s="74">
        <v>65254</v>
      </c>
      <c r="AA34" s="75">
        <v>4533</v>
      </c>
      <c r="AB34" s="99">
        <f t="shared" si="3"/>
        <v>14.395323185528348</v>
      </c>
    </row>
    <row r="35" spans="1:28" s="61" customFormat="1" ht="11.25">
      <c r="A35" s="54">
        <v>29</v>
      </c>
      <c r="B35" s="55"/>
      <c r="C35" s="63" t="s">
        <v>57</v>
      </c>
      <c r="D35" s="64" t="s">
        <v>30</v>
      </c>
      <c r="E35" s="104" t="s">
        <v>56</v>
      </c>
      <c r="F35" s="65">
        <v>43644</v>
      </c>
      <c r="G35" s="60" t="s">
        <v>32</v>
      </c>
      <c r="H35" s="69">
        <v>314</v>
      </c>
      <c r="I35" s="69">
        <v>1</v>
      </c>
      <c r="J35" s="85">
        <v>1</v>
      </c>
      <c r="K35" s="68">
        <v>8</v>
      </c>
      <c r="L35" s="88">
        <v>0</v>
      </c>
      <c r="M35" s="89">
        <v>0</v>
      </c>
      <c r="N35" s="88">
        <v>24</v>
      </c>
      <c r="O35" s="89">
        <v>3</v>
      </c>
      <c r="P35" s="88">
        <v>131</v>
      </c>
      <c r="Q35" s="89">
        <v>12</v>
      </c>
      <c r="R35" s="90">
        <f t="shared" si="0"/>
        <v>155</v>
      </c>
      <c r="S35" s="91">
        <f t="shared" si="1"/>
        <v>15</v>
      </c>
      <c r="T35" s="92">
        <f>S35/J35</f>
        <v>15</v>
      </c>
      <c r="U35" s="93">
        <f t="shared" si="2"/>
        <v>10.333333333333334</v>
      </c>
      <c r="V35" s="86">
        <v>3017</v>
      </c>
      <c r="W35" s="87">
        <v>183</v>
      </c>
      <c r="X35" s="94">
        <f t="shared" si="5"/>
        <v>-0.9486244613854823</v>
      </c>
      <c r="Y35" s="94">
        <f t="shared" si="6"/>
        <v>-0.9180327868852459</v>
      </c>
      <c r="Z35" s="97">
        <v>5079468</v>
      </c>
      <c r="AA35" s="98">
        <v>292214</v>
      </c>
      <c r="AB35" s="99">
        <f t="shared" si="3"/>
        <v>17.382698980883873</v>
      </c>
    </row>
    <row r="36" spans="1:28" s="61" customFormat="1" ht="11.25">
      <c r="A36" s="54">
        <v>30</v>
      </c>
      <c r="B36" s="55"/>
      <c r="C36" s="56" t="s">
        <v>64</v>
      </c>
      <c r="D36" s="57" t="s">
        <v>38</v>
      </c>
      <c r="E36" s="103" t="s">
        <v>64</v>
      </c>
      <c r="F36" s="59">
        <v>43672</v>
      </c>
      <c r="G36" s="106" t="s">
        <v>48</v>
      </c>
      <c r="H36" s="67">
        <v>90</v>
      </c>
      <c r="I36" s="67">
        <v>1</v>
      </c>
      <c r="J36" s="85">
        <v>1</v>
      </c>
      <c r="K36" s="68">
        <v>4</v>
      </c>
      <c r="L36" s="88">
        <v>50</v>
      </c>
      <c r="M36" s="89">
        <v>5</v>
      </c>
      <c r="N36" s="88">
        <v>0</v>
      </c>
      <c r="O36" s="89">
        <v>0</v>
      </c>
      <c r="P36" s="88">
        <v>60</v>
      </c>
      <c r="Q36" s="89">
        <v>6</v>
      </c>
      <c r="R36" s="107">
        <f t="shared" si="0"/>
        <v>110</v>
      </c>
      <c r="S36" s="108">
        <f t="shared" si="1"/>
        <v>11</v>
      </c>
      <c r="T36" s="92">
        <f>S36/J36</f>
        <v>11</v>
      </c>
      <c r="U36" s="93">
        <f t="shared" si="2"/>
        <v>10</v>
      </c>
      <c r="V36" s="86">
        <v>0</v>
      </c>
      <c r="W36" s="87">
        <v>0</v>
      </c>
      <c r="X36" s="94">
        <f t="shared" si="5"/>
      </c>
      <c r="Y36" s="94">
        <f t="shared" si="6"/>
      </c>
      <c r="Z36" s="70">
        <v>65116.5</v>
      </c>
      <c r="AA36" s="71">
        <v>4364</v>
      </c>
      <c r="AB36" s="99">
        <f t="shared" si="3"/>
        <v>14.92128780934922</v>
      </c>
    </row>
    <row r="37" spans="1:28" s="61" customFormat="1" ht="11.25">
      <c r="A37" s="54">
        <v>31</v>
      </c>
      <c r="B37" s="55"/>
      <c r="C37" s="56" t="s">
        <v>65</v>
      </c>
      <c r="D37" s="57" t="s">
        <v>37</v>
      </c>
      <c r="E37" s="103" t="s">
        <v>66</v>
      </c>
      <c r="F37" s="59">
        <v>43672</v>
      </c>
      <c r="G37" s="60" t="s">
        <v>39</v>
      </c>
      <c r="H37" s="67">
        <v>182</v>
      </c>
      <c r="I37" s="67">
        <v>1</v>
      </c>
      <c r="J37" s="85">
        <v>1</v>
      </c>
      <c r="K37" s="68">
        <v>4</v>
      </c>
      <c r="L37" s="88">
        <v>24</v>
      </c>
      <c r="M37" s="89">
        <v>2</v>
      </c>
      <c r="N37" s="88">
        <v>60</v>
      </c>
      <c r="O37" s="89">
        <v>5</v>
      </c>
      <c r="P37" s="88">
        <v>36</v>
      </c>
      <c r="Q37" s="89">
        <v>3</v>
      </c>
      <c r="R37" s="107">
        <f t="shared" si="0"/>
        <v>120</v>
      </c>
      <c r="S37" s="108">
        <f t="shared" si="1"/>
        <v>10</v>
      </c>
      <c r="T37" s="92">
        <f>S37/J37</f>
        <v>10</v>
      </c>
      <c r="U37" s="93">
        <f t="shared" si="2"/>
        <v>12</v>
      </c>
      <c r="V37" s="86">
        <v>184</v>
      </c>
      <c r="W37" s="87">
        <v>16</v>
      </c>
      <c r="X37" s="94">
        <f t="shared" si="5"/>
        <v>-0.34782608695652173</v>
      </c>
      <c r="Y37" s="94">
        <f t="shared" si="6"/>
        <v>-0.375</v>
      </c>
      <c r="Z37" s="70">
        <v>111535.5</v>
      </c>
      <c r="AA37" s="71">
        <v>7431</v>
      </c>
      <c r="AB37" s="99">
        <f t="shared" si="3"/>
        <v>15.009487283003633</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2019-08-19T19:06:45Z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