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24060" windowHeight="8925" tabRatio="595" activeTab="0"/>
  </bookViews>
  <sheets>
    <sheet name="17-19.5.2019 (hafta sonu)" sheetId="1" r:id="rId1"/>
  </sheets>
  <definedNames>
    <definedName name="Excel_BuiltIn__FilterDatabase" localSheetId="0">'17-19.5.2019 (hafta sonu)'!$A$1:$AB$47</definedName>
    <definedName name="_xlnm.Print_Area" localSheetId="0">'17-19.5.2019 (hafta sonu)'!#REF!</definedName>
  </definedNames>
  <calcPr fullCalcOnLoad="1"/>
</workbook>
</file>

<file path=xl/sharedStrings.xml><?xml version="1.0" encoding="utf-8"?>
<sst xmlns="http://schemas.openxmlformats.org/spreadsheetml/2006/main" count="210" uniqueCount="116">
  <si>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</si>
  <si>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</si>
  <si>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</si>
  <si>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</si>
  <si>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</si>
  <si>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</si>
  <si>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</si>
  <si>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</si>
  <si>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</si>
  <si>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</si>
  <si>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</si>
  <si>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</si>
  <si>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</si>
  <si>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</si>
  <si>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</si>
  <si>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</si>
  <si>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</si>
  <si>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</si>
  <si>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</si>
  <si>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</si>
  <si>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</si>
  <si>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</si>
  <si>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</si>
  <si>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</si>
  <si>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</si>
  <si>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</si>
  <si>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</si>
  <si>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</si>
  <si>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</si>
  <si>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</si>
  <si>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</si>
  <si>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</si>
  <si>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</si>
  <si>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</si>
  <si>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</si>
  <si>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</si>
  <si>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</si>
  <si>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</si>
  <si>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</si>
  <si>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FİLMARTI</t>
  </si>
  <si>
    <t>13+</t>
  </si>
  <si>
    <t>ÖZEN FİLM</t>
  </si>
  <si>
    <t>BS DAĞITIM</t>
  </si>
  <si>
    <t>13+15A</t>
  </si>
  <si>
    <t>MC FİLM</t>
  </si>
  <si>
    <t>KURMACA</t>
  </si>
  <si>
    <t>18+</t>
  </si>
  <si>
    <t>XI YOU JI ZHI DA SHENG GUI LAI</t>
  </si>
  <si>
    <t>KAHRAMANLAR TAKIMI</t>
  </si>
  <si>
    <t>SUİKASTÇİ</t>
  </si>
  <si>
    <t>SİHİRLİ OYUNCAKLAR</t>
  </si>
  <si>
    <t>CJET</t>
  </si>
  <si>
    <t>ÇAKALLARLA DANS 5</t>
  </si>
  <si>
    <t>SE ROKH</t>
  </si>
  <si>
    <t>3 HAYAT</t>
  </si>
  <si>
    <t>MANBIKI KAZOKU</t>
  </si>
  <si>
    <t>ARAKÇILAR</t>
  </si>
  <si>
    <t>DOGMAN</t>
  </si>
  <si>
    <t>PAJAROS DE VERANO</t>
  </si>
  <si>
    <t>GÖÇ MEVSİMİ</t>
  </si>
  <si>
    <t>MUTLU LAZZARO</t>
  </si>
  <si>
    <t>LAZZARO FELICE</t>
  </si>
  <si>
    <t>KONA FER I STRIA</t>
  </si>
  <si>
    <t>WOMAN AT WAR</t>
  </si>
  <si>
    <t>TÜRK İŞİ DONDURMA</t>
  </si>
  <si>
    <t>DELİ VE DAHİ</t>
  </si>
  <si>
    <t>THE PROFFESSOR AND THE MADMAN</t>
  </si>
  <si>
    <t>HABABAM SINIFI: YENİDEN</t>
  </si>
  <si>
    <t>PET SEMATARY</t>
  </si>
  <si>
    <t>HAYVAN MEZARLIĞI</t>
  </si>
  <si>
    <t>DER GOLDENE HANDSCHUH</t>
  </si>
  <si>
    <t>ALTIN ELDİVEN</t>
  </si>
  <si>
    <t>HELLBOY</t>
  </si>
  <si>
    <t>BIG TRIP</t>
  </si>
  <si>
    <t>BÜYÜK MACERA</t>
  </si>
  <si>
    <t>AFTER</t>
  </si>
  <si>
    <t>KUKLALI KÖŞK: HIRSIZ VAR</t>
  </si>
  <si>
    <t>THE CURSE OF LA LLORONA</t>
  </si>
  <si>
    <t>LANETLİ GÖZYAŞLARI</t>
  </si>
  <si>
    <t>HAYATTA OLMAZ</t>
  </si>
  <si>
    <t>STL3</t>
  </si>
  <si>
    <t>YUVA</t>
  </si>
  <si>
    <t>AVENGERS:ENDGAME</t>
  </si>
  <si>
    <t>QUEEN'S CORGI</t>
  </si>
  <si>
    <t>CORGI - KRALİYET AFACANLARI</t>
  </si>
  <si>
    <t>AVENGERS: ENDGAME</t>
  </si>
  <si>
    <t>HIGH LIFE</t>
  </si>
  <si>
    <t>CAMPEONES</t>
  </si>
  <si>
    <t>ŞAMPİYONLAR</t>
  </si>
  <si>
    <t>ALEM İ CİN</t>
  </si>
  <si>
    <t>THE ASSASSIN'S CODE</t>
  </si>
  <si>
    <t>KULYAS: LANETİN BEDELİ</t>
  </si>
  <si>
    <t>DRAGGED ACROSS CONCRETE</t>
  </si>
  <si>
    <t>ADALETSİZ</t>
  </si>
  <si>
    <t>A TANG QI YU</t>
  </si>
  <si>
    <t>GÖLGE SAVAŞÇI</t>
  </si>
  <si>
    <t>SHADOW</t>
  </si>
  <si>
    <t>THE CLEANING LADY</t>
  </si>
  <si>
    <t>TEMİZLİKÇİ</t>
  </si>
  <si>
    <t>POKEMON DETECTIVE PIKACHU</t>
  </si>
  <si>
    <t>POKEMON DEDEKTİF PİKACHU</t>
  </si>
  <si>
    <t>JOHN WICK 3:  PARABELLUM</t>
  </si>
  <si>
    <t>JOHN WICK 3</t>
  </si>
  <si>
    <t>17 - 19 MAYIS  2019 / 20. VİZYON HAFTASI</t>
  </si>
  <si>
    <t>BIKES</t>
  </si>
  <si>
    <t>BİSİKLETLER</t>
  </si>
  <si>
    <t>NAPSZALLTA</t>
  </si>
  <si>
    <t>GÜN BATIMI</t>
  </si>
  <si>
    <t>UGLYDOLLS</t>
  </si>
  <si>
    <t>KİM DAHA MUTLU?</t>
  </si>
  <si>
    <t>İÇERDEKİLER</t>
  </si>
  <si>
    <t>DOOR IN THE WOODS</t>
  </si>
  <si>
    <t>LANETLİ KAPI "PARANORMAL ORMAN"</t>
  </si>
  <si>
    <t>BLANCHE COMME NEIGE</t>
  </si>
  <si>
    <t>MASUMİYETİN DAYANILMAZ ÇEKİCİLİĞİ</t>
  </si>
  <si>
    <t>NE OLUR GİTME</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</si>
</sst>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mmm/yyyy"/>
    <numFmt numFmtId="197" formatCode="dd/mm/yyyy;@"/>
    <numFmt numFmtId="198" formatCode="_ * #,##0.00_)\ _T_R_Y_ ;_ * \(#,##0.00\)\ _T_R_Y_ ;_ * &quot;-&quot;??_)\ _T_R_Y_ ;_ @_ "/>
  </numFmts>
  <fonts count="86">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23"/>
      <name val="Calibri"/>
      <family val="2"/>
    </font>
    <font>
      <sz val="7"/>
      <color indexed="8"/>
      <name val="Calibri"/>
      <family val="2"/>
    </font>
    <font>
      <sz val="5"/>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0" tint="-0.4999699890613556"/>
      <name val="Calibri"/>
      <family val="2"/>
    </font>
    <font>
      <sz val="7"/>
      <color theme="1"/>
      <name val="Calibri"/>
      <family val="2"/>
    </font>
    <font>
      <sz val="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5" fillId="20" borderId="5" applyNumberFormat="0" applyAlignment="0" applyProtection="0"/>
    <xf numFmtId="0" fontId="3" fillId="0" borderId="0">
      <alignment/>
      <protection/>
    </xf>
    <xf numFmtId="0" fontId="31"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1" fontId="57"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8">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3" applyNumberFormat="1" applyFont="1" applyFill="1" applyBorder="1" applyAlignment="1" applyProtection="1">
      <alignment vertical="center"/>
      <protection/>
    </xf>
    <xf numFmtId="2" fontId="6" fillId="0" borderId="14" xfId="133" applyNumberFormat="1" applyFont="1" applyFill="1" applyBorder="1" applyAlignment="1" applyProtection="1">
      <alignment vertical="center"/>
      <protection/>
    </xf>
    <xf numFmtId="177" fontId="6" fillId="0" borderId="14" xfId="135"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0" fontId="83" fillId="0" borderId="14" xfId="0" applyFont="1" applyFill="1" applyBorder="1" applyAlignment="1">
      <alignment vertical="center"/>
    </xf>
    <xf numFmtId="181"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4" fillId="0" borderId="14" xfId="0" applyFont="1" applyBorder="1" applyAlignment="1">
      <alignment vertical="center"/>
    </xf>
    <xf numFmtId="0" fontId="85" fillId="0" borderId="14" xfId="0" applyFont="1" applyBorder="1" applyAlignment="1">
      <alignment vertical="center"/>
    </xf>
    <xf numFmtId="0" fontId="84" fillId="0" borderId="14" xfId="0" applyFont="1" applyBorder="1" applyAlignment="1">
      <alignment vertical="center"/>
    </xf>
    <xf numFmtId="0" fontId="84" fillId="0" borderId="14" xfId="0" applyFont="1" applyBorder="1" applyAlignment="1">
      <alignment horizontal="center" vertical="center"/>
    </xf>
    <xf numFmtId="4" fontId="84" fillId="0" borderId="14" xfId="0" applyNumberFormat="1" applyFont="1" applyBorder="1" applyAlignment="1">
      <alignment vertical="center"/>
    </xf>
    <xf numFmtId="3" fontId="84" fillId="0" borderId="14" xfId="0" applyNumberFormat="1" applyFont="1" applyBorder="1" applyAlignment="1">
      <alignment vertical="center"/>
    </xf>
    <xf numFmtId="0" fontId="85" fillId="0" borderId="14" xfId="0" applyFont="1" applyBorder="1" applyAlignment="1">
      <alignment horizontal="center" vertical="center"/>
    </xf>
    <xf numFmtId="0" fontId="82" fillId="0" borderId="14" xfId="0" applyFont="1" applyBorder="1" applyAlignment="1">
      <alignment horizontal="center" vertical="center"/>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32">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2 2 4" xfId="123"/>
    <cellStyle name="Virgül 3" xfId="124"/>
    <cellStyle name="Virgül 3 2" xfId="125"/>
    <cellStyle name="Virgül 4" xfId="126"/>
    <cellStyle name="Vurgu1" xfId="127"/>
    <cellStyle name="Vurgu2" xfId="128"/>
    <cellStyle name="Vurgu3" xfId="129"/>
    <cellStyle name="Vurgu4" xfId="130"/>
    <cellStyle name="Vurgu5" xfId="131"/>
    <cellStyle name="Vurgu6" xfId="132"/>
    <cellStyle name="Percent" xfId="133"/>
    <cellStyle name="Yüzde 2" xfId="134"/>
    <cellStyle name="Yüzde 2 2" xfId="135"/>
    <cellStyle name="Yüzde 2 3" xfId="136"/>
    <cellStyle name="Yüzde 2 4" xfId="137"/>
    <cellStyle name="Yüzde 2 4 2" xfId="138"/>
    <cellStyle name="Yüzde 3" xfId="139"/>
    <cellStyle name="Yüzde 4" xfId="140"/>
    <cellStyle name="Yüzde 5" xfId="141"/>
    <cellStyle name="Yüzde 6" xfId="142"/>
    <cellStyle name="Yüzde 6 2" xfId="143"/>
    <cellStyle name="Yüzde 7" xfId="144"/>
    <cellStyle name="Yüzde 7 2"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4"/>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1.00390625" style="3" bestFit="1" customWidth="1"/>
    <col min="4" max="4" width="4.00390625" style="4" bestFit="1" customWidth="1"/>
    <col min="5" max="5" width="17.57421875" style="6" bestFit="1" customWidth="1"/>
    <col min="6" max="6" width="5.8515625" style="7" bestFit="1" customWidth="1"/>
    <col min="7" max="7" width="13.57421875" style="8" bestFit="1" customWidth="1"/>
    <col min="8" max="9" width="3.140625" style="9" bestFit="1" customWidth="1"/>
    <col min="10" max="10" width="3.140625" style="80"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4.8515625" style="12" bestFit="1" customWidth="1"/>
    <col min="16" max="16" width="8.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7109375" style="14" bestFit="1" customWidth="1"/>
    <col min="28" max="28" width="4.28125" style="20" bestFit="1" customWidth="1"/>
    <col min="29" max="16384" width="4.421875" style="3" customWidth="1"/>
  </cols>
  <sheetData>
    <row r="1" spans="1:28" s="26" customFormat="1" ht="12.75">
      <c r="A1" s="21"/>
      <c r="B1" s="113" t="s">
        <v>0</v>
      </c>
      <c r="C1" s="113"/>
      <c r="D1" s="22"/>
      <c r="E1" s="23"/>
      <c r="F1" s="24"/>
      <c r="G1" s="23"/>
      <c r="H1" s="25"/>
      <c r="I1" s="72"/>
      <c r="J1" s="75"/>
      <c r="K1" s="25"/>
      <c r="L1" s="114" t="s">
        <v>1</v>
      </c>
      <c r="M1" s="114"/>
      <c r="N1" s="114"/>
      <c r="O1" s="114"/>
      <c r="P1" s="114"/>
      <c r="Q1" s="114"/>
      <c r="R1" s="114"/>
      <c r="S1" s="114"/>
      <c r="T1" s="114"/>
      <c r="U1" s="114"/>
      <c r="V1" s="114"/>
      <c r="W1" s="114"/>
      <c r="X1" s="114"/>
      <c r="Y1" s="114"/>
      <c r="Z1" s="114"/>
      <c r="AA1" s="114"/>
      <c r="AB1" s="114"/>
    </row>
    <row r="2" spans="1:28" s="26" customFormat="1" ht="12.75">
      <c r="A2" s="21"/>
      <c r="B2" s="115" t="s">
        <v>2</v>
      </c>
      <c r="C2" s="115"/>
      <c r="D2" s="27"/>
      <c r="E2" s="28"/>
      <c r="F2" s="29"/>
      <c r="G2" s="28"/>
      <c r="H2" s="30"/>
      <c r="I2" s="30"/>
      <c r="J2" s="76"/>
      <c r="K2" s="31"/>
      <c r="L2" s="114"/>
      <c r="M2" s="114"/>
      <c r="N2" s="114"/>
      <c r="O2" s="114"/>
      <c r="P2" s="114"/>
      <c r="Q2" s="114"/>
      <c r="R2" s="114"/>
      <c r="S2" s="114"/>
      <c r="T2" s="114"/>
      <c r="U2" s="114"/>
      <c r="V2" s="114"/>
      <c r="W2" s="114"/>
      <c r="X2" s="114"/>
      <c r="Y2" s="114"/>
      <c r="Z2" s="114"/>
      <c r="AA2" s="114"/>
      <c r="AB2" s="114"/>
    </row>
    <row r="3" spans="1:28" s="26" customFormat="1" ht="11.25">
      <c r="A3" s="21"/>
      <c r="B3" s="116" t="s">
        <v>103</v>
      </c>
      <c r="C3" s="116"/>
      <c r="D3" s="32"/>
      <c r="E3" s="33"/>
      <c r="F3" s="34"/>
      <c r="G3" s="33"/>
      <c r="H3" s="35"/>
      <c r="I3" s="35"/>
      <c r="J3" s="77"/>
      <c r="K3" s="35"/>
      <c r="L3" s="114"/>
      <c r="M3" s="114"/>
      <c r="N3" s="114"/>
      <c r="O3" s="114"/>
      <c r="P3" s="114"/>
      <c r="Q3" s="114"/>
      <c r="R3" s="114"/>
      <c r="S3" s="114"/>
      <c r="T3" s="114"/>
      <c r="U3" s="114"/>
      <c r="V3" s="114"/>
      <c r="W3" s="114"/>
      <c r="X3" s="114"/>
      <c r="Y3" s="114"/>
      <c r="Z3" s="114"/>
      <c r="AA3" s="114"/>
      <c r="AB3" s="114"/>
    </row>
    <row r="4" spans="1:28" s="42" customFormat="1" ht="11.25" customHeight="1">
      <c r="A4" s="36"/>
      <c r="B4" s="37"/>
      <c r="C4" s="38"/>
      <c r="D4" s="39"/>
      <c r="E4" s="38"/>
      <c r="F4" s="40"/>
      <c r="G4" s="41"/>
      <c r="H4" s="41"/>
      <c r="I4" s="73"/>
      <c r="J4" s="78"/>
      <c r="K4" s="41"/>
      <c r="L4" s="117" t="s">
        <v>3</v>
      </c>
      <c r="M4" s="117"/>
      <c r="N4" s="117" t="s">
        <v>4</v>
      </c>
      <c r="O4" s="117"/>
      <c r="P4" s="117" t="s">
        <v>5</v>
      </c>
      <c r="Q4" s="117"/>
      <c r="R4" s="117" t="s">
        <v>6</v>
      </c>
      <c r="S4" s="117"/>
      <c r="T4" s="117"/>
      <c r="U4" s="117"/>
      <c r="V4" s="117" t="s">
        <v>7</v>
      </c>
      <c r="W4" s="117"/>
      <c r="X4" s="117" t="s">
        <v>8</v>
      </c>
      <c r="Y4" s="117"/>
      <c r="Z4" s="117" t="s">
        <v>9</v>
      </c>
      <c r="AA4" s="117"/>
      <c r="AB4" s="117"/>
    </row>
    <row r="5" spans="1:28" s="53" customFormat="1" ht="57.75">
      <c r="A5" s="43"/>
      <c r="B5" s="44"/>
      <c r="C5" s="45" t="s">
        <v>10</v>
      </c>
      <c r="D5" s="46" t="s">
        <v>11</v>
      </c>
      <c r="E5" s="45" t="s">
        <v>12</v>
      </c>
      <c r="F5" s="47" t="s">
        <v>13</v>
      </c>
      <c r="G5" s="48" t="s">
        <v>14</v>
      </c>
      <c r="H5" s="49" t="s">
        <v>15</v>
      </c>
      <c r="I5" s="74" t="s">
        <v>16</v>
      </c>
      <c r="J5" s="79"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62" t="s">
        <v>29</v>
      </c>
      <c r="C7" s="63" t="s">
        <v>101</v>
      </c>
      <c r="D7" s="64" t="s">
        <v>30</v>
      </c>
      <c r="E7" s="104" t="s">
        <v>102</v>
      </c>
      <c r="F7" s="65">
        <v>43601</v>
      </c>
      <c r="G7" s="60" t="s">
        <v>34</v>
      </c>
      <c r="H7" s="69">
        <v>353</v>
      </c>
      <c r="I7" s="85">
        <v>353</v>
      </c>
      <c r="J7" s="82">
        <v>400</v>
      </c>
      <c r="K7" s="68">
        <v>1</v>
      </c>
      <c r="L7" s="86">
        <v>1257378.31</v>
      </c>
      <c r="M7" s="87">
        <v>63924</v>
      </c>
      <c r="N7" s="86">
        <v>1697407.67</v>
      </c>
      <c r="O7" s="87">
        <v>87397</v>
      </c>
      <c r="P7" s="86">
        <v>1256945.04</v>
      </c>
      <c r="Q7" s="87">
        <v>68484</v>
      </c>
      <c r="R7" s="88">
        <f aca="true" t="shared" si="0" ref="R7:R47">L7+N7+P7</f>
        <v>4211731.02</v>
      </c>
      <c r="S7" s="89">
        <f aca="true" t="shared" si="1" ref="S7:S47">M7+O7+Q7</f>
        <v>219805</v>
      </c>
      <c r="T7" s="90">
        <f>S7/J7</f>
        <v>549.5125</v>
      </c>
      <c r="U7" s="91">
        <f aca="true" t="shared" si="2" ref="U7:U47">R7/S7</f>
        <v>19.161215713928254</v>
      </c>
      <c r="V7" s="83"/>
      <c r="W7" s="84"/>
      <c r="X7" s="92">
        <f aca="true" t="shared" si="3" ref="X7:Y9">IF(V7&lt;&gt;0,-(V7-R7)/V7,"")</f>
      </c>
      <c r="Y7" s="92">
        <f t="shared" si="3"/>
      </c>
      <c r="Z7" s="100">
        <v>4760049.05</v>
      </c>
      <c r="AA7" s="101">
        <v>250483</v>
      </c>
      <c r="AB7" s="97">
        <f aca="true" t="shared" si="4" ref="AB7:AB47">Z7/AA7</f>
        <v>19.003481473792633</v>
      </c>
    </row>
    <row r="8" spans="1:28" s="61" customFormat="1" ht="11.25">
      <c r="A8" s="54">
        <v>2</v>
      </c>
      <c r="B8" s="55"/>
      <c r="C8" s="56" t="s">
        <v>85</v>
      </c>
      <c r="D8" s="57" t="s">
        <v>43</v>
      </c>
      <c r="E8" s="103" t="s">
        <v>82</v>
      </c>
      <c r="F8" s="59">
        <v>43581</v>
      </c>
      <c r="G8" s="60" t="s">
        <v>28</v>
      </c>
      <c r="H8" s="67">
        <v>397</v>
      </c>
      <c r="I8" s="67">
        <v>371</v>
      </c>
      <c r="J8" s="81">
        <v>371</v>
      </c>
      <c r="K8" s="68">
        <v>4</v>
      </c>
      <c r="L8" s="86">
        <v>158777</v>
      </c>
      <c r="M8" s="87">
        <v>8125</v>
      </c>
      <c r="N8" s="86">
        <v>332423</v>
      </c>
      <c r="O8" s="87">
        <v>17679</v>
      </c>
      <c r="P8" s="86">
        <v>285841</v>
      </c>
      <c r="Q8" s="87">
        <v>15884</v>
      </c>
      <c r="R8" s="88">
        <f t="shared" si="0"/>
        <v>777041</v>
      </c>
      <c r="S8" s="89">
        <f t="shared" si="1"/>
        <v>41688</v>
      </c>
      <c r="T8" s="90">
        <f>S8/J8</f>
        <v>112.366576819407</v>
      </c>
      <c r="U8" s="91">
        <f t="shared" si="2"/>
        <v>18.63944060640952</v>
      </c>
      <c r="V8" s="83">
        <v>2060893</v>
      </c>
      <c r="W8" s="84">
        <v>105174</v>
      </c>
      <c r="X8" s="92">
        <f t="shared" si="3"/>
        <v>-0.6229590764780122</v>
      </c>
      <c r="Y8" s="92">
        <f t="shared" si="3"/>
        <v>-0.6036282731473558</v>
      </c>
      <c r="Z8" s="93">
        <v>43756449</v>
      </c>
      <c r="AA8" s="94">
        <v>2416747</v>
      </c>
      <c r="AB8" s="97">
        <f t="shared" si="4"/>
        <v>18.105514975295304</v>
      </c>
    </row>
    <row r="9" spans="1:28" s="61" customFormat="1" ht="11.25">
      <c r="A9" s="54">
        <v>3</v>
      </c>
      <c r="B9" s="66"/>
      <c r="C9" s="63" t="s">
        <v>99</v>
      </c>
      <c r="D9" s="64" t="s">
        <v>31</v>
      </c>
      <c r="E9" s="104" t="s">
        <v>100</v>
      </c>
      <c r="F9" s="65">
        <v>43595</v>
      </c>
      <c r="G9" s="60" t="s">
        <v>32</v>
      </c>
      <c r="H9" s="69">
        <v>346</v>
      </c>
      <c r="I9" s="69">
        <v>348</v>
      </c>
      <c r="J9" s="81">
        <v>348</v>
      </c>
      <c r="K9" s="68">
        <v>2</v>
      </c>
      <c r="L9" s="86">
        <v>102613</v>
      </c>
      <c r="M9" s="87">
        <v>5754</v>
      </c>
      <c r="N9" s="86">
        <v>263858</v>
      </c>
      <c r="O9" s="87">
        <v>14987</v>
      </c>
      <c r="P9" s="86">
        <v>227781</v>
      </c>
      <c r="Q9" s="87">
        <v>13375</v>
      </c>
      <c r="R9" s="88">
        <f t="shared" si="0"/>
        <v>594252</v>
      </c>
      <c r="S9" s="89">
        <f t="shared" si="1"/>
        <v>34116</v>
      </c>
      <c r="T9" s="90">
        <f>S9/J9</f>
        <v>98.03448275862068</v>
      </c>
      <c r="U9" s="91">
        <f t="shared" si="2"/>
        <v>17.41857193105874</v>
      </c>
      <c r="V9" s="83">
        <v>1007443</v>
      </c>
      <c r="W9" s="84">
        <v>56926</v>
      </c>
      <c r="X9" s="92">
        <f t="shared" si="3"/>
        <v>-0.4101383403329022</v>
      </c>
      <c r="Y9" s="92">
        <f t="shared" si="3"/>
        <v>-0.400695639953624</v>
      </c>
      <c r="Z9" s="95">
        <v>1949606</v>
      </c>
      <c r="AA9" s="96">
        <v>114124</v>
      </c>
      <c r="AB9" s="97">
        <f t="shared" si="4"/>
        <v>17.083225263748204</v>
      </c>
    </row>
    <row r="10" spans="1:28" s="61" customFormat="1" ht="11.25">
      <c r="A10" s="54">
        <v>4</v>
      </c>
      <c r="B10" s="62" t="s">
        <v>29</v>
      </c>
      <c r="C10" s="56" t="s">
        <v>108</v>
      </c>
      <c r="D10" s="57" t="s">
        <v>33</v>
      </c>
      <c r="E10" s="103" t="s">
        <v>108</v>
      </c>
      <c r="F10" s="59">
        <v>43602</v>
      </c>
      <c r="G10" s="60" t="s">
        <v>36</v>
      </c>
      <c r="H10" s="67">
        <v>251</v>
      </c>
      <c r="I10" s="67">
        <v>251</v>
      </c>
      <c r="J10" s="81">
        <v>251</v>
      </c>
      <c r="K10" s="68">
        <v>1</v>
      </c>
      <c r="L10" s="86">
        <v>22417.84</v>
      </c>
      <c r="M10" s="87">
        <v>1272</v>
      </c>
      <c r="N10" s="86">
        <v>101556.94</v>
      </c>
      <c r="O10" s="87">
        <v>5610</v>
      </c>
      <c r="P10" s="86">
        <v>87494.84</v>
      </c>
      <c r="Q10" s="87">
        <v>5035</v>
      </c>
      <c r="R10" s="88">
        <f t="shared" si="0"/>
        <v>211469.62</v>
      </c>
      <c r="S10" s="89">
        <f t="shared" si="1"/>
        <v>11917</v>
      </c>
      <c r="T10" s="90">
        <f>S10/J10</f>
        <v>47.47808764940239</v>
      </c>
      <c r="U10" s="91">
        <f t="shared" si="2"/>
        <v>17.745206008223544</v>
      </c>
      <c r="V10" s="83"/>
      <c r="W10" s="84"/>
      <c r="X10" s="92"/>
      <c r="Y10" s="92"/>
      <c r="Z10" s="93">
        <v>211469.62</v>
      </c>
      <c r="AA10" s="94">
        <v>11917</v>
      </c>
      <c r="AB10" s="97">
        <f t="shared" si="4"/>
        <v>17.745206008223544</v>
      </c>
    </row>
    <row r="11" spans="1:28" s="61" customFormat="1" ht="11.25">
      <c r="A11" s="54">
        <v>5</v>
      </c>
      <c r="B11" s="55"/>
      <c r="C11" s="56" t="s">
        <v>91</v>
      </c>
      <c r="D11" s="57" t="s">
        <v>30</v>
      </c>
      <c r="E11" s="103" t="s">
        <v>91</v>
      </c>
      <c r="F11" s="59">
        <v>43595</v>
      </c>
      <c r="G11" s="60" t="s">
        <v>37</v>
      </c>
      <c r="H11" s="67">
        <v>185</v>
      </c>
      <c r="I11" s="67">
        <v>120</v>
      </c>
      <c r="J11" s="81">
        <v>120</v>
      </c>
      <c r="K11" s="68">
        <v>2</v>
      </c>
      <c r="L11" s="86">
        <v>20331</v>
      </c>
      <c r="M11" s="87">
        <v>1345</v>
      </c>
      <c r="N11" s="86">
        <v>44545.96</v>
      </c>
      <c r="O11" s="87">
        <v>2929</v>
      </c>
      <c r="P11" s="86">
        <v>42599.57</v>
      </c>
      <c r="Q11" s="87">
        <v>2807</v>
      </c>
      <c r="R11" s="88">
        <f t="shared" si="0"/>
        <v>107476.53</v>
      </c>
      <c r="S11" s="89">
        <f t="shared" si="1"/>
        <v>7081</v>
      </c>
      <c r="T11" s="90">
        <f>S11/J11</f>
        <v>59.00833333333333</v>
      </c>
      <c r="U11" s="91">
        <f t="shared" si="2"/>
        <v>15.178157039966106</v>
      </c>
      <c r="V11" s="83">
        <v>206697.34999999998</v>
      </c>
      <c r="W11" s="84">
        <v>13448</v>
      </c>
      <c r="X11" s="92">
        <f>IF(V11&lt;&gt;0,-(V11-R11)/V11,"")</f>
        <v>-0.4800294730435586</v>
      </c>
      <c r="Y11" s="92">
        <f>IF(W11&lt;&gt;0,-(W11-S11)/W11,"")</f>
        <v>-0.4734533016061868</v>
      </c>
      <c r="Z11" s="98">
        <v>429424.05</v>
      </c>
      <c r="AA11" s="99">
        <v>29107</v>
      </c>
      <c r="AB11" s="97">
        <f t="shared" si="4"/>
        <v>14.7532913044972</v>
      </c>
    </row>
    <row r="12" spans="1:28" s="61" customFormat="1" ht="11.25">
      <c r="A12" s="54">
        <v>6</v>
      </c>
      <c r="B12" s="62" t="s">
        <v>29</v>
      </c>
      <c r="C12" s="56" t="s">
        <v>109</v>
      </c>
      <c r="D12" s="57" t="s">
        <v>35</v>
      </c>
      <c r="E12" s="103" t="s">
        <v>109</v>
      </c>
      <c r="F12" s="59">
        <v>43602</v>
      </c>
      <c r="G12" s="60" t="s">
        <v>36</v>
      </c>
      <c r="H12" s="67">
        <v>182</v>
      </c>
      <c r="I12" s="67">
        <v>182</v>
      </c>
      <c r="J12" s="81">
        <v>182</v>
      </c>
      <c r="K12" s="68">
        <v>1</v>
      </c>
      <c r="L12" s="86">
        <v>20236.8</v>
      </c>
      <c r="M12" s="87">
        <v>1289</v>
      </c>
      <c r="N12" s="86">
        <v>46554.95</v>
      </c>
      <c r="O12" s="87">
        <v>2983</v>
      </c>
      <c r="P12" s="86">
        <v>40521.6</v>
      </c>
      <c r="Q12" s="87">
        <v>2599</v>
      </c>
      <c r="R12" s="88">
        <f t="shared" si="0"/>
        <v>107313.35</v>
      </c>
      <c r="S12" s="89">
        <f t="shared" si="1"/>
        <v>6871</v>
      </c>
      <c r="T12" s="90">
        <f>S12/J12</f>
        <v>37.752747252747255</v>
      </c>
      <c r="U12" s="91">
        <f t="shared" si="2"/>
        <v>15.618301557269685</v>
      </c>
      <c r="V12" s="83"/>
      <c r="W12" s="84"/>
      <c r="X12" s="92"/>
      <c r="Y12" s="92"/>
      <c r="Z12" s="93">
        <v>107313.356</v>
      </c>
      <c r="AA12" s="94">
        <v>6871</v>
      </c>
      <c r="AB12" s="97">
        <f t="shared" si="4"/>
        <v>15.618302430505022</v>
      </c>
    </row>
    <row r="13" spans="1:28" s="61" customFormat="1" ht="11.25">
      <c r="A13" s="54">
        <v>7</v>
      </c>
      <c r="B13" s="55"/>
      <c r="C13" s="56" t="s">
        <v>76</v>
      </c>
      <c r="D13" s="57" t="s">
        <v>35</v>
      </c>
      <c r="E13" s="103" t="s">
        <v>76</v>
      </c>
      <c r="F13" s="59">
        <v>43574</v>
      </c>
      <c r="G13" s="60" t="s">
        <v>37</v>
      </c>
      <c r="H13" s="67">
        <v>245</v>
      </c>
      <c r="I13" s="67">
        <v>88</v>
      </c>
      <c r="J13" s="81">
        <v>88</v>
      </c>
      <c r="K13" s="68">
        <v>5</v>
      </c>
      <c r="L13" s="86">
        <v>5338.58</v>
      </c>
      <c r="M13" s="87">
        <v>453</v>
      </c>
      <c r="N13" s="86">
        <v>30744.22</v>
      </c>
      <c r="O13" s="87">
        <v>2518</v>
      </c>
      <c r="P13" s="86">
        <v>34286.31</v>
      </c>
      <c r="Q13" s="87">
        <v>2843</v>
      </c>
      <c r="R13" s="88">
        <f t="shared" si="0"/>
        <v>70369.11</v>
      </c>
      <c r="S13" s="89">
        <f t="shared" si="1"/>
        <v>5814</v>
      </c>
      <c r="T13" s="90">
        <f>S13/J13</f>
        <v>66.06818181818181</v>
      </c>
      <c r="U13" s="91">
        <f t="shared" si="2"/>
        <v>12.103390092879257</v>
      </c>
      <c r="V13" s="83">
        <v>122200.62</v>
      </c>
      <c r="W13" s="84">
        <v>10811</v>
      </c>
      <c r="X13" s="92">
        <f aca="true" t="shared" si="5" ref="X13:Y16">IF(V13&lt;&gt;0,-(V13-R13)/V13,"")</f>
        <v>-0.4241509576628989</v>
      </c>
      <c r="Y13" s="92">
        <f t="shared" si="5"/>
        <v>-0.46221441124780316</v>
      </c>
      <c r="Z13" s="98">
        <v>1884301.71</v>
      </c>
      <c r="AA13" s="99">
        <v>137420</v>
      </c>
      <c r="AB13" s="97">
        <f t="shared" si="4"/>
        <v>13.711990321641682</v>
      </c>
    </row>
    <row r="14" spans="1:28" s="61" customFormat="1" ht="11.25">
      <c r="A14" s="54">
        <v>8</v>
      </c>
      <c r="B14" s="55"/>
      <c r="C14" s="56" t="s">
        <v>94</v>
      </c>
      <c r="D14" s="57" t="s">
        <v>33</v>
      </c>
      <c r="E14" s="103" t="s">
        <v>50</v>
      </c>
      <c r="F14" s="59">
        <v>43595</v>
      </c>
      <c r="G14" s="60" t="s">
        <v>36</v>
      </c>
      <c r="H14" s="67">
        <v>293</v>
      </c>
      <c r="I14" s="67">
        <v>186</v>
      </c>
      <c r="J14" s="81">
        <v>186</v>
      </c>
      <c r="K14" s="68">
        <v>2</v>
      </c>
      <c r="L14" s="86">
        <v>12673.72</v>
      </c>
      <c r="M14" s="87">
        <v>1105</v>
      </c>
      <c r="N14" s="86">
        <v>38823.84</v>
      </c>
      <c r="O14" s="87">
        <v>2365</v>
      </c>
      <c r="P14" s="86">
        <v>35565.31</v>
      </c>
      <c r="Q14" s="87">
        <v>2246</v>
      </c>
      <c r="R14" s="88">
        <f t="shared" si="0"/>
        <v>87062.87</v>
      </c>
      <c r="S14" s="89">
        <f t="shared" si="1"/>
        <v>5716</v>
      </c>
      <c r="T14" s="90">
        <f>S14/J14</f>
        <v>30.731182795698924</v>
      </c>
      <c r="U14" s="91">
        <f t="shared" si="2"/>
        <v>15.231432820153954</v>
      </c>
      <c r="V14" s="83">
        <v>255189.91999999998</v>
      </c>
      <c r="W14" s="84">
        <v>15347</v>
      </c>
      <c r="X14" s="92">
        <f t="shared" si="5"/>
        <v>-0.6588310776538508</v>
      </c>
      <c r="Y14" s="92">
        <f t="shared" si="5"/>
        <v>-0.627549358180752</v>
      </c>
      <c r="Z14" s="93">
        <v>420968.79</v>
      </c>
      <c r="AA14" s="94">
        <v>27348</v>
      </c>
      <c r="AB14" s="97">
        <f t="shared" si="4"/>
        <v>15.393037516454585</v>
      </c>
    </row>
    <row r="15" spans="1:28" s="61" customFormat="1" ht="11.25">
      <c r="A15" s="54">
        <v>9</v>
      </c>
      <c r="B15" s="55"/>
      <c r="C15" s="56" t="s">
        <v>52</v>
      </c>
      <c r="D15" s="57" t="s">
        <v>30</v>
      </c>
      <c r="E15" s="103" t="s">
        <v>52</v>
      </c>
      <c r="F15" s="59">
        <v>43413</v>
      </c>
      <c r="G15" s="60" t="s">
        <v>51</v>
      </c>
      <c r="H15" s="67">
        <v>391</v>
      </c>
      <c r="I15" s="67">
        <v>120</v>
      </c>
      <c r="J15" s="81">
        <v>120</v>
      </c>
      <c r="K15" s="68">
        <v>11</v>
      </c>
      <c r="L15" s="86">
        <v>11599</v>
      </c>
      <c r="M15" s="87">
        <v>1160</v>
      </c>
      <c r="N15" s="86">
        <v>23269</v>
      </c>
      <c r="O15" s="87">
        <v>2373</v>
      </c>
      <c r="P15" s="86">
        <v>20878</v>
      </c>
      <c r="Q15" s="87">
        <v>2087</v>
      </c>
      <c r="R15" s="88">
        <f t="shared" si="0"/>
        <v>55746</v>
      </c>
      <c r="S15" s="89">
        <f t="shared" si="1"/>
        <v>5620</v>
      </c>
      <c r="T15" s="90">
        <f>S15/J15</f>
        <v>46.833333333333336</v>
      </c>
      <c r="U15" s="91">
        <f t="shared" si="2"/>
        <v>9.919217081850533</v>
      </c>
      <c r="V15" s="83">
        <v>0</v>
      </c>
      <c r="W15" s="84">
        <v>0</v>
      </c>
      <c r="X15" s="92">
        <f t="shared" si="5"/>
      </c>
      <c r="Y15" s="92">
        <f t="shared" si="5"/>
      </c>
      <c r="Z15" s="93">
        <v>18087784</v>
      </c>
      <c r="AA15" s="94">
        <v>1412109</v>
      </c>
      <c r="AB15" s="97">
        <f t="shared" si="4"/>
        <v>12.809056524673379</v>
      </c>
    </row>
    <row r="16" spans="1:28" s="61" customFormat="1" ht="11.25">
      <c r="A16" s="54">
        <v>10</v>
      </c>
      <c r="B16" s="55"/>
      <c r="C16" s="56" t="s">
        <v>67</v>
      </c>
      <c r="D16" s="57" t="s">
        <v>31</v>
      </c>
      <c r="E16" s="103" t="s">
        <v>67</v>
      </c>
      <c r="F16" s="59">
        <v>43560</v>
      </c>
      <c r="G16" s="60" t="s">
        <v>36</v>
      </c>
      <c r="H16" s="67">
        <v>401</v>
      </c>
      <c r="I16" s="67">
        <v>94</v>
      </c>
      <c r="J16" s="81">
        <v>94</v>
      </c>
      <c r="K16" s="68">
        <v>7</v>
      </c>
      <c r="L16" s="86">
        <v>4874.75</v>
      </c>
      <c r="M16" s="87">
        <v>489</v>
      </c>
      <c r="N16" s="86">
        <v>13488.68</v>
      </c>
      <c r="O16" s="87">
        <v>1382</v>
      </c>
      <c r="P16" s="86">
        <v>12077.9</v>
      </c>
      <c r="Q16" s="87">
        <v>1965</v>
      </c>
      <c r="R16" s="88">
        <f t="shared" si="0"/>
        <v>30441.33</v>
      </c>
      <c r="S16" s="89">
        <f t="shared" si="1"/>
        <v>3836</v>
      </c>
      <c r="T16" s="90">
        <f>S16/J16</f>
        <v>40.808510638297875</v>
      </c>
      <c r="U16" s="91">
        <f t="shared" si="2"/>
        <v>7.9356960375391035</v>
      </c>
      <c r="V16" s="83">
        <v>81254.36</v>
      </c>
      <c r="W16" s="84">
        <v>8014</v>
      </c>
      <c r="X16" s="92">
        <f t="shared" si="5"/>
        <v>-0.6253575808116635</v>
      </c>
      <c r="Y16" s="92">
        <f t="shared" si="5"/>
        <v>-0.521337659096581</v>
      </c>
      <c r="Z16" s="93">
        <v>4723394.01</v>
      </c>
      <c r="AA16" s="94">
        <v>364000</v>
      </c>
      <c r="AB16" s="97">
        <f t="shared" si="4"/>
        <v>12.97635717032967</v>
      </c>
    </row>
    <row r="17" spans="1:28" s="61" customFormat="1" ht="11.25">
      <c r="A17" s="54">
        <v>11</v>
      </c>
      <c r="B17" s="62" t="s">
        <v>29</v>
      </c>
      <c r="C17" s="56" t="s">
        <v>104</v>
      </c>
      <c r="D17" s="57" t="s">
        <v>35</v>
      </c>
      <c r="E17" s="103" t="s">
        <v>105</v>
      </c>
      <c r="F17" s="59">
        <v>43602</v>
      </c>
      <c r="G17" s="60" t="s">
        <v>37</v>
      </c>
      <c r="H17" s="67">
        <v>124</v>
      </c>
      <c r="I17" s="67">
        <v>124</v>
      </c>
      <c r="J17" s="81">
        <v>124</v>
      </c>
      <c r="K17" s="68">
        <v>1</v>
      </c>
      <c r="L17" s="86">
        <v>5288</v>
      </c>
      <c r="M17" s="87">
        <v>406</v>
      </c>
      <c r="N17" s="86">
        <v>23591.38</v>
      </c>
      <c r="O17" s="87">
        <v>1530</v>
      </c>
      <c r="P17" s="86">
        <v>22301.53</v>
      </c>
      <c r="Q17" s="87">
        <v>1497</v>
      </c>
      <c r="R17" s="88">
        <f t="shared" si="0"/>
        <v>51180.91</v>
      </c>
      <c r="S17" s="89">
        <f t="shared" si="1"/>
        <v>3433</v>
      </c>
      <c r="T17" s="90">
        <f>S17/J17</f>
        <v>27.68548387096774</v>
      </c>
      <c r="U17" s="91">
        <f t="shared" si="2"/>
        <v>14.908508593067289</v>
      </c>
      <c r="V17" s="83"/>
      <c r="W17" s="84"/>
      <c r="X17" s="92"/>
      <c r="Y17" s="92"/>
      <c r="Z17" s="98">
        <v>51180.91</v>
      </c>
      <c r="AA17" s="99">
        <v>3433</v>
      </c>
      <c r="AB17" s="97">
        <f t="shared" si="4"/>
        <v>14.908508593067289</v>
      </c>
    </row>
    <row r="18" spans="1:28" s="61" customFormat="1" ht="11.25">
      <c r="A18" s="54">
        <v>12</v>
      </c>
      <c r="B18" s="62" t="s">
        <v>29</v>
      </c>
      <c r="C18" s="56" t="s">
        <v>111</v>
      </c>
      <c r="D18" s="57" t="s">
        <v>40</v>
      </c>
      <c r="E18" s="103" t="s">
        <v>112</v>
      </c>
      <c r="F18" s="59">
        <v>43602</v>
      </c>
      <c r="G18" s="60" t="s">
        <v>44</v>
      </c>
      <c r="H18" s="67">
        <v>83</v>
      </c>
      <c r="I18" s="67">
        <v>83</v>
      </c>
      <c r="J18" s="81">
        <v>83</v>
      </c>
      <c r="K18" s="68">
        <v>1</v>
      </c>
      <c r="L18" s="86">
        <v>9889.88</v>
      </c>
      <c r="M18" s="87">
        <v>565</v>
      </c>
      <c r="N18" s="86">
        <v>19903.04</v>
      </c>
      <c r="O18" s="87">
        <v>1171</v>
      </c>
      <c r="P18" s="86">
        <v>17560.5</v>
      </c>
      <c r="Q18" s="87">
        <v>1039</v>
      </c>
      <c r="R18" s="88">
        <f t="shared" si="0"/>
        <v>47353.42</v>
      </c>
      <c r="S18" s="89">
        <f t="shared" si="1"/>
        <v>2775</v>
      </c>
      <c r="T18" s="90">
        <f>S18/J18</f>
        <v>33.433734939759034</v>
      </c>
      <c r="U18" s="91">
        <f t="shared" si="2"/>
        <v>17.064295495495497</v>
      </c>
      <c r="V18" s="83"/>
      <c r="W18" s="84"/>
      <c r="X18" s="92"/>
      <c r="Y18" s="92"/>
      <c r="Z18" s="93">
        <v>47353.42</v>
      </c>
      <c r="AA18" s="94">
        <v>2775</v>
      </c>
      <c r="AB18" s="97">
        <f t="shared" si="4"/>
        <v>17.064295495495497</v>
      </c>
    </row>
    <row r="19" spans="1:28" s="61" customFormat="1" ht="11.25">
      <c r="A19" s="54">
        <v>13</v>
      </c>
      <c r="B19" s="55"/>
      <c r="C19" s="56" t="s">
        <v>89</v>
      </c>
      <c r="D19" s="57" t="s">
        <v>30</v>
      </c>
      <c r="E19" s="103" t="s">
        <v>89</v>
      </c>
      <c r="F19" s="59">
        <v>43588</v>
      </c>
      <c r="G19" s="60" t="s">
        <v>36</v>
      </c>
      <c r="H19" s="67">
        <v>306</v>
      </c>
      <c r="I19" s="67">
        <v>93</v>
      </c>
      <c r="J19" s="81">
        <v>93</v>
      </c>
      <c r="K19" s="68">
        <v>3</v>
      </c>
      <c r="L19" s="86">
        <v>8573</v>
      </c>
      <c r="M19" s="87">
        <v>506</v>
      </c>
      <c r="N19" s="86">
        <v>17718.7</v>
      </c>
      <c r="O19" s="87">
        <v>1080</v>
      </c>
      <c r="P19" s="86">
        <v>15759.67</v>
      </c>
      <c r="Q19" s="87">
        <v>906</v>
      </c>
      <c r="R19" s="88">
        <f t="shared" si="0"/>
        <v>42051.37</v>
      </c>
      <c r="S19" s="89">
        <f t="shared" si="1"/>
        <v>2492</v>
      </c>
      <c r="T19" s="90">
        <f>S19/J19</f>
        <v>26.795698924731184</v>
      </c>
      <c r="U19" s="91">
        <f t="shared" si="2"/>
        <v>16.874546548956662</v>
      </c>
      <c r="V19" s="83">
        <v>154924.29</v>
      </c>
      <c r="W19" s="84">
        <v>9299</v>
      </c>
      <c r="X19" s="92">
        <f aca="true" t="shared" si="6" ref="X19:Y21">IF(V19&lt;&gt;0,-(V19-R19)/V19,"")</f>
        <v>-0.7285682574372295</v>
      </c>
      <c r="Y19" s="92">
        <f t="shared" si="6"/>
        <v>-0.7320141950747392</v>
      </c>
      <c r="Z19" s="93">
        <v>878560.78</v>
      </c>
      <c r="AA19" s="94">
        <v>56032</v>
      </c>
      <c r="AB19" s="97">
        <f t="shared" si="4"/>
        <v>15.679625571102228</v>
      </c>
    </row>
    <row r="20" spans="1:28" s="61" customFormat="1" ht="11.25">
      <c r="A20" s="54">
        <v>14</v>
      </c>
      <c r="B20" s="55"/>
      <c r="C20" s="56" t="s">
        <v>97</v>
      </c>
      <c r="D20" s="57" t="s">
        <v>46</v>
      </c>
      <c r="E20" s="103" t="s">
        <v>98</v>
      </c>
      <c r="F20" s="59">
        <v>43595</v>
      </c>
      <c r="G20" s="105" t="s">
        <v>51</v>
      </c>
      <c r="H20" s="67">
        <v>200</v>
      </c>
      <c r="I20" s="67">
        <v>91</v>
      </c>
      <c r="J20" s="81">
        <v>91</v>
      </c>
      <c r="K20" s="68">
        <v>2</v>
      </c>
      <c r="L20" s="86">
        <v>8128</v>
      </c>
      <c r="M20" s="87">
        <v>449</v>
      </c>
      <c r="N20" s="86">
        <v>11140</v>
      </c>
      <c r="O20" s="87">
        <v>628</v>
      </c>
      <c r="P20" s="86">
        <v>9238</v>
      </c>
      <c r="Q20" s="87">
        <v>547</v>
      </c>
      <c r="R20" s="88">
        <f t="shared" si="0"/>
        <v>28506</v>
      </c>
      <c r="S20" s="89">
        <f t="shared" si="1"/>
        <v>1624</v>
      </c>
      <c r="T20" s="90">
        <f>S20/J20</f>
        <v>17.846153846153847</v>
      </c>
      <c r="U20" s="91">
        <f t="shared" si="2"/>
        <v>17.55295566502463</v>
      </c>
      <c r="V20" s="83">
        <v>141694</v>
      </c>
      <c r="W20" s="84">
        <v>8062</v>
      </c>
      <c r="X20" s="92">
        <f t="shared" si="6"/>
        <v>-0.7988199923779412</v>
      </c>
      <c r="Y20" s="92">
        <f t="shared" si="6"/>
        <v>-0.7985611510791367</v>
      </c>
      <c r="Z20" s="93">
        <v>257942</v>
      </c>
      <c r="AA20" s="94">
        <v>15515</v>
      </c>
      <c r="AB20" s="97">
        <f t="shared" si="4"/>
        <v>16.62533032549146</v>
      </c>
    </row>
    <row r="21" spans="1:28" s="61" customFormat="1" ht="11.25">
      <c r="A21" s="54">
        <v>15</v>
      </c>
      <c r="B21" s="55"/>
      <c r="C21" s="56" t="s">
        <v>83</v>
      </c>
      <c r="D21" s="57" t="s">
        <v>35</v>
      </c>
      <c r="E21" s="103" t="s">
        <v>84</v>
      </c>
      <c r="F21" s="59">
        <v>43581</v>
      </c>
      <c r="G21" s="60" t="s">
        <v>36</v>
      </c>
      <c r="H21" s="67">
        <v>259</v>
      </c>
      <c r="I21" s="67">
        <v>42</v>
      </c>
      <c r="J21" s="81">
        <v>42</v>
      </c>
      <c r="K21" s="68">
        <v>4</v>
      </c>
      <c r="L21" s="86">
        <v>2696</v>
      </c>
      <c r="M21" s="87">
        <v>128</v>
      </c>
      <c r="N21" s="86">
        <v>17064.1</v>
      </c>
      <c r="O21" s="87">
        <v>795</v>
      </c>
      <c r="P21" s="86">
        <v>13521</v>
      </c>
      <c r="Q21" s="87">
        <v>698</v>
      </c>
      <c r="R21" s="88">
        <f t="shared" si="0"/>
        <v>33281.1</v>
      </c>
      <c r="S21" s="89">
        <f t="shared" si="1"/>
        <v>1621</v>
      </c>
      <c r="T21" s="90">
        <f>S21/J21</f>
        <v>38.595238095238095</v>
      </c>
      <c r="U21" s="91">
        <f t="shared" si="2"/>
        <v>20.531215299198024</v>
      </c>
      <c r="V21" s="83">
        <v>107572.34</v>
      </c>
      <c r="W21" s="84">
        <v>6272</v>
      </c>
      <c r="X21" s="92">
        <f t="shared" si="6"/>
        <v>-0.6906165655595109</v>
      </c>
      <c r="Y21" s="92">
        <f t="shared" si="6"/>
        <v>-0.7415497448979592</v>
      </c>
      <c r="Z21" s="93">
        <v>1325640.16</v>
      </c>
      <c r="AA21" s="94">
        <v>83192</v>
      </c>
      <c r="AB21" s="97">
        <f t="shared" si="4"/>
        <v>15.934707183383017</v>
      </c>
    </row>
    <row r="22" spans="1:28" s="61" customFormat="1" ht="11.25">
      <c r="A22" s="54">
        <v>16</v>
      </c>
      <c r="B22" s="62" t="s">
        <v>29</v>
      </c>
      <c r="C22" s="56" t="s">
        <v>113</v>
      </c>
      <c r="D22" s="57" t="s">
        <v>30</v>
      </c>
      <c r="E22" s="103" t="s">
        <v>114</v>
      </c>
      <c r="F22" s="59">
        <v>43602</v>
      </c>
      <c r="G22" s="60" t="s">
        <v>41</v>
      </c>
      <c r="H22" s="67">
        <v>35</v>
      </c>
      <c r="I22" s="67">
        <v>35</v>
      </c>
      <c r="J22" s="81">
        <v>35</v>
      </c>
      <c r="K22" s="68">
        <v>1</v>
      </c>
      <c r="L22" s="86">
        <v>6275</v>
      </c>
      <c r="M22" s="87">
        <v>269</v>
      </c>
      <c r="N22" s="86">
        <v>9411.5</v>
      </c>
      <c r="O22" s="87">
        <v>412</v>
      </c>
      <c r="P22" s="86">
        <v>4907</v>
      </c>
      <c r="Q22" s="87">
        <v>243</v>
      </c>
      <c r="R22" s="88">
        <f t="shared" si="0"/>
        <v>20593.5</v>
      </c>
      <c r="S22" s="89">
        <f t="shared" si="1"/>
        <v>924</v>
      </c>
      <c r="T22" s="90">
        <f>S22/J22</f>
        <v>26.4</v>
      </c>
      <c r="U22" s="91">
        <f t="shared" si="2"/>
        <v>22.287337662337663</v>
      </c>
      <c r="V22" s="83"/>
      <c r="W22" s="84"/>
      <c r="X22" s="92"/>
      <c r="Y22" s="92"/>
      <c r="Z22" s="95">
        <v>20593.5</v>
      </c>
      <c r="AA22" s="96">
        <v>924</v>
      </c>
      <c r="AB22" s="97">
        <f t="shared" si="4"/>
        <v>22.287337662337663</v>
      </c>
    </row>
    <row r="23" spans="1:28" s="61" customFormat="1" ht="11.25">
      <c r="A23" s="54">
        <v>17</v>
      </c>
      <c r="B23" s="55"/>
      <c r="C23" s="56" t="s">
        <v>96</v>
      </c>
      <c r="D23" s="57" t="s">
        <v>30</v>
      </c>
      <c r="E23" s="103" t="s">
        <v>95</v>
      </c>
      <c r="F23" s="59">
        <v>43595</v>
      </c>
      <c r="G23" s="60" t="s">
        <v>36</v>
      </c>
      <c r="H23" s="67">
        <v>155</v>
      </c>
      <c r="I23" s="67">
        <v>79</v>
      </c>
      <c r="J23" s="81">
        <v>79</v>
      </c>
      <c r="K23" s="68">
        <v>2</v>
      </c>
      <c r="L23" s="86">
        <v>5232.36</v>
      </c>
      <c r="M23" s="87">
        <v>260</v>
      </c>
      <c r="N23" s="86">
        <v>7127.9</v>
      </c>
      <c r="O23" s="87">
        <v>345</v>
      </c>
      <c r="P23" s="86">
        <v>6025</v>
      </c>
      <c r="Q23" s="87">
        <v>306</v>
      </c>
      <c r="R23" s="88">
        <f t="shared" si="0"/>
        <v>18385.26</v>
      </c>
      <c r="S23" s="89">
        <f t="shared" si="1"/>
        <v>911</v>
      </c>
      <c r="T23" s="90">
        <f>S23/J23</f>
        <v>11.531645569620252</v>
      </c>
      <c r="U23" s="91">
        <f t="shared" si="2"/>
        <v>20.181405049396265</v>
      </c>
      <c r="V23" s="83">
        <v>123459.70000000001</v>
      </c>
      <c r="W23" s="84">
        <v>6651</v>
      </c>
      <c r="X23" s="92">
        <f>IF(V23&lt;&gt;0,-(V23-R23)/V23,"")</f>
        <v>-0.8510829039759533</v>
      </c>
      <c r="Y23" s="92">
        <f>IF(W23&lt;&gt;0,-(W23-S23)/W23,"")</f>
        <v>-0.863028116072771</v>
      </c>
      <c r="Z23" s="93">
        <v>202567.47</v>
      </c>
      <c r="AA23" s="94">
        <v>11505</v>
      </c>
      <c r="AB23" s="97">
        <f t="shared" si="4"/>
        <v>17.606907431551498</v>
      </c>
    </row>
    <row r="24" spans="1:28" s="61" customFormat="1" ht="11.25">
      <c r="A24" s="54">
        <v>18</v>
      </c>
      <c r="B24" s="62" t="s">
        <v>29</v>
      </c>
      <c r="C24" s="56" t="s">
        <v>106</v>
      </c>
      <c r="D24" s="57" t="s">
        <v>43</v>
      </c>
      <c r="E24" s="103" t="s">
        <v>107</v>
      </c>
      <c r="F24" s="59">
        <v>43602</v>
      </c>
      <c r="G24" s="60" t="s">
        <v>42</v>
      </c>
      <c r="H24" s="67">
        <v>11</v>
      </c>
      <c r="I24" s="67">
        <v>11</v>
      </c>
      <c r="J24" s="81">
        <v>11</v>
      </c>
      <c r="K24" s="68">
        <v>1</v>
      </c>
      <c r="L24" s="86">
        <v>3398</v>
      </c>
      <c r="M24" s="87">
        <v>204</v>
      </c>
      <c r="N24" s="86">
        <v>5363.2</v>
      </c>
      <c r="O24" s="87">
        <v>287</v>
      </c>
      <c r="P24" s="86">
        <v>2970.54</v>
      </c>
      <c r="Q24" s="87">
        <v>155</v>
      </c>
      <c r="R24" s="88">
        <f t="shared" si="0"/>
        <v>11731.740000000002</v>
      </c>
      <c r="S24" s="89">
        <f t="shared" si="1"/>
        <v>646</v>
      </c>
      <c r="T24" s="90">
        <f>S24/J24</f>
        <v>58.72727272727273</v>
      </c>
      <c r="U24" s="91">
        <f t="shared" si="2"/>
        <v>18.16058823529412</v>
      </c>
      <c r="V24" s="83"/>
      <c r="W24" s="84"/>
      <c r="X24" s="92"/>
      <c r="Y24" s="92"/>
      <c r="Z24" s="70">
        <v>11731.740000000002</v>
      </c>
      <c r="AA24" s="71">
        <v>646</v>
      </c>
      <c r="AB24" s="97">
        <f t="shared" si="4"/>
        <v>18.16058823529412</v>
      </c>
    </row>
    <row r="25" spans="1:28" s="61" customFormat="1" ht="11.25">
      <c r="A25" s="54">
        <v>19</v>
      </c>
      <c r="B25" s="55"/>
      <c r="C25" s="56" t="s">
        <v>66</v>
      </c>
      <c r="D25" s="57" t="s">
        <v>43</v>
      </c>
      <c r="E25" s="103" t="s">
        <v>65</v>
      </c>
      <c r="F25" s="59">
        <v>43553</v>
      </c>
      <c r="G25" s="60" t="s">
        <v>36</v>
      </c>
      <c r="H25" s="67">
        <v>163</v>
      </c>
      <c r="I25" s="67">
        <v>1</v>
      </c>
      <c r="J25" s="81">
        <v>1</v>
      </c>
      <c r="K25" s="68">
        <v>8</v>
      </c>
      <c r="L25" s="86">
        <v>4692</v>
      </c>
      <c r="M25" s="87">
        <v>192</v>
      </c>
      <c r="N25" s="86">
        <v>6173.3</v>
      </c>
      <c r="O25" s="87">
        <v>262</v>
      </c>
      <c r="P25" s="86">
        <v>4031.86</v>
      </c>
      <c r="Q25" s="87">
        <v>183</v>
      </c>
      <c r="R25" s="88">
        <f t="shared" si="0"/>
        <v>14897.16</v>
      </c>
      <c r="S25" s="89">
        <f t="shared" si="1"/>
        <v>637</v>
      </c>
      <c r="T25" s="90">
        <f>S25/J25</f>
        <v>637</v>
      </c>
      <c r="U25" s="91">
        <f t="shared" si="2"/>
        <v>23.386436420722134</v>
      </c>
      <c r="V25" s="83">
        <v>34514.86</v>
      </c>
      <c r="W25" s="84">
        <v>1622</v>
      </c>
      <c r="X25" s="92">
        <f>IF(V25&lt;&gt;0,-(V25-R25)/V25,"")</f>
        <v>-0.5683841684422304</v>
      </c>
      <c r="Y25" s="92">
        <f>IF(W25&lt;&gt;0,-(W25-S25)/W25,"")</f>
        <v>-0.6072749691738595</v>
      </c>
      <c r="Z25" s="93">
        <v>1910426.19</v>
      </c>
      <c r="AA25" s="94">
        <v>102097</v>
      </c>
      <c r="AB25" s="97">
        <f t="shared" si="4"/>
        <v>18.71187390422833</v>
      </c>
    </row>
    <row r="26" spans="1:28" s="61" customFormat="1" ht="11.25">
      <c r="A26" s="54">
        <v>20</v>
      </c>
      <c r="B26" s="55"/>
      <c r="C26" s="56" t="s">
        <v>73</v>
      </c>
      <c r="D26" s="57" t="s">
        <v>35</v>
      </c>
      <c r="E26" s="103" t="s">
        <v>74</v>
      </c>
      <c r="F26" s="59">
        <v>43567</v>
      </c>
      <c r="G26" s="60" t="s">
        <v>36</v>
      </c>
      <c r="H26" s="67">
        <v>243</v>
      </c>
      <c r="I26" s="67">
        <v>12</v>
      </c>
      <c r="J26" s="81">
        <v>12</v>
      </c>
      <c r="K26" s="68">
        <v>6</v>
      </c>
      <c r="L26" s="86">
        <v>314.5</v>
      </c>
      <c r="M26" s="87">
        <v>21</v>
      </c>
      <c r="N26" s="86">
        <v>4410.3</v>
      </c>
      <c r="O26" s="87">
        <v>270</v>
      </c>
      <c r="P26" s="86">
        <v>3809.2</v>
      </c>
      <c r="Q26" s="87">
        <v>251</v>
      </c>
      <c r="R26" s="88">
        <f t="shared" si="0"/>
        <v>8534</v>
      </c>
      <c r="S26" s="89">
        <f t="shared" si="1"/>
        <v>542</v>
      </c>
      <c r="T26" s="90">
        <f>S26/J26</f>
        <v>45.166666666666664</v>
      </c>
      <c r="U26" s="91">
        <f t="shared" si="2"/>
        <v>15.745387453874539</v>
      </c>
      <c r="V26" s="83">
        <v>22356.8</v>
      </c>
      <c r="W26" s="84">
        <v>1666</v>
      </c>
      <c r="X26" s="92">
        <f>IF(V26&lt;&gt;0,-(V26-R26)/V26,"")</f>
        <v>-0.6182816861089243</v>
      </c>
      <c r="Y26" s="92">
        <f>IF(W26&lt;&gt;0,-(W26-S26)/W26,"")</f>
        <v>-0.6746698679471789</v>
      </c>
      <c r="Z26" s="93">
        <v>2269576.03</v>
      </c>
      <c r="AA26" s="94">
        <v>145022</v>
      </c>
      <c r="AB26" s="97">
        <f t="shared" si="4"/>
        <v>15.649874019114339</v>
      </c>
    </row>
    <row r="27" spans="1:28" s="61" customFormat="1" ht="11.25">
      <c r="A27" s="54">
        <v>21</v>
      </c>
      <c r="B27" s="62" t="s">
        <v>29</v>
      </c>
      <c r="C27" s="56" t="s">
        <v>110</v>
      </c>
      <c r="D27" s="57" t="s">
        <v>38</v>
      </c>
      <c r="E27" s="103" t="s">
        <v>110</v>
      </c>
      <c r="F27" s="59">
        <v>43602</v>
      </c>
      <c r="G27" s="60" t="s">
        <v>45</v>
      </c>
      <c r="H27" s="67">
        <v>23</v>
      </c>
      <c r="I27" s="67">
        <v>23</v>
      </c>
      <c r="J27" s="81">
        <v>23</v>
      </c>
      <c r="K27" s="68">
        <v>1</v>
      </c>
      <c r="L27" s="86">
        <v>1967</v>
      </c>
      <c r="M27" s="87">
        <v>124</v>
      </c>
      <c r="N27" s="86">
        <v>3564.5</v>
      </c>
      <c r="O27" s="87">
        <v>222</v>
      </c>
      <c r="P27" s="86">
        <v>2774</v>
      </c>
      <c r="Q27" s="87">
        <v>165</v>
      </c>
      <c r="R27" s="88">
        <f t="shared" si="0"/>
        <v>8305.5</v>
      </c>
      <c r="S27" s="89">
        <f t="shared" si="1"/>
        <v>511</v>
      </c>
      <c r="T27" s="90">
        <f>S27/J27</f>
        <v>22.217391304347824</v>
      </c>
      <c r="U27" s="91">
        <f t="shared" si="2"/>
        <v>16.253424657534246</v>
      </c>
      <c r="V27" s="83"/>
      <c r="W27" s="84"/>
      <c r="X27" s="92"/>
      <c r="Y27" s="92"/>
      <c r="Z27" s="93">
        <v>8305.5</v>
      </c>
      <c r="AA27" s="94">
        <v>511</v>
      </c>
      <c r="AB27" s="97">
        <f t="shared" si="4"/>
        <v>16.253424657534246</v>
      </c>
    </row>
    <row r="28" spans="1:28" s="61" customFormat="1" ht="11.25">
      <c r="A28" s="54">
        <v>22</v>
      </c>
      <c r="B28" s="55"/>
      <c r="C28" s="56" t="s">
        <v>86</v>
      </c>
      <c r="D28" s="57" t="s">
        <v>46</v>
      </c>
      <c r="E28" s="103" t="s">
        <v>86</v>
      </c>
      <c r="F28" s="59">
        <v>43588</v>
      </c>
      <c r="G28" s="60" t="s">
        <v>42</v>
      </c>
      <c r="H28" s="67">
        <v>40</v>
      </c>
      <c r="I28" s="67">
        <v>11</v>
      </c>
      <c r="J28" s="81">
        <v>11</v>
      </c>
      <c r="K28" s="68">
        <v>3</v>
      </c>
      <c r="L28" s="86">
        <v>1959</v>
      </c>
      <c r="M28" s="87">
        <v>112</v>
      </c>
      <c r="N28" s="86">
        <v>3145</v>
      </c>
      <c r="O28" s="87">
        <v>206</v>
      </c>
      <c r="P28" s="86">
        <v>2600.99</v>
      </c>
      <c r="Q28" s="87">
        <v>156</v>
      </c>
      <c r="R28" s="88">
        <f t="shared" si="0"/>
        <v>7704.99</v>
      </c>
      <c r="S28" s="89">
        <f t="shared" si="1"/>
        <v>474</v>
      </c>
      <c r="T28" s="90">
        <f>S28/J28</f>
        <v>43.09090909090909</v>
      </c>
      <c r="U28" s="91">
        <f t="shared" si="2"/>
        <v>16.25525316455696</v>
      </c>
      <c r="V28" s="83">
        <v>21899.47</v>
      </c>
      <c r="W28" s="84">
        <v>1574</v>
      </c>
      <c r="X28" s="92">
        <f>IF(V28&lt;&gt;0,-(V28-R28)/V28,"")</f>
        <v>-0.6481654578855105</v>
      </c>
      <c r="Y28" s="92">
        <f>IF(W28&lt;&gt;0,-(W28-S28)/W28,"")</f>
        <v>-0.6988564167725541</v>
      </c>
      <c r="Z28" s="70">
        <v>110963.79</v>
      </c>
      <c r="AA28" s="71">
        <v>7689</v>
      </c>
      <c r="AB28" s="97">
        <f t="shared" si="4"/>
        <v>14.431498244245024</v>
      </c>
    </row>
    <row r="29" spans="1:28" s="61" customFormat="1" ht="11.25">
      <c r="A29" s="54">
        <v>23</v>
      </c>
      <c r="B29" s="62" t="s">
        <v>29</v>
      </c>
      <c r="C29" s="56" t="s">
        <v>115</v>
      </c>
      <c r="D29" s="58" t="s">
        <v>43</v>
      </c>
      <c r="E29" s="103" t="s">
        <v>115</v>
      </c>
      <c r="F29" s="59">
        <v>43602</v>
      </c>
      <c r="G29" s="60" t="s">
        <v>80</v>
      </c>
      <c r="H29" s="67">
        <v>30</v>
      </c>
      <c r="I29" s="67">
        <v>30</v>
      </c>
      <c r="J29" s="81">
        <v>30</v>
      </c>
      <c r="K29" s="68">
        <v>1</v>
      </c>
      <c r="L29" s="86">
        <v>1745.5</v>
      </c>
      <c r="M29" s="87">
        <v>111</v>
      </c>
      <c r="N29" s="86">
        <v>2829.5</v>
      </c>
      <c r="O29" s="87">
        <v>173</v>
      </c>
      <c r="P29" s="86">
        <v>2501.75</v>
      </c>
      <c r="Q29" s="87">
        <v>157</v>
      </c>
      <c r="R29" s="88">
        <f t="shared" si="0"/>
        <v>7076.75</v>
      </c>
      <c r="S29" s="89">
        <f t="shared" si="1"/>
        <v>441</v>
      </c>
      <c r="T29" s="90">
        <f>S29/J29</f>
        <v>14.7</v>
      </c>
      <c r="U29" s="91">
        <f t="shared" si="2"/>
        <v>16.04705215419501</v>
      </c>
      <c r="V29" s="83"/>
      <c r="W29" s="84"/>
      <c r="X29" s="92"/>
      <c r="Y29" s="92"/>
      <c r="Z29" s="93">
        <v>7076.75</v>
      </c>
      <c r="AA29" s="94">
        <v>441</v>
      </c>
      <c r="AB29" s="97">
        <f t="shared" si="4"/>
        <v>16.04705215419501</v>
      </c>
    </row>
    <row r="30" spans="1:28" s="61" customFormat="1" ht="11.25">
      <c r="A30" s="54">
        <v>24</v>
      </c>
      <c r="B30" s="55"/>
      <c r="C30" s="56" t="s">
        <v>68</v>
      </c>
      <c r="D30" s="57" t="s">
        <v>30</v>
      </c>
      <c r="E30" s="103" t="s">
        <v>69</v>
      </c>
      <c r="F30" s="59">
        <v>43560</v>
      </c>
      <c r="G30" s="60" t="s">
        <v>28</v>
      </c>
      <c r="H30" s="67">
        <v>295</v>
      </c>
      <c r="I30" s="67">
        <v>4</v>
      </c>
      <c r="J30" s="81">
        <v>4</v>
      </c>
      <c r="K30" s="68">
        <v>7</v>
      </c>
      <c r="L30" s="86">
        <v>1606</v>
      </c>
      <c r="M30" s="87">
        <v>107</v>
      </c>
      <c r="N30" s="86">
        <v>2825</v>
      </c>
      <c r="O30" s="87">
        <v>181</v>
      </c>
      <c r="P30" s="86">
        <v>2079</v>
      </c>
      <c r="Q30" s="87">
        <v>130</v>
      </c>
      <c r="R30" s="88">
        <f t="shared" si="0"/>
        <v>6510</v>
      </c>
      <c r="S30" s="89">
        <f t="shared" si="1"/>
        <v>418</v>
      </c>
      <c r="T30" s="90">
        <f>S30/J30</f>
        <v>104.5</v>
      </c>
      <c r="U30" s="91">
        <f t="shared" si="2"/>
        <v>15.574162679425838</v>
      </c>
      <c r="V30" s="83">
        <v>9240</v>
      </c>
      <c r="W30" s="84">
        <v>580</v>
      </c>
      <c r="X30" s="92">
        <f aca="true" t="shared" si="7" ref="X30:X47">IF(V30&lt;&gt;0,-(V30-R30)/V30,"")</f>
        <v>-0.29545454545454547</v>
      </c>
      <c r="Y30" s="92">
        <f aca="true" t="shared" si="8" ref="Y30:Y47">IF(W30&lt;&gt;0,-(W30-S30)/W30,"")</f>
        <v>-0.2793103448275862</v>
      </c>
      <c r="Z30" s="93">
        <v>4066256</v>
      </c>
      <c r="AA30" s="94">
        <v>244618</v>
      </c>
      <c r="AB30" s="97">
        <f t="shared" si="4"/>
        <v>16.622881390576328</v>
      </c>
    </row>
    <row r="31" spans="1:28" s="61" customFormat="1" ht="11.25">
      <c r="A31" s="54">
        <v>25</v>
      </c>
      <c r="B31" s="55"/>
      <c r="C31" s="56" t="s">
        <v>92</v>
      </c>
      <c r="D31" s="57" t="s">
        <v>30</v>
      </c>
      <c r="E31" s="103" t="s">
        <v>93</v>
      </c>
      <c r="F31" s="59">
        <v>43595</v>
      </c>
      <c r="G31" s="60" t="s">
        <v>37</v>
      </c>
      <c r="H31" s="67">
        <v>156</v>
      </c>
      <c r="I31" s="67">
        <v>40</v>
      </c>
      <c r="J31" s="81">
        <v>40</v>
      </c>
      <c r="K31" s="68">
        <v>2</v>
      </c>
      <c r="L31" s="86">
        <v>1574.5</v>
      </c>
      <c r="M31" s="87">
        <v>66</v>
      </c>
      <c r="N31" s="86">
        <v>3275.5</v>
      </c>
      <c r="O31" s="87">
        <v>155</v>
      </c>
      <c r="P31" s="86">
        <v>2749.25</v>
      </c>
      <c r="Q31" s="87">
        <v>156</v>
      </c>
      <c r="R31" s="88">
        <f t="shared" si="0"/>
        <v>7599.25</v>
      </c>
      <c r="S31" s="89">
        <f t="shared" si="1"/>
        <v>377</v>
      </c>
      <c r="T31" s="90">
        <f>S31/J31</f>
        <v>9.425</v>
      </c>
      <c r="U31" s="91">
        <f t="shared" si="2"/>
        <v>20.157161803713528</v>
      </c>
      <c r="V31" s="83">
        <v>109235.56</v>
      </c>
      <c r="W31" s="84">
        <v>5924</v>
      </c>
      <c r="X31" s="92">
        <f t="shared" si="7"/>
        <v>-0.930432452582291</v>
      </c>
      <c r="Y31" s="92">
        <f t="shared" si="8"/>
        <v>-0.9363605671843349</v>
      </c>
      <c r="Z31" s="98">
        <v>165180.36</v>
      </c>
      <c r="AA31" s="99">
        <v>9583</v>
      </c>
      <c r="AB31" s="97">
        <f t="shared" si="4"/>
        <v>17.23681101951372</v>
      </c>
    </row>
    <row r="32" spans="1:28" s="61" customFormat="1" ht="11.25">
      <c r="A32" s="54">
        <v>26</v>
      </c>
      <c r="B32" s="55"/>
      <c r="C32" s="56" t="s">
        <v>57</v>
      </c>
      <c r="D32" s="57" t="s">
        <v>30</v>
      </c>
      <c r="E32" s="103" t="s">
        <v>57</v>
      </c>
      <c r="F32" s="59">
        <v>43497</v>
      </c>
      <c r="G32" s="107" t="s">
        <v>39</v>
      </c>
      <c r="H32" s="67">
        <v>16</v>
      </c>
      <c r="I32" s="67">
        <v>14</v>
      </c>
      <c r="J32" s="81">
        <v>14</v>
      </c>
      <c r="K32" s="68">
        <v>5</v>
      </c>
      <c r="L32" s="86">
        <v>1226</v>
      </c>
      <c r="M32" s="87">
        <v>103</v>
      </c>
      <c r="N32" s="86">
        <v>1541.4</v>
      </c>
      <c r="O32" s="87">
        <v>128</v>
      </c>
      <c r="P32" s="86">
        <v>845</v>
      </c>
      <c r="Q32" s="87">
        <v>69</v>
      </c>
      <c r="R32" s="88">
        <f t="shared" si="0"/>
        <v>3612.4</v>
      </c>
      <c r="S32" s="89">
        <f t="shared" si="1"/>
        <v>300</v>
      </c>
      <c r="T32" s="90">
        <f>S32/J32</f>
        <v>21.428571428571427</v>
      </c>
      <c r="U32" s="91">
        <f t="shared" si="2"/>
        <v>12.041333333333334</v>
      </c>
      <c r="V32" s="83">
        <v>0</v>
      </c>
      <c r="W32" s="84">
        <v>0</v>
      </c>
      <c r="X32" s="92">
        <f t="shared" si="7"/>
      </c>
      <c r="Y32" s="92">
        <f t="shared" si="8"/>
      </c>
      <c r="Z32" s="93">
        <v>72230.67</v>
      </c>
      <c r="AA32" s="94">
        <v>6155</v>
      </c>
      <c r="AB32" s="97">
        <f t="shared" si="4"/>
        <v>11.735283509341999</v>
      </c>
    </row>
    <row r="33" spans="1:28" s="61" customFormat="1" ht="11.25">
      <c r="A33" s="54">
        <v>27</v>
      </c>
      <c r="B33" s="55"/>
      <c r="C33" s="102" t="s">
        <v>55</v>
      </c>
      <c r="D33" s="111" t="s">
        <v>43</v>
      </c>
      <c r="E33" s="106" t="s">
        <v>56</v>
      </c>
      <c r="F33" s="65">
        <v>43483</v>
      </c>
      <c r="G33" s="107" t="s">
        <v>39</v>
      </c>
      <c r="H33" s="108">
        <v>17</v>
      </c>
      <c r="I33" s="108">
        <v>14</v>
      </c>
      <c r="J33" s="112">
        <v>14</v>
      </c>
      <c r="K33" s="108">
        <v>9</v>
      </c>
      <c r="L33" s="86">
        <v>847.2</v>
      </c>
      <c r="M33" s="87">
        <v>72</v>
      </c>
      <c r="N33" s="86">
        <v>1668.33</v>
      </c>
      <c r="O33" s="87">
        <v>141</v>
      </c>
      <c r="P33" s="86">
        <v>782</v>
      </c>
      <c r="Q33" s="87">
        <v>67</v>
      </c>
      <c r="R33" s="88">
        <f t="shared" si="0"/>
        <v>3297.5299999999997</v>
      </c>
      <c r="S33" s="89">
        <f t="shared" si="1"/>
        <v>280</v>
      </c>
      <c r="T33" s="90">
        <f>S33/J33</f>
        <v>20</v>
      </c>
      <c r="U33" s="91">
        <f t="shared" si="2"/>
        <v>11.776892857142856</v>
      </c>
      <c r="V33" s="109">
        <v>0</v>
      </c>
      <c r="W33" s="110">
        <v>0</v>
      </c>
      <c r="X33" s="92">
        <f t="shared" si="7"/>
      </c>
      <c r="Y33" s="92">
        <f t="shared" si="8"/>
      </c>
      <c r="Z33" s="93">
        <v>168002.39</v>
      </c>
      <c r="AA33" s="94">
        <v>14765</v>
      </c>
      <c r="AB33" s="97">
        <f t="shared" si="4"/>
        <v>11.378421266508637</v>
      </c>
    </row>
    <row r="34" spans="1:28" s="61" customFormat="1" ht="11.25">
      <c r="A34" s="54">
        <v>28</v>
      </c>
      <c r="B34" s="55"/>
      <c r="C34" s="56" t="s">
        <v>53</v>
      </c>
      <c r="D34" s="57" t="s">
        <v>31</v>
      </c>
      <c r="E34" s="103" t="s">
        <v>54</v>
      </c>
      <c r="F34" s="59">
        <v>43469</v>
      </c>
      <c r="G34" s="60" t="s">
        <v>39</v>
      </c>
      <c r="H34" s="67">
        <v>17</v>
      </c>
      <c r="I34" s="67">
        <v>14</v>
      </c>
      <c r="J34" s="81">
        <v>14</v>
      </c>
      <c r="K34" s="68">
        <v>6</v>
      </c>
      <c r="L34" s="86">
        <v>428</v>
      </c>
      <c r="M34" s="87">
        <v>41</v>
      </c>
      <c r="N34" s="86">
        <v>1464.3</v>
      </c>
      <c r="O34" s="87">
        <v>129</v>
      </c>
      <c r="P34" s="86">
        <v>659.11</v>
      </c>
      <c r="Q34" s="87">
        <v>61</v>
      </c>
      <c r="R34" s="88">
        <f t="shared" si="0"/>
        <v>2551.41</v>
      </c>
      <c r="S34" s="89">
        <f t="shared" si="1"/>
        <v>231</v>
      </c>
      <c r="T34" s="90">
        <f>S34/J34</f>
        <v>16.5</v>
      </c>
      <c r="U34" s="91">
        <f t="shared" si="2"/>
        <v>11.045064935064934</v>
      </c>
      <c r="V34" s="83">
        <v>0</v>
      </c>
      <c r="W34" s="84">
        <v>0</v>
      </c>
      <c r="X34" s="92">
        <f t="shared" si="7"/>
      </c>
      <c r="Y34" s="92">
        <f t="shared" si="8"/>
      </c>
      <c r="Z34" s="93">
        <v>57337.18</v>
      </c>
      <c r="AA34" s="94">
        <v>5012</v>
      </c>
      <c r="AB34" s="97">
        <f t="shared" si="4"/>
        <v>11.439980047885076</v>
      </c>
    </row>
    <row r="35" spans="1:28" s="61" customFormat="1" ht="11.25">
      <c r="A35" s="54">
        <v>29</v>
      </c>
      <c r="B35" s="55"/>
      <c r="C35" s="56" t="s">
        <v>58</v>
      </c>
      <c r="D35" s="57" t="s">
        <v>30</v>
      </c>
      <c r="E35" s="103" t="s">
        <v>59</v>
      </c>
      <c r="F35" s="59">
        <v>43511</v>
      </c>
      <c r="G35" s="107" t="s">
        <v>39</v>
      </c>
      <c r="H35" s="67">
        <v>16</v>
      </c>
      <c r="I35" s="67">
        <v>14</v>
      </c>
      <c r="J35" s="81">
        <v>14</v>
      </c>
      <c r="K35" s="68">
        <v>4</v>
      </c>
      <c r="L35" s="86">
        <v>564</v>
      </c>
      <c r="M35" s="87">
        <v>47</v>
      </c>
      <c r="N35" s="86">
        <v>588</v>
      </c>
      <c r="O35" s="87">
        <v>49</v>
      </c>
      <c r="P35" s="86">
        <v>1060</v>
      </c>
      <c r="Q35" s="87">
        <v>90</v>
      </c>
      <c r="R35" s="88">
        <f t="shared" si="0"/>
        <v>2212</v>
      </c>
      <c r="S35" s="89">
        <f t="shared" si="1"/>
        <v>186</v>
      </c>
      <c r="T35" s="90">
        <f>S35/J35</f>
        <v>13.285714285714286</v>
      </c>
      <c r="U35" s="91">
        <f t="shared" si="2"/>
        <v>11.89247311827957</v>
      </c>
      <c r="V35" s="83">
        <v>0</v>
      </c>
      <c r="W35" s="84">
        <v>0</v>
      </c>
      <c r="X35" s="92">
        <f t="shared" si="7"/>
      </c>
      <c r="Y35" s="92">
        <f t="shared" si="8"/>
      </c>
      <c r="Z35" s="93">
        <v>38362.95</v>
      </c>
      <c r="AA35" s="94">
        <v>3298</v>
      </c>
      <c r="AB35" s="97">
        <f t="shared" si="4"/>
        <v>11.632186173438447</v>
      </c>
    </row>
    <row r="36" spans="1:28" s="61" customFormat="1" ht="11.25">
      <c r="A36" s="54">
        <v>30</v>
      </c>
      <c r="B36" s="55"/>
      <c r="C36" s="56" t="s">
        <v>81</v>
      </c>
      <c r="D36" s="57" t="s">
        <v>40</v>
      </c>
      <c r="E36" s="103" t="s">
        <v>81</v>
      </c>
      <c r="F36" s="59">
        <v>43595</v>
      </c>
      <c r="G36" s="60" t="s">
        <v>42</v>
      </c>
      <c r="H36" s="67">
        <v>21</v>
      </c>
      <c r="I36" s="67">
        <v>10</v>
      </c>
      <c r="J36" s="81">
        <v>10</v>
      </c>
      <c r="K36" s="68">
        <v>2</v>
      </c>
      <c r="L36" s="86">
        <v>609.1</v>
      </c>
      <c r="M36" s="87">
        <v>48</v>
      </c>
      <c r="N36" s="86">
        <v>1062</v>
      </c>
      <c r="O36" s="87">
        <v>83</v>
      </c>
      <c r="P36" s="86">
        <v>673</v>
      </c>
      <c r="Q36" s="87">
        <v>50</v>
      </c>
      <c r="R36" s="88">
        <f t="shared" si="0"/>
        <v>2344.1</v>
      </c>
      <c r="S36" s="89">
        <f t="shared" si="1"/>
        <v>181</v>
      </c>
      <c r="T36" s="90">
        <f>S36/J36</f>
        <v>18.1</v>
      </c>
      <c r="U36" s="91">
        <f t="shared" si="2"/>
        <v>12.950828729281767</v>
      </c>
      <c r="V36" s="83">
        <v>6972.2</v>
      </c>
      <c r="W36" s="84">
        <v>465</v>
      </c>
      <c r="X36" s="92">
        <f t="shared" si="7"/>
        <v>-0.6637933507357793</v>
      </c>
      <c r="Y36" s="92">
        <f t="shared" si="8"/>
        <v>-0.610752688172043</v>
      </c>
      <c r="Z36" s="70">
        <v>24416.91</v>
      </c>
      <c r="AA36" s="71">
        <v>2216</v>
      </c>
      <c r="AB36" s="97">
        <f t="shared" si="4"/>
        <v>11.01846119133574</v>
      </c>
    </row>
    <row r="37" spans="1:28" s="61" customFormat="1" ht="11.25">
      <c r="A37" s="54">
        <v>31</v>
      </c>
      <c r="B37" s="66"/>
      <c r="C37" s="63" t="s">
        <v>77</v>
      </c>
      <c r="D37" s="64" t="s">
        <v>30</v>
      </c>
      <c r="E37" s="104" t="s">
        <v>78</v>
      </c>
      <c r="F37" s="65">
        <v>43574</v>
      </c>
      <c r="G37" s="60" t="s">
        <v>32</v>
      </c>
      <c r="H37" s="69">
        <v>206</v>
      </c>
      <c r="I37" s="69">
        <v>2</v>
      </c>
      <c r="J37" s="81">
        <v>2</v>
      </c>
      <c r="K37" s="68">
        <v>5</v>
      </c>
      <c r="L37" s="86">
        <v>396</v>
      </c>
      <c r="M37" s="87">
        <v>35</v>
      </c>
      <c r="N37" s="86">
        <v>599</v>
      </c>
      <c r="O37" s="87">
        <v>54</v>
      </c>
      <c r="P37" s="86">
        <v>545</v>
      </c>
      <c r="Q37" s="87">
        <v>49</v>
      </c>
      <c r="R37" s="88">
        <f t="shared" si="0"/>
        <v>1540</v>
      </c>
      <c r="S37" s="89">
        <f t="shared" si="1"/>
        <v>138</v>
      </c>
      <c r="T37" s="90">
        <f>S37/J37</f>
        <v>69</v>
      </c>
      <c r="U37" s="91">
        <f t="shared" si="2"/>
        <v>11.159420289855072</v>
      </c>
      <c r="V37" s="83">
        <v>4467</v>
      </c>
      <c r="W37" s="84">
        <v>340</v>
      </c>
      <c r="X37" s="92">
        <f t="shared" si="7"/>
        <v>-0.6552496082381912</v>
      </c>
      <c r="Y37" s="92">
        <f t="shared" si="8"/>
        <v>-0.5941176470588235</v>
      </c>
      <c r="Z37" s="95">
        <v>1596928</v>
      </c>
      <c r="AA37" s="96">
        <v>96707</v>
      </c>
      <c r="AB37" s="97">
        <f t="shared" si="4"/>
        <v>16.513054897784027</v>
      </c>
    </row>
    <row r="38" spans="1:28" s="61" customFormat="1" ht="11.25">
      <c r="A38" s="54">
        <v>32</v>
      </c>
      <c r="B38" s="55"/>
      <c r="C38" s="56" t="s">
        <v>61</v>
      </c>
      <c r="D38" s="57" t="s">
        <v>31</v>
      </c>
      <c r="E38" s="103" t="s">
        <v>60</v>
      </c>
      <c r="F38" s="59">
        <v>43525</v>
      </c>
      <c r="G38" s="107" t="s">
        <v>39</v>
      </c>
      <c r="H38" s="67">
        <v>17</v>
      </c>
      <c r="I38" s="67">
        <v>14</v>
      </c>
      <c r="J38" s="81">
        <v>14</v>
      </c>
      <c r="K38" s="68">
        <v>6</v>
      </c>
      <c r="L38" s="86">
        <v>266</v>
      </c>
      <c r="M38" s="87">
        <v>26</v>
      </c>
      <c r="N38" s="86">
        <v>668</v>
      </c>
      <c r="O38" s="87">
        <v>60</v>
      </c>
      <c r="P38" s="86">
        <v>446</v>
      </c>
      <c r="Q38" s="87">
        <v>39</v>
      </c>
      <c r="R38" s="88">
        <f t="shared" si="0"/>
        <v>1380</v>
      </c>
      <c r="S38" s="89">
        <f t="shared" si="1"/>
        <v>125</v>
      </c>
      <c r="T38" s="90">
        <f>S38/J38</f>
        <v>8.928571428571429</v>
      </c>
      <c r="U38" s="91">
        <f t="shared" si="2"/>
        <v>11.04</v>
      </c>
      <c r="V38" s="83">
        <v>0</v>
      </c>
      <c r="W38" s="84">
        <v>0</v>
      </c>
      <c r="X38" s="92">
        <f t="shared" si="7"/>
      </c>
      <c r="Y38" s="92">
        <f t="shared" si="8"/>
      </c>
      <c r="Z38" s="93">
        <v>44187.62</v>
      </c>
      <c r="AA38" s="94">
        <v>3951</v>
      </c>
      <c r="AB38" s="97">
        <f t="shared" si="4"/>
        <v>11.183907871424957</v>
      </c>
    </row>
    <row r="39" spans="1:28" s="61" customFormat="1" ht="11.25">
      <c r="A39" s="54">
        <v>33</v>
      </c>
      <c r="B39" s="55"/>
      <c r="C39" s="56" t="s">
        <v>72</v>
      </c>
      <c r="D39" s="57" t="s">
        <v>30</v>
      </c>
      <c r="E39" s="103" t="s">
        <v>72</v>
      </c>
      <c r="F39" s="59">
        <v>43567</v>
      </c>
      <c r="G39" s="60" t="s">
        <v>36</v>
      </c>
      <c r="H39" s="67">
        <v>332</v>
      </c>
      <c r="I39" s="67">
        <v>1</v>
      </c>
      <c r="J39" s="81">
        <v>1</v>
      </c>
      <c r="K39" s="68">
        <v>6</v>
      </c>
      <c r="L39" s="86">
        <v>104</v>
      </c>
      <c r="M39" s="87">
        <v>16</v>
      </c>
      <c r="N39" s="86">
        <v>420</v>
      </c>
      <c r="O39" s="87">
        <v>68</v>
      </c>
      <c r="P39" s="86">
        <v>140</v>
      </c>
      <c r="Q39" s="87">
        <v>18</v>
      </c>
      <c r="R39" s="88">
        <f t="shared" si="0"/>
        <v>664</v>
      </c>
      <c r="S39" s="89">
        <f t="shared" si="1"/>
        <v>102</v>
      </c>
      <c r="T39" s="90">
        <f>S39/J39</f>
        <v>102</v>
      </c>
      <c r="U39" s="91">
        <f t="shared" si="2"/>
        <v>6.509803921568627</v>
      </c>
      <c r="V39" s="83">
        <v>203</v>
      </c>
      <c r="W39" s="84">
        <v>31</v>
      </c>
      <c r="X39" s="92">
        <f t="shared" si="7"/>
        <v>2.270935960591133</v>
      </c>
      <c r="Y39" s="92">
        <f t="shared" si="8"/>
        <v>2.2903225806451615</v>
      </c>
      <c r="Z39" s="93">
        <v>2275831.84</v>
      </c>
      <c r="AA39" s="94">
        <v>131360</v>
      </c>
      <c r="AB39" s="97">
        <f t="shared" si="4"/>
        <v>17.325151035322776</v>
      </c>
    </row>
    <row r="40" spans="1:28" s="61" customFormat="1" ht="11.25">
      <c r="A40" s="54">
        <v>34</v>
      </c>
      <c r="B40" s="55"/>
      <c r="C40" s="56" t="s">
        <v>70</v>
      </c>
      <c r="D40" s="57" t="s">
        <v>46</v>
      </c>
      <c r="E40" s="103" t="s">
        <v>71</v>
      </c>
      <c r="F40" s="59">
        <v>43567</v>
      </c>
      <c r="G40" s="60" t="s">
        <v>37</v>
      </c>
      <c r="H40" s="67">
        <v>38</v>
      </c>
      <c r="I40" s="67">
        <v>3</v>
      </c>
      <c r="J40" s="81">
        <v>3</v>
      </c>
      <c r="K40" s="68">
        <v>6</v>
      </c>
      <c r="L40" s="86">
        <v>506</v>
      </c>
      <c r="M40" s="87">
        <v>40</v>
      </c>
      <c r="N40" s="86">
        <v>435</v>
      </c>
      <c r="O40" s="87">
        <v>31</v>
      </c>
      <c r="P40" s="86">
        <v>408</v>
      </c>
      <c r="Q40" s="87">
        <v>30</v>
      </c>
      <c r="R40" s="88">
        <f t="shared" si="0"/>
        <v>1349</v>
      </c>
      <c r="S40" s="89">
        <f t="shared" si="1"/>
        <v>101</v>
      </c>
      <c r="T40" s="90">
        <f>S40/J40</f>
        <v>33.666666666666664</v>
      </c>
      <c r="U40" s="91">
        <f t="shared" si="2"/>
        <v>13.356435643564357</v>
      </c>
      <c r="V40" s="83">
        <v>2845</v>
      </c>
      <c r="W40" s="84">
        <v>198</v>
      </c>
      <c r="X40" s="92">
        <f t="shared" si="7"/>
        <v>-0.5258347978910369</v>
      </c>
      <c r="Y40" s="92">
        <f t="shared" si="8"/>
        <v>-0.4898989898989899</v>
      </c>
      <c r="Z40" s="98">
        <v>152087.46</v>
      </c>
      <c r="AA40" s="99">
        <v>9370</v>
      </c>
      <c r="AB40" s="97">
        <f t="shared" si="4"/>
        <v>16.231319103521876</v>
      </c>
    </row>
    <row r="41" spans="1:28" s="61" customFormat="1" ht="11.25">
      <c r="A41" s="54">
        <v>35</v>
      </c>
      <c r="B41" s="55"/>
      <c r="C41" s="56" t="s">
        <v>87</v>
      </c>
      <c r="D41" s="57" t="s">
        <v>33</v>
      </c>
      <c r="E41" s="103" t="s">
        <v>88</v>
      </c>
      <c r="F41" s="59">
        <v>43588</v>
      </c>
      <c r="G41" s="60" t="s">
        <v>36</v>
      </c>
      <c r="H41" s="67">
        <v>107</v>
      </c>
      <c r="I41" s="67">
        <v>3</v>
      </c>
      <c r="J41" s="81">
        <v>3</v>
      </c>
      <c r="K41" s="68">
        <v>3</v>
      </c>
      <c r="L41" s="86">
        <v>220</v>
      </c>
      <c r="M41" s="87">
        <v>10</v>
      </c>
      <c r="N41" s="86">
        <v>652.5</v>
      </c>
      <c r="O41" s="87">
        <v>39</v>
      </c>
      <c r="P41" s="86">
        <v>360.5</v>
      </c>
      <c r="Q41" s="87">
        <v>26</v>
      </c>
      <c r="R41" s="88">
        <f t="shared" si="0"/>
        <v>1233</v>
      </c>
      <c r="S41" s="89">
        <f t="shared" si="1"/>
        <v>75</v>
      </c>
      <c r="T41" s="90">
        <f>S41/J41</f>
        <v>25</v>
      </c>
      <c r="U41" s="91">
        <f t="shared" si="2"/>
        <v>16.44</v>
      </c>
      <c r="V41" s="83">
        <v>8182.18</v>
      </c>
      <c r="W41" s="84">
        <v>878</v>
      </c>
      <c r="X41" s="92">
        <f t="shared" si="7"/>
        <v>-0.8493066639941923</v>
      </c>
      <c r="Y41" s="92">
        <f t="shared" si="8"/>
        <v>-0.9145785876993167</v>
      </c>
      <c r="Z41" s="93">
        <v>139430.89</v>
      </c>
      <c r="AA41" s="94">
        <v>9555</v>
      </c>
      <c r="AB41" s="97">
        <f t="shared" si="4"/>
        <v>14.59245316588174</v>
      </c>
    </row>
    <row r="42" spans="1:28" s="61" customFormat="1" ht="11.25">
      <c r="A42" s="54">
        <v>36</v>
      </c>
      <c r="B42" s="55"/>
      <c r="C42" s="56" t="s">
        <v>62</v>
      </c>
      <c r="D42" s="57" t="s">
        <v>38</v>
      </c>
      <c r="E42" s="103" t="s">
        <v>63</v>
      </c>
      <c r="F42" s="59">
        <v>43532</v>
      </c>
      <c r="G42" s="107" t="s">
        <v>39</v>
      </c>
      <c r="H42" s="67">
        <v>14</v>
      </c>
      <c r="I42" s="67">
        <v>2</v>
      </c>
      <c r="J42" s="81">
        <v>2</v>
      </c>
      <c r="K42" s="68">
        <v>4</v>
      </c>
      <c r="L42" s="86">
        <v>266</v>
      </c>
      <c r="M42" s="87">
        <v>39</v>
      </c>
      <c r="N42" s="86">
        <v>0</v>
      </c>
      <c r="O42" s="87">
        <v>0</v>
      </c>
      <c r="P42" s="86">
        <v>192</v>
      </c>
      <c r="Q42" s="87">
        <v>16</v>
      </c>
      <c r="R42" s="88">
        <f t="shared" si="0"/>
        <v>458</v>
      </c>
      <c r="S42" s="89">
        <f t="shared" si="1"/>
        <v>55</v>
      </c>
      <c r="T42" s="90">
        <f>S42/J42</f>
        <v>27.5</v>
      </c>
      <c r="U42" s="91">
        <f t="shared" si="2"/>
        <v>8.327272727272728</v>
      </c>
      <c r="V42" s="83">
        <v>0</v>
      </c>
      <c r="W42" s="84">
        <v>0</v>
      </c>
      <c r="X42" s="92">
        <f t="shared" si="7"/>
      </c>
      <c r="Y42" s="92">
        <f t="shared" si="8"/>
      </c>
      <c r="Z42" s="93">
        <v>28998.52</v>
      </c>
      <c r="AA42" s="94">
        <v>2793</v>
      </c>
      <c r="AB42" s="97">
        <f t="shared" si="4"/>
        <v>10.382570712495525</v>
      </c>
    </row>
    <row r="43" spans="1:28" s="61" customFormat="1" ht="11.25">
      <c r="A43" s="54">
        <v>37</v>
      </c>
      <c r="B43" s="55"/>
      <c r="C43" s="56" t="s">
        <v>90</v>
      </c>
      <c r="D43" s="57" t="s">
        <v>43</v>
      </c>
      <c r="E43" s="103" t="s">
        <v>49</v>
      </c>
      <c r="F43" s="59">
        <v>43588</v>
      </c>
      <c r="G43" s="105" t="s">
        <v>51</v>
      </c>
      <c r="H43" s="67">
        <v>182</v>
      </c>
      <c r="I43" s="67">
        <v>2</v>
      </c>
      <c r="J43" s="81">
        <v>2</v>
      </c>
      <c r="K43" s="68">
        <v>3</v>
      </c>
      <c r="L43" s="86">
        <v>98</v>
      </c>
      <c r="M43" s="87">
        <v>5</v>
      </c>
      <c r="N43" s="86">
        <v>158</v>
      </c>
      <c r="O43" s="87">
        <v>8</v>
      </c>
      <c r="P43" s="86">
        <v>475</v>
      </c>
      <c r="Q43" s="87">
        <v>24</v>
      </c>
      <c r="R43" s="88">
        <f t="shared" si="0"/>
        <v>731</v>
      </c>
      <c r="S43" s="89">
        <f t="shared" si="1"/>
        <v>37</v>
      </c>
      <c r="T43" s="90">
        <f>S43/J43</f>
        <v>18.5</v>
      </c>
      <c r="U43" s="91">
        <f t="shared" si="2"/>
        <v>19.756756756756758</v>
      </c>
      <c r="V43" s="83">
        <v>19305</v>
      </c>
      <c r="W43" s="84">
        <v>993</v>
      </c>
      <c r="X43" s="92">
        <f t="shared" si="7"/>
        <v>-0.9621341621341621</v>
      </c>
      <c r="Y43" s="92">
        <f t="shared" si="8"/>
        <v>-0.9627391742195368</v>
      </c>
      <c r="Z43" s="93">
        <v>258692</v>
      </c>
      <c r="AA43" s="94">
        <v>15367</v>
      </c>
      <c r="AB43" s="97">
        <f t="shared" si="4"/>
        <v>16.83425522222945</v>
      </c>
    </row>
    <row r="44" spans="1:28" s="61" customFormat="1" ht="11.25">
      <c r="A44" s="54">
        <v>38</v>
      </c>
      <c r="B44" s="55"/>
      <c r="C44" s="56" t="s">
        <v>79</v>
      </c>
      <c r="D44" s="58" t="s">
        <v>31</v>
      </c>
      <c r="E44" s="103" t="s">
        <v>79</v>
      </c>
      <c r="F44" s="59">
        <v>43574</v>
      </c>
      <c r="G44" s="60" t="s">
        <v>80</v>
      </c>
      <c r="H44" s="67">
        <v>70</v>
      </c>
      <c r="I44" s="67">
        <v>7</v>
      </c>
      <c r="J44" s="81">
        <v>7</v>
      </c>
      <c r="K44" s="68">
        <v>5</v>
      </c>
      <c r="L44" s="86">
        <v>5</v>
      </c>
      <c r="M44" s="87">
        <v>1</v>
      </c>
      <c r="N44" s="86">
        <v>69</v>
      </c>
      <c r="O44" s="87">
        <v>11</v>
      </c>
      <c r="P44" s="86">
        <v>10</v>
      </c>
      <c r="Q44" s="87">
        <v>2</v>
      </c>
      <c r="R44" s="88">
        <f t="shared" si="0"/>
        <v>84</v>
      </c>
      <c r="S44" s="89">
        <f t="shared" si="1"/>
        <v>14</v>
      </c>
      <c r="T44" s="90">
        <f>S44/J44</f>
        <v>2</v>
      </c>
      <c r="U44" s="91">
        <f t="shared" si="2"/>
        <v>6</v>
      </c>
      <c r="V44" s="83">
        <v>1227</v>
      </c>
      <c r="W44" s="84">
        <v>106</v>
      </c>
      <c r="X44" s="92">
        <f t="shared" si="7"/>
        <v>-0.9315403422982885</v>
      </c>
      <c r="Y44" s="92">
        <f t="shared" si="8"/>
        <v>-0.8679245283018868</v>
      </c>
      <c r="Z44" s="93">
        <v>18701.3</v>
      </c>
      <c r="AA44" s="94">
        <v>19870</v>
      </c>
      <c r="AB44" s="97">
        <f t="shared" si="4"/>
        <v>0.9411826874685455</v>
      </c>
    </row>
    <row r="45" spans="1:28" s="61" customFormat="1" ht="11.25">
      <c r="A45" s="54">
        <v>39</v>
      </c>
      <c r="B45" s="55"/>
      <c r="C45" s="63" t="s">
        <v>75</v>
      </c>
      <c r="D45" s="64" t="s">
        <v>30</v>
      </c>
      <c r="E45" s="104" t="s">
        <v>75</v>
      </c>
      <c r="F45" s="65">
        <v>43567</v>
      </c>
      <c r="G45" s="60" t="s">
        <v>34</v>
      </c>
      <c r="H45" s="69">
        <v>249</v>
      </c>
      <c r="I45" s="85">
        <v>18</v>
      </c>
      <c r="J45" s="82">
        <v>18</v>
      </c>
      <c r="K45" s="68">
        <v>5</v>
      </c>
      <c r="L45" s="86">
        <v>0</v>
      </c>
      <c r="M45" s="87">
        <v>0</v>
      </c>
      <c r="N45" s="86">
        <v>0</v>
      </c>
      <c r="O45" s="87">
        <v>0</v>
      </c>
      <c r="P45" s="86">
        <v>84</v>
      </c>
      <c r="Q45" s="87">
        <v>6</v>
      </c>
      <c r="R45" s="88">
        <f t="shared" si="0"/>
        <v>84</v>
      </c>
      <c r="S45" s="89">
        <f t="shared" si="1"/>
        <v>6</v>
      </c>
      <c r="T45" s="90">
        <f>S45/J45</f>
        <v>0.3333333333333333</v>
      </c>
      <c r="U45" s="91">
        <f t="shared" si="2"/>
        <v>14</v>
      </c>
      <c r="V45" s="83">
        <v>3648.33</v>
      </c>
      <c r="W45" s="84">
        <v>234</v>
      </c>
      <c r="X45" s="92">
        <f t="shared" si="7"/>
        <v>-0.976975766994762</v>
      </c>
      <c r="Y45" s="92">
        <f t="shared" si="8"/>
        <v>-0.9743589743589743</v>
      </c>
      <c r="Z45" s="100">
        <v>1436342.13</v>
      </c>
      <c r="AA45" s="101">
        <v>87340</v>
      </c>
      <c r="AB45" s="97">
        <f t="shared" si="4"/>
        <v>16.445410235859857</v>
      </c>
    </row>
    <row r="46" spans="1:28" s="61" customFormat="1" ht="11.25">
      <c r="A46" s="54">
        <v>40</v>
      </c>
      <c r="B46" s="55"/>
      <c r="C46" s="56" t="s">
        <v>64</v>
      </c>
      <c r="D46" s="57" t="s">
        <v>40</v>
      </c>
      <c r="E46" s="103" t="s">
        <v>64</v>
      </c>
      <c r="F46" s="59">
        <v>43539</v>
      </c>
      <c r="G46" s="60" t="s">
        <v>36</v>
      </c>
      <c r="H46" s="67">
        <v>394</v>
      </c>
      <c r="I46" s="67">
        <v>3</v>
      </c>
      <c r="J46" s="81">
        <v>3</v>
      </c>
      <c r="K46" s="68">
        <v>10</v>
      </c>
      <c r="L46" s="86">
        <v>0</v>
      </c>
      <c r="M46" s="87">
        <v>0</v>
      </c>
      <c r="N46" s="86">
        <v>14</v>
      </c>
      <c r="O46" s="87">
        <v>2</v>
      </c>
      <c r="P46" s="86">
        <v>47</v>
      </c>
      <c r="Q46" s="87">
        <v>4</v>
      </c>
      <c r="R46" s="88">
        <f t="shared" si="0"/>
        <v>61</v>
      </c>
      <c r="S46" s="89">
        <f t="shared" si="1"/>
        <v>6</v>
      </c>
      <c r="T46" s="90">
        <f>S46/J46</f>
        <v>2</v>
      </c>
      <c r="U46" s="91">
        <f t="shared" si="2"/>
        <v>10.166666666666666</v>
      </c>
      <c r="V46" s="83">
        <v>1471.5</v>
      </c>
      <c r="W46" s="84">
        <v>112</v>
      </c>
      <c r="X46" s="92">
        <f t="shared" si="7"/>
        <v>-0.9585457016649678</v>
      </c>
      <c r="Y46" s="92">
        <f t="shared" si="8"/>
        <v>-0.9464285714285714</v>
      </c>
      <c r="Z46" s="93">
        <v>7841295.26</v>
      </c>
      <c r="AA46" s="94">
        <v>571159</v>
      </c>
      <c r="AB46" s="97">
        <f t="shared" si="4"/>
        <v>13.728743239623292</v>
      </c>
    </row>
    <row r="47" spans="1:28" s="61" customFormat="1" ht="11.25">
      <c r="A47" s="54">
        <v>41</v>
      </c>
      <c r="B47" s="55"/>
      <c r="C47" s="56" t="s">
        <v>47</v>
      </c>
      <c r="D47" s="57" t="s">
        <v>33</v>
      </c>
      <c r="E47" s="103" t="s">
        <v>48</v>
      </c>
      <c r="F47" s="59">
        <v>42874</v>
      </c>
      <c r="G47" s="60" t="s">
        <v>44</v>
      </c>
      <c r="H47" s="67">
        <v>125</v>
      </c>
      <c r="I47" s="67">
        <v>1</v>
      </c>
      <c r="J47" s="81">
        <v>1</v>
      </c>
      <c r="K47" s="68">
        <v>19</v>
      </c>
      <c r="L47" s="86">
        <v>0</v>
      </c>
      <c r="M47" s="87">
        <v>0</v>
      </c>
      <c r="N47" s="86">
        <v>30</v>
      </c>
      <c r="O47" s="87">
        <v>3</v>
      </c>
      <c r="P47" s="86">
        <v>30</v>
      </c>
      <c r="Q47" s="87">
        <v>3</v>
      </c>
      <c r="R47" s="88">
        <f t="shared" si="0"/>
        <v>60</v>
      </c>
      <c r="S47" s="89">
        <f t="shared" si="1"/>
        <v>6</v>
      </c>
      <c r="T47" s="90">
        <f>S47/J47</f>
        <v>6</v>
      </c>
      <c r="U47" s="91">
        <f t="shared" si="2"/>
        <v>10</v>
      </c>
      <c r="V47" s="83">
        <v>0</v>
      </c>
      <c r="W47" s="84">
        <v>0</v>
      </c>
      <c r="X47" s="92">
        <f t="shared" si="7"/>
      </c>
      <c r="Y47" s="92">
        <f t="shared" si="8"/>
      </c>
      <c r="Z47" s="93">
        <v>332.41</v>
      </c>
      <c r="AA47" s="94">
        <v>31859</v>
      </c>
      <c r="AB47" s="97">
        <f t="shared" si="4"/>
        <v>0.010433786371198092</v>
      </c>
    </row>
    <row r="48" spans="26:27" ht="11.25">
      <c r="Z48" s="12"/>
      <c r="AA48" s="11"/>
    </row>
    <row r="49" spans="26:27" ht="11.25">
      <c r="Z49" s="12"/>
      <c r="AA49" s="11"/>
    </row>
    <row r="50" spans="26:27" ht="11.25">
      <c r="Z50" s="12"/>
      <c r="AA50" s="11"/>
    </row>
    <row r="51" spans="26:27" ht="11.25">
      <c r="Z51" s="12"/>
      <c r="AA51" s="11"/>
    </row>
    <row r="52" spans="26:27" ht="11.25">
      <c r="Z52" s="12"/>
      <c r="AA52" s="11"/>
    </row>
    <row r="53" spans="26:27" ht="11.25">
      <c r="Z53" s="12"/>
      <c r="AA53" s="11"/>
    </row>
    <row r="54" spans="26:27" ht="11.25">
      <c r="Z54" s="12"/>
      <c r="AA54" s="11"/>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2019-05-21T11:36:34Z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