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24060" windowHeight="8745" tabRatio="595" activeTab="0"/>
  </bookViews>
  <sheets>
    <sheet name="3-9.5.2019 (hafta sonu)" sheetId="1" r:id="rId1"/>
  </sheets>
  <definedNames>
    <definedName name="Excel_BuiltIn__FilterDatabase" localSheetId="0">'3-9.5.2019 (hafta sonu)'!$A$1:$AB$47</definedName>
    <definedName name="_xlnm.Print_Area" localSheetId="0">'3-9.5.2019 (hafta sonu)'!#REF!</definedName>
  </definedNames>
  <calcPr fullCalcOnLoad="1"/>
</workbook>
</file>

<file path=xl/sharedStrings.xml><?xml version="1.0" encoding="utf-8"?>
<sst xmlns="http://schemas.openxmlformats.org/spreadsheetml/2006/main" count="208" uniqueCount="108">
  <si>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</si>
  <si>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</si>
  <si>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</si>
  <si>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</si>
  <si>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</si>
  <si>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</si>
  <si>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</si>
  <si>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</si>
  <si>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</si>
  <si>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</si>
  <si>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</si>
  <si>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</si>
  <si>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</si>
  <si>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</si>
  <si>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</si>
  <si>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</si>
  <si>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</si>
  <si>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</si>
  <si>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</si>
  <si>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</si>
  <si>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</si>
  <si>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</si>
  <si>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</si>
  <si>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</si>
  <si>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</si>
  <si>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</si>
  <si>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</si>
  <si>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</si>
  <si>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</si>
  <si>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</si>
  <si>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</si>
  <si>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</si>
  <si>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</si>
  <si>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</si>
  <si>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</si>
  <si>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</si>
  <si>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</si>
  <si>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</si>
  <si>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</si>
  <si>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FİLMARTI</t>
  </si>
  <si>
    <t>13+</t>
  </si>
  <si>
    <t>BS DAĞITIM</t>
  </si>
  <si>
    <t>13+15A</t>
  </si>
  <si>
    <t>MC FİLM</t>
  </si>
  <si>
    <t>KURMACA</t>
  </si>
  <si>
    <t>18+</t>
  </si>
  <si>
    <t>SUİKASTÇİ</t>
  </si>
  <si>
    <t>CJET</t>
  </si>
  <si>
    <t>ÖLDÜR BENİ SEVGİLİM</t>
  </si>
  <si>
    <t>MUSABBAR</t>
  </si>
  <si>
    <t>CAPTAIN MARVEL</t>
  </si>
  <si>
    <t>TÜRK İŞİ DONDURMA</t>
  </si>
  <si>
    <t>WONDER PARK</t>
  </si>
  <si>
    <t>MUCİZELER PARKI</t>
  </si>
  <si>
    <t>DER KLEINE DRACHE KOKOSNUSS - AUF IN DEN DSCHUNGEL!</t>
  </si>
  <si>
    <t>SEVİMLİ EJDERHA KOKONAT: ORMANDA ŞENLİK</t>
  </si>
  <si>
    <t>DELİ VE DAHİ</t>
  </si>
  <si>
    <t>THE PROFFESSOR AND THE MADMAN</t>
  </si>
  <si>
    <t>ŞEYTAN OYUNU</t>
  </si>
  <si>
    <t>HABABAM SINIFI: YENİDEN</t>
  </si>
  <si>
    <t>DUMBO</t>
  </si>
  <si>
    <t>PET SEMATARY</t>
  </si>
  <si>
    <t>HAYVAN MEZARLIĞI</t>
  </si>
  <si>
    <t>SHAZAM!</t>
  </si>
  <si>
    <t>SHAZAM! 6 GÜÇ</t>
  </si>
  <si>
    <t>AŞGAR: CİN VADİSİ</t>
  </si>
  <si>
    <t>DER GOLDENE HANDSCHUH</t>
  </si>
  <si>
    <t>ALTIN ELDİVEN</t>
  </si>
  <si>
    <t>HELLBOY</t>
  </si>
  <si>
    <t>BIG TRIP</t>
  </si>
  <si>
    <t>BÜYÜK MACERA</t>
  </si>
  <si>
    <t>AFTER</t>
  </si>
  <si>
    <t>ARCTIC</t>
  </si>
  <si>
    <t>KUKLALI KÖŞK: HIRSIZ VAR</t>
  </si>
  <si>
    <t>DESTROYER</t>
  </si>
  <si>
    <t>METELER</t>
  </si>
  <si>
    <t>HELLO KITTY</t>
  </si>
  <si>
    <t>NEREDESİN? HELLO KITTY</t>
  </si>
  <si>
    <t>O İŞ BENDE</t>
  </si>
  <si>
    <t>GRETA</t>
  </si>
  <si>
    <t>THE CURSE OF LA LLORONA</t>
  </si>
  <si>
    <t>LANETLİ GÖZYAŞLARI</t>
  </si>
  <si>
    <t>HAYATTA OLMAZ</t>
  </si>
  <si>
    <t>STL3</t>
  </si>
  <si>
    <t>AVENGERS:ENDGAME</t>
  </si>
  <si>
    <t>BEN IS BACK</t>
  </si>
  <si>
    <t>SIFIR ETKİSİZ ELEMAN</t>
  </si>
  <si>
    <t>EVE DÖNÜŞ</t>
  </si>
  <si>
    <t>EN LIBERTE</t>
  </si>
  <si>
    <t>SENİNLE BAŞIM DERTTE</t>
  </si>
  <si>
    <t>QUEEN'S CORGI</t>
  </si>
  <si>
    <t>CORGI - KRALİYET AFACANLARI</t>
  </si>
  <si>
    <t>HASBİHAL</t>
  </si>
  <si>
    <t>NEBULA</t>
  </si>
  <si>
    <t>AVENGERS: ENDGAME</t>
  </si>
  <si>
    <t>3 - 9 MAYIS  2019 / 18. VİZYON HAFTASI</t>
  </si>
  <si>
    <t>DEMON EYE</t>
  </si>
  <si>
    <t>ŞEYTAN GÖZ</t>
  </si>
  <si>
    <t>ASLANYÜREK FİLM</t>
  </si>
  <si>
    <t>KAOS</t>
  </si>
  <si>
    <t>HIGH LIFE</t>
  </si>
  <si>
    <t>CAMPEONES</t>
  </si>
  <si>
    <t>ŞAMPİYONLAR</t>
  </si>
  <si>
    <t>ALEM İ CİN</t>
  </si>
  <si>
    <t>THE ASSASSIN'S CODE</t>
  </si>
  <si>
    <t>ÇİFTE HAYATLAR</t>
  </si>
  <si>
    <t>DOUBLES VIES</t>
  </si>
  <si>
    <t>EKSİ BİR</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</si>
</sst>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 _T_L_-;_-@_-"/>
    <numFmt numFmtId="173" formatCode="_(* #,##0.00_);_(* \(#,##0.00\);_(* \-??_);_(@_)"/>
    <numFmt numFmtId="174" formatCode="d\ mmmm\ yy;@"/>
    <numFmt numFmtId="175" formatCode="_-* #,##0.00&quot; ₺&quot;_-;\-* #,##0.00&quot; ₺&quot;_-;_-* \-??&quot; ₺&quot;_-;_-@_-"/>
    <numFmt numFmtId="176" formatCode="_-* #,##0.00\ _Y_T_L_-;\-* #,##0.00\ _Y_T_L_-;_-* \-??\ _Y_T_L_-;_-@_-"/>
    <numFmt numFmtId="177" formatCode="0\ %"/>
    <numFmt numFmtId="178" formatCode="dd/mm/yyyy"/>
    <numFmt numFmtId="179" formatCode="dd/mm/yy;@"/>
    <numFmt numFmtId="180" formatCode="0\ %\ "/>
    <numFmt numFmtId="181" formatCode="hh:mm:ss\ AM/PM"/>
    <numFmt numFmtId="182" formatCode="_ * #,##0.00_)&quot; TRY&quot;_ ;_ * \(#,##0.00&quot;) TRY&quot;_ ;_ * \-??_)&quot; TRY&quot;_ ;_ @_ "/>
    <numFmt numFmtId="183" formatCode="_-* #,##0.00\ _₺_-;\-* #,##0.00\ _₺_-;_-* \-??\ _₺_-;_-@_-"/>
    <numFmt numFmtId="184" formatCode="dd/mmm"/>
    <numFmt numFmtId="185" formatCode="0.00\ %"/>
    <numFmt numFmtId="186" formatCode="#,##0.00\ \ "/>
    <numFmt numFmtId="187" formatCode="#,##0\ "/>
    <numFmt numFmtId="188" formatCode="#,##0.00\ &quot;TL&quot;"/>
    <numFmt numFmtId="189" formatCode="_ * #,##0.00_)\ &quot;TRY&quot;_ ;_ * \(#,##0.00\)\ &quot;TRY&quot;_ ;_ * &quot;-&quot;??_)\ &quot;TRY&quot;_ ;_ @_ "/>
    <numFmt numFmtId="190" formatCode="#,##0\ \ "/>
    <numFmt numFmtId="191" formatCode="_-* #,##0\ _T_L_-;\-* #,##0\ _T_L_-;_-* &quot;-&quot;??\ _T_L_-;_-@_-"/>
    <numFmt numFmtId="192" formatCode="&quot;Evet&quot;;&quot;Evet&quot;;&quot;Hayır&quot;"/>
    <numFmt numFmtId="193" formatCode="&quot;Doğru&quot;;&quot;Doğru&quot;;&quot;Yanlış&quot;"/>
    <numFmt numFmtId="194" formatCode="&quot;Açık&quot;;&quot;Açık&quot;;&quot;Kapalı&quot;"/>
    <numFmt numFmtId="195" formatCode="[$€-2]\ #,##0.00_);[Red]\([$€-2]\ #,##0.00\)"/>
    <numFmt numFmtId="196" formatCode="mmm/yyyy"/>
    <numFmt numFmtId="197" formatCode="dd/mm/yyyy;@"/>
    <numFmt numFmtId="198" formatCode="_ * #,##0.00_)\ _T_R_Y_ ;_ * \(#,##0.00\)\ _T_R_Y_ ;_ * &quot;-&quot;??_)\ _T_R_Y_ ;_ @_ "/>
  </numFmts>
  <fonts count="8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8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3" fontId="0" fillId="0" borderId="0" applyFill="0" applyBorder="0" applyAlignment="0" applyProtection="0"/>
    <xf numFmtId="0" fontId="63" fillId="20" borderId="5" applyNumberFormat="0" applyAlignment="0" applyProtection="0"/>
    <xf numFmtId="0" fontId="3" fillId="0" borderId="0">
      <alignment/>
      <protection/>
    </xf>
    <xf numFmtId="0" fontId="31" fillId="21" borderId="0" applyNumberFormat="0" applyBorder="0" applyAlignment="0" applyProtection="0"/>
    <xf numFmtId="0" fontId="64" fillId="22" borderId="6" applyNumberFormat="0" applyAlignment="0" applyProtection="0"/>
    <xf numFmtId="0" fontId="65" fillId="20" borderId="6" applyNumberFormat="0" applyAlignment="0" applyProtection="0"/>
    <xf numFmtId="0" fontId="66" fillId="23" borderId="7" applyNumberFormat="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5" borderId="0" applyNumberFormat="0" applyBorder="0" applyAlignment="0" applyProtection="0"/>
    <xf numFmtId="174"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0" fillId="0" borderId="0">
      <alignment/>
      <protection/>
    </xf>
    <xf numFmtId="0" fontId="0" fillId="0" borderId="0">
      <alignment/>
      <protection/>
    </xf>
    <xf numFmtId="0" fontId="0" fillId="0" borderId="0">
      <alignment/>
      <protection/>
    </xf>
    <xf numFmtId="174" fontId="3" fillId="0" borderId="0">
      <alignment/>
      <protection/>
    </xf>
    <xf numFmtId="0" fontId="0" fillId="0" borderId="0">
      <alignment/>
      <protection/>
    </xf>
    <xf numFmtId="174" fontId="0" fillId="0" borderId="0">
      <alignment/>
      <protection/>
    </xf>
    <xf numFmtId="0" fontId="3" fillId="0" borderId="0">
      <alignment/>
      <protection/>
    </xf>
    <xf numFmtId="174" fontId="3" fillId="0" borderId="0">
      <alignment/>
      <protection/>
    </xf>
    <xf numFmtId="174" fontId="3" fillId="0" borderId="0">
      <alignment/>
      <protection/>
    </xf>
    <xf numFmtId="174" fontId="3" fillId="0" borderId="0">
      <alignment/>
      <protection/>
    </xf>
    <xf numFmtId="174" fontId="3" fillId="0" borderId="0">
      <alignment/>
      <protection/>
    </xf>
    <xf numFmtId="0" fontId="0" fillId="0" borderId="0">
      <alignment/>
      <protection/>
    </xf>
    <xf numFmtId="0" fontId="0" fillId="0" borderId="0">
      <alignment/>
      <protection/>
    </xf>
    <xf numFmtId="174" fontId="3" fillId="0" borderId="0">
      <alignment/>
      <protection/>
    </xf>
    <xf numFmtId="174" fontId="3" fillId="0" borderId="0">
      <alignment/>
      <protection/>
    </xf>
    <xf numFmtId="0" fontId="3" fillId="0" borderId="0">
      <alignment/>
      <protection/>
    </xf>
    <xf numFmtId="0" fontId="0" fillId="0" borderId="0">
      <alignment/>
      <protection/>
    </xf>
    <xf numFmtId="174" fontId="0" fillId="0" borderId="0">
      <alignment/>
      <protection/>
    </xf>
    <xf numFmtId="174" fontId="3" fillId="0" borderId="0">
      <alignment/>
      <protection/>
    </xf>
    <xf numFmtId="174" fontId="3" fillId="0" borderId="0">
      <alignment/>
      <protection/>
    </xf>
    <xf numFmtId="0" fontId="0" fillId="26" borderId="8" applyNumberFormat="0" applyFont="0" applyAlignment="0" applyProtection="0"/>
    <xf numFmtId="0" fontId="70" fillId="27" borderId="0" applyNumberFormat="0" applyBorder="0" applyAlignment="0" applyProtection="0"/>
    <xf numFmtId="0" fontId="4" fillId="28" borderId="9">
      <alignment horizontal="center" vertical="center"/>
      <protection/>
    </xf>
    <xf numFmtId="182" fontId="0" fillId="0" borderId="0" applyFill="0" applyBorder="0" applyAlignment="0" applyProtection="0"/>
    <xf numFmtId="42"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1" fontId="55"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6" fontId="0" fillId="0" borderId="0" applyFill="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xf numFmtId="177" fontId="0" fillId="0" borderId="0" applyFill="0" applyBorder="0" applyAlignment="0" applyProtection="0"/>
  </cellStyleXfs>
  <cellXfs count="111">
    <xf numFmtId="0" fontId="0" fillId="0" borderId="0" xfId="0" applyAlignment="1">
      <alignment/>
    </xf>
    <xf numFmtId="0" fontId="5" fillId="35" borderId="0" xfId="0" applyFont="1" applyFill="1" applyBorder="1" applyAlignment="1" applyProtection="1">
      <alignment horizontal="right" vertical="center"/>
      <protection/>
    </xf>
    <xf numFmtId="178"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79"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0"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79"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79"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79"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72"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79"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72"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79"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1"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0" fontId="28" fillId="0" borderId="14" xfId="0" applyFont="1" applyFill="1" applyBorder="1" applyAlignment="1">
      <alignment horizontal="center" vertical="center"/>
    </xf>
    <xf numFmtId="179"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79"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3" fillId="0" borderId="14" xfId="44" applyNumberFormat="1" applyFont="1" applyFill="1" applyBorder="1" applyAlignment="1" applyProtection="1">
      <alignment horizontal="right" vertical="center"/>
      <protection locked="0"/>
    </xf>
    <xf numFmtId="3" fontId="73"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0" fontId="75" fillId="35" borderId="0" xfId="0" applyFont="1" applyFill="1" applyAlignment="1">
      <alignment horizontal="center" vertical="center"/>
    </xf>
    <xf numFmtId="0" fontId="76" fillId="35" borderId="0" xfId="0" applyNumberFormat="1" applyFont="1" applyFill="1" applyAlignment="1">
      <alignment horizontal="center" vertical="center"/>
    </xf>
    <xf numFmtId="0" fontId="77" fillId="35" borderId="0" xfId="0" applyFont="1" applyFill="1" applyBorder="1" applyAlignment="1" applyProtection="1">
      <alignment horizontal="center" vertical="center"/>
      <protection locked="0"/>
    </xf>
    <xf numFmtId="0" fontId="78" fillId="36" borderId="12" xfId="0" applyFont="1" applyFill="1" applyBorder="1" applyAlignment="1" applyProtection="1">
      <alignment horizontal="center"/>
      <protection locked="0"/>
    </xf>
    <xf numFmtId="0" fontId="78" fillId="36" borderId="13" xfId="0" applyNumberFormat="1" applyFont="1" applyFill="1" applyBorder="1" applyAlignment="1" applyProtection="1">
      <alignment horizontal="center" vertical="center" textRotation="90"/>
      <protection locked="0"/>
    </xf>
    <xf numFmtId="4" fontId="79" fillId="35" borderId="0" xfId="0" applyNumberFormat="1" applyFont="1" applyFill="1" applyBorder="1" applyAlignment="1" applyProtection="1">
      <alignment horizontal="center" vertical="center"/>
      <protection/>
    </xf>
    <xf numFmtId="0" fontId="80" fillId="0" borderId="14" xfId="0" applyFont="1" applyFill="1" applyBorder="1" applyAlignment="1">
      <alignment horizontal="center" vertical="center"/>
    </xf>
    <xf numFmtId="0" fontId="80"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3" applyNumberFormat="1" applyFont="1" applyFill="1" applyBorder="1" applyAlignment="1" applyProtection="1">
      <alignment vertical="center"/>
      <protection/>
    </xf>
    <xf numFmtId="2" fontId="6" fillId="0" borderId="14" xfId="133" applyNumberFormat="1" applyFont="1" applyFill="1" applyBorder="1" applyAlignment="1" applyProtection="1">
      <alignment vertical="center"/>
      <protection/>
    </xf>
    <xf numFmtId="177" fontId="6" fillId="0" borderId="14" xfId="135"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181"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1" fillId="0" borderId="14" xfId="0" applyFont="1" applyBorder="1" applyAlignment="1">
      <alignment vertical="center"/>
    </xf>
    <xf numFmtId="0" fontId="81" fillId="0" borderId="14" xfId="0" applyFont="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32">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2 2 4" xfId="123"/>
    <cellStyle name="Virgül 3" xfId="124"/>
    <cellStyle name="Virgül 3 2" xfId="125"/>
    <cellStyle name="Virgül 4" xfId="126"/>
    <cellStyle name="Vurgu1" xfId="127"/>
    <cellStyle name="Vurgu2" xfId="128"/>
    <cellStyle name="Vurgu3" xfId="129"/>
    <cellStyle name="Vurgu4" xfId="130"/>
    <cellStyle name="Vurgu5" xfId="131"/>
    <cellStyle name="Vurgu6" xfId="132"/>
    <cellStyle name="Percent" xfId="133"/>
    <cellStyle name="Yüzde 2" xfId="134"/>
    <cellStyle name="Yüzde 2 2" xfId="135"/>
    <cellStyle name="Yüzde 2 3" xfId="136"/>
    <cellStyle name="Yüzde 2 4" xfId="137"/>
    <cellStyle name="Yüzde 2 4 2" xfId="138"/>
    <cellStyle name="Yüzde 3" xfId="139"/>
    <cellStyle name="Yüzde 4" xfId="140"/>
    <cellStyle name="Yüzde 5" xfId="141"/>
    <cellStyle name="Yüzde 6" xfId="142"/>
    <cellStyle name="Yüzde 6 2" xfId="143"/>
    <cellStyle name="Yüzde 7" xfId="144"/>
    <cellStyle name="Yüzde 7 2"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0"/>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34.00390625" style="3" bestFit="1" customWidth="1"/>
    <col min="4" max="4" width="4.00390625" style="4" bestFit="1" customWidth="1"/>
    <col min="5" max="5" width="20.8515625" style="6" bestFit="1" customWidth="1"/>
    <col min="6" max="6" width="5.8515625" style="7" bestFit="1" customWidth="1"/>
    <col min="7" max="7" width="13.57421875" style="8" bestFit="1" customWidth="1"/>
    <col min="8" max="9" width="3.140625" style="9" bestFit="1" customWidth="1"/>
    <col min="10" max="10" width="3.8515625" style="80" bestFit="1" customWidth="1"/>
    <col min="11" max="11" width="2.57421875" style="10" bestFit="1" customWidth="1"/>
    <col min="12" max="12" width="8.28125" style="11" bestFit="1" customWidth="1"/>
    <col min="13" max="13" width="4.8515625" style="12" bestFit="1" customWidth="1"/>
    <col min="14" max="14" width="8.28125" style="11" bestFit="1" customWidth="1"/>
    <col min="15" max="15" width="5.57421875" style="12" bestFit="1" customWidth="1"/>
    <col min="16" max="16" width="8.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9.00390625" style="18" bestFit="1" customWidth="1"/>
    <col min="23" max="23" width="5.57421875" style="17" bestFit="1" customWidth="1"/>
    <col min="24" max="25" width="4.00390625" style="19" bestFit="1" customWidth="1"/>
    <col min="26" max="26" width="9.00390625" style="13" bestFit="1" customWidth="1"/>
    <col min="27" max="27" width="6.7109375" style="14" bestFit="1" customWidth="1"/>
    <col min="28" max="28" width="4.28125" style="20" bestFit="1" customWidth="1"/>
    <col min="29" max="16384" width="4.421875" style="3" customWidth="1"/>
  </cols>
  <sheetData>
    <row r="1" spans="1:28" s="26" customFormat="1" ht="12.75">
      <c r="A1" s="21"/>
      <c r="B1" s="107" t="s">
        <v>0</v>
      </c>
      <c r="C1" s="107"/>
      <c r="D1" s="22"/>
      <c r="E1" s="23"/>
      <c r="F1" s="24"/>
      <c r="G1" s="23"/>
      <c r="H1" s="25"/>
      <c r="I1" s="72"/>
      <c r="J1" s="75"/>
      <c r="K1" s="25"/>
      <c r="L1" s="108" t="s">
        <v>1</v>
      </c>
      <c r="M1" s="108"/>
      <c r="N1" s="108"/>
      <c r="O1" s="108"/>
      <c r="P1" s="108"/>
      <c r="Q1" s="108"/>
      <c r="R1" s="108"/>
      <c r="S1" s="108"/>
      <c r="T1" s="108"/>
      <c r="U1" s="108"/>
      <c r="V1" s="108"/>
      <c r="W1" s="108"/>
      <c r="X1" s="108"/>
      <c r="Y1" s="108"/>
      <c r="Z1" s="108"/>
      <c r="AA1" s="108"/>
      <c r="AB1" s="108"/>
    </row>
    <row r="2" spans="1:28" s="26" customFormat="1" ht="12.75">
      <c r="A2" s="21"/>
      <c r="B2" s="109" t="s">
        <v>2</v>
      </c>
      <c r="C2" s="109"/>
      <c r="D2" s="27"/>
      <c r="E2" s="28"/>
      <c r="F2" s="29"/>
      <c r="G2" s="28"/>
      <c r="H2" s="30"/>
      <c r="I2" s="30"/>
      <c r="J2" s="76"/>
      <c r="K2" s="31"/>
      <c r="L2" s="108"/>
      <c r="M2" s="108"/>
      <c r="N2" s="108"/>
      <c r="O2" s="108"/>
      <c r="P2" s="108"/>
      <c r="Q2" s="108"/>
      <c r="R2" s="108"/>
      <c r="S2" s="108"/>
      <c r="T2" s="108"/>
      <c r="U2" s="108"/>
      <c r="V2" s="108"/>
      <c r="W2" s="108"/>
      <c r="X2" s="108"/>
      <c r="Y2" s="108"/>
      <c r="Z2" s="108"/>
      <c r="AA2" s="108"/>
      <c r="AB2" s="108"/>
    </row>
    <row r="3" spans="1:28" s="26" customFormat="1" ht="11.25">
      <c r="A3" s="21"/>
      <c r="B3" s="110" t="s">
        <v>95</v>
      </c>
      <c r="C3" s="110"/>
      <c r="D3" s="32"/>
      <c r="E3" s="33"/>
      <c r="F3" s="34"/>
      <c r="G3" s="33"/>
      <c r="H3" s="35"/>
      <c r="I3" s="35"/>
      <c r="J3" s="77"/>
      <c r="K3" s="35"/>
      <c r="L3" s="108"/>
      <c r="M3" s="108"/>
      <c r="N3" s="108"/>
      <c r="O3" s="108"/>
      <c r="P3" s="108"/>
      <c r="Q3" s="108"/>
      <c r="R3" s="108"/>
      <c r="S3" s="108"/>
      <c r="T3" s="108"/>
      <c r="U3" s="108"/>
      <c r="V3" s="108"/>
      <c r="W3" s="108"/>
      <c r="X3" s="108"/>
      <c r="Y3" s="108"/>
      <c r="Z3" s="108"/>
      <c r="AA3" s="108"/>
      <c r="AB3" s="108"/>
    </row>
    <row r="4" spans="1:28" s="42" customFormat="1" ht="11.25" customHeight="1">
      <c r="A4" s="36"/>
      <c r="B4" s="37"/>
      <c r="C4" s="38"/>
      <c r="D4" s="39"/>
      <c r="E4" s="38"/>
      <c r="F4" s="40"/>
      <c r="G4" s="41"/>
      <c r="H4" s="41"/>
      <c r="I4" s="73"/>
      <c r="J4" s="78"/>
      <c r="K4" s="41"/>
      <c r="L4" s="106" t="s">
        <v>3</v>
      </c>
      <c r="M4" s="106"/>
      <c r="N4" s="106" t="s">
        <v>4</v>
      </c>
      <c r="O4" s="106"/>
      <c r="P4" s="106" t="s">
        <v>5</v>
      </c>
      <c r="Q4" s="106"/>
      <c r="R4" s="106" t="s">
        <v>6</v>
      </c>
      <c r="S4" s="106"/>
      <c r="T4" s="106"/>
      <c r="U4" s="106"/>
      <c r="V4" s="106" t="s">
        <v>7</v>
      </c>
      <c r="W4" s="106"/>
      <c r="X4" s="106" t="s">
        <v>8</v>
      </c>
      <c r="Y4" s="106"/>
      <c r="Z4" s="106" t="s">
        <v>9</v>
      </c>
      <c r="AA4" s="106"/>
      <c r="AB4" s="106"/>
    </row>
    <row r="5" spans="1:28" s="53" customFormat="1" ht="57.75">
      <c r="A5" s="43"/>
      <c r="B5" s="44"/>
      <c r="C5" s="45" t="s">
        <v>10</v>
      </c>
      <c r="D5" s="46" t="s">
        <v>11</v>
      </c>
      <c r="E5" s="45" t="s">
        <v>12</v>
      </c>
      <c r="F5" s="47" t="s">
        <v>13</v>
      </c>
      <c r="G5" s="48" t="s">
        <v>14</v>
      </c>
      <c r="H5" s="49" t="s">
        <v>15</v>
      </c>
      <c r="I5" s="74" t="s">
        <v>16</v>
      </c>
      <c r="J5" s="79"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1" customFormat="1" ht="11.25">
      <c r="A7" s="54">
        <v>1</v>
      </c>
      <c r="B7" s="55"/>
      <c r="C7" s="56" t="s">
        <v>94</v>
      </c>
      <c r="D7" s="57" t="s">
        <v>42</v>
      </c>
      <c r="E7" s="102" t="s">
        <v>84</v>
      </c>
      <c r="F7" s="59">
        <v>43581</v>
      </c>
      <c r="G7" s="60" t="s">
        <v>28</v>
      </c>
      <c r="H7" s="67">
        <v>397</v>
      </c>
      <c r="I7" s="67">
        <v>407</v>
      </c>
      <c r="J7" s="81">
        <v>1443</v>
      </c>
      <c r="K7" s="68">
        <v>2</v>
      </c>
      <c r="L7" s="86">
        <v>1321217</v>
      </c>
      <c r="M7" s="87">
        <v>67529</v>
      </c>
      <c r="N7" s="86">
        <v>2247020</v>
      </c>
      <c r="O7" s="87">
        <v>118346</v>
      </c>
      <c r="P7" s="86">
        <v>1740813</v>
      </c>
      <c r="Q7" s="87">
        <v>95674</v>
      </c>
      <c r="R7" s="88">
        <f aca="true" t="shared" si="0" ref="R7:R47">L7+N7+P7</f>
        <v>5309050</v>
      </c>
      <c r="S7" s="89">
        <f aca="true" t="shared" si="1" ref="S7:S47">M7+O7+Q7</f>
        <v>281549</v>
      </c>
      <c r="T7" s="90">
        <f aca="true" t="shared" si="2" ref="T7:T47">S7/J7</f>
        <v>195.1136521136521</v>
      </c>
      <c r="U7" s="91">
        <f aca="true" t="shared" si="3" ref="U7:U47">R7/S7</f>
        <v>18.856575587197966</v>
      </c>
      <c r="V7" s="83">
        <v>17977133</v>
      </c>
      <c r="W7" s="84">
        <v>965942</v>
      </c>
      <c r="X7" s="92">
        <f>IF(V7&lt;&gt;0,-(V7-R7)/V7,"")</f>
        <v>-0.7046776034866071</v>
      </c>
      <c r="Y7" s="92">
        <f>IF(W7&lt;&gt;0,-(W7-S7)/W7,"")</f>
        <v>-0.7085239072325253</v>
      </c>
      <c r="Z7" s="93">
        <v>38295285</v>
      </c>
      <c r="AA7" s="94">
        <v>2116582</v>
      </c>
      <c r="AB7" s="97">
        <f aca="true" t="shared" si="4" ref="AB7:AB47">Z7/AA7</f>
        <v>18.092984349295232</v>
      </c>
    </row>
    <row r="8" spans="1:28" s="61" customFormat="1" ht="11.25">
      <c r="A8" s="54">
        <v>2</v>
      </c>
      <c r="B8" s="62" t="s">
        <v>29</v>
      </c>
      <c r="C8" s="56" t="s">
        <v>103</v>
      </c>
      <c r="D8" s="57" t="s">
        <v>30</v>
      </c>
      <c r="E8" s="102" t="s">
        <v>103</v>
      </c>
      <c r="F8" s="59">
        <v>43588</v>
      </c>
      <c r="G8" s="60" t="s">
        <v>36</v>
      </c>
      <c r="H8" s="67">
        <v>306</v>
      </c>
      <c r="I8" s="67">
        <v>306</v>
      </c>
      <c r="J8" s="81">
        <v>306</v>
      </c>
      <c r="K8" s="68">
        <v>1</v>
      </c>
      <c r="L8" s="86">
        <v>75679.39</v>
      </c>
      <c r="M8" s="87">
        <v>4586</v>
      </c>
      <c r="N8" s="86">
        <v>157289.64</v>
      </c>
      <c r="O8" s="87">
        <v>9723</v>
      </c>
      <c r="P8" s="86">
        <v>173150.64</v>
      </c>
      <c r="Q8" s="87">
        <v>10493</v>
      </c>
      <c r="R8" s="88">
        <f t="shared" si="0"/>
        <v>406119.67000000004</v>
      </c>
      <c r="S8" s="89">
        <f t="shared" si="1"/>
        <v>24802</v>
      </c>
      <c r="T8" s="90">
        <f t="shared" si="2"/>
        <v>81.05228758169935</v>
      </c>
      <c r="U8" s="91">
        <f t="shared" si="3"/>
        <v>16.374472623175553</v>
      </c>
      <c r="V8" s="83"/>
      <c r="W8" s="84"/>
      <c r="X8" s="92"/>
      <c r="Y8" s="92"/>
      <c r="Z8" s="93">
        <v>406119.67</v>
      </c>
      <c r="AA8" s="94">
        <v>24802</v>
      </c>
      <c r="AB8" s="97">
        <f t="shared" si="4"/>
        <v>16.37447262317555</v>
      </c>
    </row>
    <row r="9" spans="1:28" s="61" customFormat="1" ht="11.25">
      <c r="A9" s="54">
        <v>3</v>
      </c>
      <c r="B9" s="55"/>
      <c r="C9" s="56" t="s">
        <v>90</v>
      </c>
      <c r="D9" s="57" t="s">
        <v>35</v>
      </c>
      <c r="E9" s="102" t="s">
        <v>91</v>
      </c>
      <c r="F9" s="59">
        <v>43581</v>
      </c>
      <c r="G9" s="60" t="s">
        <v>36</v>
      </c>
      <c r="H9" s="67">
        <v>259</v>
      </c>
      <c r="I9" s="67">
        <v>269</v>
      </c>
      <c r="J9" s="81">
        <v>269</v>
      </c>
      <c r="K9" s="68">
        <v>2</v>
      </c>
      <c r="L9" s="86">
        <v>53746.86</v>
      </c>
      <c r="M9" s="87">
        <v>3873</v>
      </c>
      <c r="N9" s="86">
        <v>144318.62</v>
      </c>
      <c r="O9" s="87">
        <v>8533</v>
      </c>
      <c r="P9" s="86">
        <v>147889.49</v>
      </c>
      <c r="Q9" s="87">
        <v>8706</v>
      </c>
      <c r="R9" s="88">
        <f t="shared" si="0"/>
        <v>345954.97</v>
      </c>
      <c r="S9" s="89">
        <f t="shared" si="1"/>
        <v>21112</v>
      </c>
      <c r="T9" s="90">
        <f t="shared" si="2"/>
        <v>78.48327137546468</v>
      </c>
      <c r="U9" s="91">
        <f t="shared" si="3"/>
        <v>16.386650719969683</v>
      </c>
      <c r="V9" s="83">
        <v>386295.43</v>
      </c>
      <c r="W9" s="84">
        <v>22856</v>
      </c>
      <c r="X9" s="92">
        <f aca="true" t="shared" si="5" ref="X9:Y11">IF(V9&lt;&gt;0,-(V9-R9)/V9,"")</f>
        <v>-0.10442903764095791</v>
      </c>
      <c r="Y9" s="92">
        <f t="shared" si="5"/>
        <v>-0.07630381519075954</v>
      </c>
      <c r="Z9" s="93">
        <v>1071440.4</v>
      </c>
      <c r="AA9" s="94">
        <v>66388</v>
      </c>
      <c r="AB9" s="97">
        <f t="shared" si="4"/>
        <v>16.139067301319514</v>
      </c>
    </row>
    <row r="10" spans="1:28" s="61" customFormat="1" ht="11.25">
      <c r="A10" s="54">
        <v>4</v>
      </c>
      <c r="B10" s="55"/>
      <c r="C10" s="56" t="s">
        <v>59</v>
      </c>
      <c r="D10" s="57" t="s">
        <v>31</v>
      </c>
      <c r="E10" s="102" t="s">
        <v>59</v>
      </c>
      <c r="F10" s="59">
        <v>43560</v>
      </c>
      <c r="G10" s="60" t="s">
        <v>36</v>
      </c>
      <c r="H10" s="67">
        <v>401</v>
      </c>
      <c r="I10" s="67">
        <v>189</v>
      </c>
      <c r="J10" s="81">
        <v>189</v>
      </c>
      <c r="K10" s="68">
        <v>5</v>
      </c>
      <c r="L10" s="86">
        <v>29228.97</v>
      </c>
      <c r="M10" s="87">
        <v>2803</v>
      </c>
      <c r="N10" s="86">
        <v>67705.87</v>
      </c>
      <c r="O10" s="87">
        <v>6223</v>
      </c>
      <c r="P10" s="86">
        <v>68724.21</v>
      </c>
      <c r="Q10" s="87">
        <v>6428</v>
      </c>
      <c r="R10" s="88">
        <f t="shared" si="0"/>
        <v>165659.05</v>
      </c>
      <c r="S10" s="89">
        <f t="shared" si="1"/>
        <v>15454</v>
      </c>
      <c r="T10" s="90">
        <f t="shared" si="2"/>
        <v>81.76719576719577</v>
      </c>
      <c r="U10" s="91">
        <f t="shared" si="3"/>
        <v>10.719493335058884</v>
      </c>
      <c r="V10" s="83">
        <v>227402</v>
      </c>
      <c r="W10" s="84">
        <v>20140</v>
      </c>
      <c r="X10" s="92">
        <f t="shared" si="5"/>
        <v>-0.27151454252821</v>
      </c>
      <c r="Y10" s="92">
        <f t="shared" si="5"/>
        <v>-0.2326713008937438</v>
      </c>
      <c r="Z10" s="93">
        <v>4511375.46</v>
      </c>
      <c r="AA10" s="94">
        <v>341616</v>
      </c>
      <c r="AB10" s="97">
        <f t="shared" si="4"/>
        <v>13.205984087396375</v>
      </c>
    </row>
    <row r="11" spans="1:28" s="61" customFormat="1" ht="11.25">
      <c r="A11" s="54">
        <v>5</v>
      </c>
      <c r="B11" s="55"/>
      <c r="C11" s="56" t="s">
        <v>73</v>
      </c>
      <c r="D11" s="57" t="s">
        <v>35</v>
      </c>
      <c r="E11" s="102" t="s">
        <v>73</v>
      </c>
      <c r="F11" s="59">
        <v>43574</v>
      </c>
      <c r="G11" s="60" t="s">
        <v>37</v>
      </c>
      <c r="H11" s="67">
        <v>245</v>
      </c>
      <c r="I11" s="67">
        <v>188</v>
      </c>
      <c r="J11" s="81">
        <v>188</v>
      </c>
      <c r="K11" s="68">
        <v>3</v>
      </c>
      <c r="L11" s="86">
        <v>24656.86</v>
      </c>
      <c r="M11" s="87">
        <v>1852</v>
      </c>
      <c r="N11" s="86">
        <v>86510.36</v>
      </c>
      <c r="O11" s="87">
        <v>5859</v>
      </c>
      <c r="P11" s="86">
        <v>96751.41</v>
      </c>
      <c r="Q11" s="87">
        <v>6485</v>
      </c>
      <c r="R11" s="88">
        <f t="shared" si="0"/>
        <v>207918.63</v>
      </c>
      <c r="S11" s="89">
        <f t="shared" si="1"/>
        <v>14196</v>
      </c>
      <c r="T11" s="90">
        <f t="shared" si="2"/>
        <v>75.51063829787235</v>
      </c>
      <c r="U11" s="91">
        <f t="shared" si="3"/>
        <v>14.646282755705833</v>
      </c>
      <c r="V11" s="83">
        <v>273729.58999999997</v>
      </c>
      <c r="W11" s="84">
        <v>18843</v>
      </c>
      <c r="X11" s="92">
        <f t="shared" si="5"/>
        <v>-0.24042325858888683</v>
      </c>
      <c r="Y11" s="92">
        <f t="shared" si="5"/>
        <v>-0.24661678076739374</v>
      </c>
      <c r="Z11" s="98">
        <v>1614440.46</v>
      </c>
      <c r="AA11" s="99">
        <v>113697</v>
      </c>
      <c r="AB11" s="97">
        <f t="shared" si="4"/>
        <v>14.199499195229425</v>
      </c>
    </row>
    <row r="12" spans="1:28" s="61" customFormat="1" ht="11.25">
      <c r="A12" s="54">
        <v>6</v>
      </c>
      <c r="B12" s="62" t="s">
        <v>29</v>
      </c>
      <c r="C12" s="56" t="s">
        <v>104</v>
      </c>
      <c r="D12" s="57" t="s">
        <v>42</v>
      </c>
      <c r="E12" s="102" t="s">
        <v>46</v>
      </c>
      <c r="F12" s="59">
        <v>43588</v>
      </c>
      <c r="G12" s="104" t="s">
        <v>47</v>
      </c>
      <c r="H12" s="67">
        <v>182</v>
      </c>
      <c r="I12" s="67">
        <v>185</v>
      </c>
      <c r="J12" s="81">
        <v>185</v>
      </c>
      <c r="K12" s="68">
        <v>1</v>
      </c>
      <c r="L12" s="86">
        <v>34075</v>
      </c>
      <c r="M12" s="87">
        <v>1897</v>
      </c>
      <c r="N12" s="86">
        <v>56033</v>
      </c>
      <c r="O12" s="87">
        <v>3147</v>
      </c>
      <c r="P12" s="86">
        <v>58161</v>
      </c>
      <c r="Q12" s="87">
        <v>3379</v>
      </c>
      <c r="R12" s="88">
        <f t="shared" si="0"/>
        <v>148269</v>
      </c>
      <c r="S12" s="89">
        <f t="shared" si="1"/>
        <v>8423</v>
      </c>
      <c r="T12" s="90">
        <f t="shared" si="2"/>
        <v>45.52972972972973</v>
      </c>
      <c r="U12" s="91">
        <f t="shared" si="3"/>
        <v>17.602873085598954</v>
      </c>
      <c r="V12" s="83"/>
      <c r="W12" s="84"/>
      <c r="X12" s="92"/>
      <c r="Y12" s="92"/>
      <c r="Z12" s="93">
        <v>148268</v>
      </c>
      <c r="AA12" s="94">
        <v>8423</v>
      </c>
      <c r="AB12" s="97">
        <f t="shared" si="4"/>
        <v>17.602754363053545</v>
      </c>
    </row>
    <row r="13" spans="1:28" s="61" customFormat="1" ht="11.25">
      <c r="A13" s="54">
        <v>7</v>
      </c>
      <c r="B13" s="55"/>
      <c r="C13" s="56" t="s">
        <v>69</v>
      </c>
      <c r="D13" s="57" t="s">
        <v>35</v>
      </c>
      <c r="E13" s="102" t="s">
        <v>70</v>
      </c>
      <c r="F13" s="59">
        <v>43567</v>
      </c>
      <c r="G13" s="60" t="s">
        <v>36</v>
      </c>
      <c r="H13" s="67">
        <v>243</v>
      </c>
      <c r="I13" s="67">
        <v>139</v>
      </c>
      <c r="J13" s="81">
        <v>139</v>
      </c>
      <c r="K13" s="68">
        <v>4</v>
      </c>
      <c r="L13" s="86">
        <v>18173.62</v>
      </c>
      <c r="M13" s="87">
        <v>1715</v>
      </c>
      <c r="N13" s="86">
        <v>45429.49</v>
      </c>
      <c r="O13" s="87">
        <v>2813</v>
      </c>
      <c r="P13" s="86">
        <v>49592.06</v>
      </c>
      <c r="Q13" s="87">
        <v>3005</v>
      </c>
      <c r="R13" s="88">
        <f t="shared" si="0"/>
        <v>113195.17</v>
      </c>
      <c r="S13" s="89">
        <f t="shared" si="1"/>
        <v>7533</v>
      </c>
      <c r="T13" s="90">
        <f t="shared" si="2"/>
        <v>54.194244604316545</v>
      </c>
      <c r="U13" s="91">
        <f t="shared" si="3"/>
        <v>15.026572414708616</v>
      </c>
      <c r="V13" s="83">
        <v>141301.48</v>
      </c>
      <c r="W13" s="84">
        <v>9679</v>
      </c>
      <c r="X13" s="92">
        <f>IF(V13&lt;&gt;0,-(V13-R13)/V13,"")</f>
        <v>-0.19891023080579207</v>
      </c>
      <c r="Y13" s="92">
        <f>IF(W13&lt;&gt;0,-(W13-S13)/W13,"")</f>
        <v>-0.22171711953714227</v>
      </c>
      <c r="Z13" s="93">
        <v>2190644.69</v>
      </c>
      <c r="AA13" s="94">
        <v>138057</v>
      </c>
      <c r="AB13" s="97">
        <f t="shared" si="4"/>
        <v>15.867682841145324</v>
      </c>
    </row>
    <row r="14" spans="1:28" s="61" customFormat="1" ht="11.25">
      <c r="A14" s="54">
        <v>8</v>
      </c>
      <c r="B14" s="62" t="s">
        <v>29</v>
      </c>
      <c r="C14" s="56" t="s">
        <v>96</v>
      </c>
      <c r="D14" s="57" t="s">
        <v>45</v>
      </c>
      <c r="E14" s="102" t="s">
        <v>97</v>
      </c>
      <c r="F14" s="59">
        <v>43588</v>
      </c>
      <c r="G14" s="60" t="s">
        <v>37</v>
      </c>
      <c r="H14" s="67">
        <v>116</v>
      </c>
      <c r="I14" s="67">
        <v>116</v>
      </c>
      <c r="J14" s="81">
        <v>116</v>
      </c>
      <c r="K14" s="68">
        <v>1</v>
      </c>
      <c r="L14" s="86">
        <v>18427</v>
      </c>
      <c r="M14" s="87">
        <v>1179</v>
      </c>
      <c r="N14" s="86">
        <v>33719.94</v>
      </c>
      <c r="O14" s="87">
        <v>2129</v>
      </c>
      <c r="P14" s="86">
        <v>35580.26</v>
      </c>
      <c r="Q14" s="87">
        <v>2188</v>
      </c>
      <c r="R14" s="88">
        <f t="shared" si="0"/>
        <v>87727.20000000001</v>
      </c>
      <c r="S14" s="89">
        <f t="shared" si="1"/>
        <v>5496</v>
      </c>
      <c r="T14" s="90">
        <f t="shared" si="2"/>
        <v>47.37931034482759</v>
      </c>
      <c r="U14" s="91">
        <f t="shared" si="3"/>
        <v>15.962008733624456</v>
      </c>
      <c r="V14" s="83"/>
      <c r="W14" s="84"/>
      <c r="X14" s="92"/>
      <c r="Y14" s="92"/>
      <c r="Z14" s="98">
        <v>87727.20000000001</v>
      </c>
      <c r="AA14" s="99">
        <v>5496</v>
      </c>
      <c r="AB14" s="97">
        <f t="shared" si="4"/>
        <v>15.962008733624456</v>
      </c>
    </row>
    <row r="15" spans="1:28" s="61" customFormat="1" ht="11.25">
      <c r="A15" s="54">
        <v>9</v>
      </c>
      <c r="B15" s="62" t="s">
        <v>29</v>
      </c>
      <c r="C15" s="56" t="s">
        <v>101</v>
      </c>
      <c r="D15" s="57" t="s">
        <v>33</v>
      </c>
      <c r="E15" s="102" t="s">
        <v>102</v>
      </c>
      <c r="F15" s="59">
        <v>43588</v>
      </c>
      <c r="G15" s="60" t="s">
        <v>36</v>
      </c>
      <c r="H15" s="67">
        <v>107</v>
      </c>
      <c r="I15" s="67">
        <v>107</v>
      </c>
      <c r="J15" s="81">
        <v>107</v>
      </c>
      <c r="K15" s="68">
        <v>1</v>
      </c>
      <c r="L15" s="86">
        <v>15533.38</v>
      </c>
      <c r="M15" s="87">
        <v>883</v>
      </c>
      <c r="N15" s="86">
        <v>28146.85</v>
      </c>
      <c r="O15" s="87">
        <v>1696</v>
      </c>
      <c r="P15" s="86">
        <v>28783.7</v>
      </c>
      <c r="Q15" s="87">
        <v>1735</v>
      </c>
      <c r="R15" s="88">
        <f t="shared" si="0"/>
        <v>72463.93</v>
      </c>
      <c r="S15" s="89">
        <f t="shared" si="1"/>
        <v>4314</v>
      </c>
      <c r="T15" s="90">
        <f t="shared" si="2"/>
        <v>40.3177570093458</v>
      </c>
      <c r="U15" s="91">
        <f t="shared" si="3"/>
        <v>16.797387575336113</v>
      </c>
      <c r="V15" s="83"/>
      <c r="W15" s="84"/>
      <c r="X15" s="92"/>
      <c r="Y15" s="92"/>
      <c r="Z15" s="93">
        <v>72463.93</v>
      </c>
      <c r="AA15" s="94">
        <v>4314</v>
      </c>
      <c r="AB15" s="97">
        <f t="shared" si="4"/>
        <v>16.797387575336113</v>
      </c>
    </row>
    <row r="16" spans="1:28" s="61" customFormat="1" ht="11.25">
      <c r="A16" s="54">
        <v>10</v>
      </c>
      <c r="B16" s="66"/>
      <c r="C16" s="63" t="s">
        <v>80</v>
      </c>
      <c r="D16" s="64" t="s">
        <v>30</v>
      </c>
      <c r="E16" s="103" t="s">
        <v>81</v>
      </c>
      <c r="F16" s="65">
        <v>43574</v>
      </c>
      <c r="G16" s="60" t="s">
        <v>32</v>
      </c>
      <c r="H16" s="69">
        <v>206</v>
      </c>
      <c r="I16" s="69">
        <v>106</v>
      </c>
      <c r="J16" s="81">
        <v>106</v>
      </c>
      <c r="K16" s="68">
        <v>3</v>
      </c>
      <c r="L16" s="86">
        <v>12311</v>
      </c>
      <c r="M16" s="87">
        <v>825</v>
      </c>
      <c r="N16" s="86">
        <v>23330</v>
      </c>
      <c r="O16" s="87">
        <v>1568</v>
      </c>
      <c r="P16" s="86">
        <v>23240</v>
      </c>
      <c r="Q16" s="87">
        <v>1590</v>
      </c>
      <c r="R16" s="88">
        <f t="shared" si="0"/>
        <v>58881</v>
      </c>
      <c r="S16" s="89">
        <f t="shared" si="1"/>
        <v>3983</v>
      </c>
      <c r="T16" s="90">
        <f t="shared" si="2"/>
        <v>37.575471698113205</v>
      </c>
      <c r="U16" s="91">
        <f t="shared" si="3"/>
        <v>14.783078081847853</v>
      </c>
      <c r="V16" s="83">
        <v>190275</v>
      </c>
      <c r="W16" s="84">
        <v>12233</v>
      </c>
      <c r="X16" s="92">
        <f>IF(V16&lt;&gt;0,-(V16-R16)/V16,"")</f>
        <v>-0.6905478912100906</v>
      </c>
      <c r="Y16" s="92">
        <f>IF(W16&lt;&gt;0,-(W16-S16)/W16,"")</f>
        <v>-0.6744052971470612</v>
      </c>
      <c r="Z16" s="95">
        <v>1561573</v>
      </c>
      <c r="AA16" s="96">
        <v>94389</v>
      </c>
      <c r="AB16" s="97">
        <f t="shared" si="4"/>
        <v>16.54401466272553</v>
      </c>
    </row>
    <row r="17" spans="1:28" s="61" customFormat="1" ht="11.25">
      <c r="A17" s="54">
        <v>11</v>
      </c>
      <c r="B17" s="62" t="s">
        <v>29</v>
      </c>
      <c r="C17" s="56" t="s">
        <v>106</v>
      </c>
      <c r="D17" s="57" t="s">
        <v>42</v>
      </c>
      <c r="E17" s="102" t="s">
        <v>105</v>
      </c>
      <c r="F17" s="59">
        <v>43588</v>
      </c>
      <c r="G17" s="105" t="s">
        <v>39</v>
      </c>
      <c r="H17" s="67">
        <v>37</v>
      </c>
      <c r="I17" s="67">
        <v>37</v>
      </c>
      <c r="J17" s="81">
        <v>37</v>
      </c>
      <c r="K17" s="68">
        <v>1</v>
      </c>
      <c r="L17" s="86">
        <v>8979.86</v>
      </c>
      <c r="M17" s="87">
        <v>628</v>
      </c>
      <c r="N17" s="86">
        <v>13294.16</v>
      </c>
      <c r="O17" s="87">
        <v>874</v>
      </c>
      <c r="P17" s="86">
        <v>13406.17</v>
      </c>
      <c r="Q17" s="87">
        <v>913</v>
      </c>
      <c r="R17" s="88">
        <f t="shared" si="0"/>
        <v>35680.19</v>
      </c>
      <c r="S17" s="89">
        <f t="shared" si="1"/>
        <v>2415</v>
      </c>
      <c r="T17" s="90">
        <f t="shared" si="2"/>
        <v>65.27027027027027</v>
      </c>
      <c r="U17" s="91">
        <f t="shared" si="3"/>
        <v>14.77440579710145</v>
      </c>
      <c r="V17" s="83"/>
      <c r="W17" s="84"/>
      <c r="X17" s="92"/>
      <c r="Y17" s="92"/>
      <c r="Z17" s="93">
        <v>35680.19</v>
      </c>
      <c r="AA17" s="94">
        <v>2415</v>
      </c>
      <c r="AB17" s="97">
        <f t="shared" si="4"/>
        <v>14.77440579710145</v>
      </c>
    </row>
    <row r="18" spans="1:28" s="61" customFormat="1" ht="11.25">
      <c r="A18" s="54">
        <v>12</v>
      </c>
      <c r="B18" s="62" t="s">
        <v>29</v>
      </c>
      <c r="C18" s="56" t="s">
        <v>100</v>
      </c>
      <c r="D18" s="57" t="s">
        <v>45</v>
      </c>
      <c r="E18" s="102" t="s">
        <v>100</v>
      </c>
      <c r="F18" s="59">
        <v>43588</v>
      </c>
      <c r="G18" s="60" t="s">
        <v>41</v>
      </c>
      <c r="H18" s="67">
        <v>34</v>
      </c>
      <c r="I18" s="67">
        <v>34</v>
      </c>
      <c r="J18" s="81">
        <v>34</v>
      </c>
      <c r="K18" s="68">
        <v>1</v>
      </c>
      <c r="L18" s="86">
        <v>9098.6</v>
      </c>
      <c r="M18" s="87">
        <v>565</v>
      </c>
      <c r="N18" s="86">
        <v>15218.46</v>
      </c>
      <c r="O18" s="87">
        <v>967</v>
      </c>
      <c r="P18" s="86">
        <v>12449.72</v>
      </c>
      <c r="Q18" s="87">
        <v>780</v>
      </c>
      <c r="R18" s="88">
        <f t="shared" si="0"/>
        <v>36766.78</v>
      </c>
      <c r="S18" s="89">
        <f t="shared" si="1"/>
        <v>2312</v>
      </c>
      <c r="T18" s="90">
        <f t="shared" si="2"/>
        <v>68</v>
      </c>
      <c r="U18" s="91">
        <f t="shared" si="3"/>
        <v>15.90258650519031</v>
      </c>
      <c r="V18" s="83"/>
      <c r="W18" s="84"/>
      <c r="X18" s="92"/>
      <c r="Y18" s="92"/>
      <c r="Z18" s="70">
        <v>36766.78</v>
      </c>
      <c r="AA18" s="71">
        <v>2312</v>
      </c>
      <c r="AB18" s="97">
        <f t="shared" si="4"/>
        <v>15.90258650519031</v>
      </c>
    </row>
    <row r="19" spans="1:28" s="61" customFormat="1" ht="11.25">
      <c r="A19" s="54">
        <v>13</v>
      </c>
      <c r="B19" s="55"/>
      <c r="C19" s="56" t="s">
        <v>57</v>
      </c>
      <c r="D19" s="57" t="s">
        <v>42</v>
      </c>
      <c r="E19" s="102" t="s">
        <v>56</v>
      </c>
      <c r="F19" s="59">
        <v>43553</v>
      </c>
      <c r="G19" s="60" t="s">
        <v>36</v>
      </c>
      <c r="H19" s="67">
        <v>163</v>
      </c>
      <c r="I19" s="67">
        <v>26</v>
      </c>
      <c r="J19" s="81">
        <v>26</v>
      </c>
      <c r="K19" s="68">
        <v>6</v>
      </c>
      <c r="L19" s="86">
        <v>12054.16</v>
      </c>
      <c r="M19" s="87">
        <v>544</v>
      </c>
      <c r="N19" s="86">
        <v>19873.95</v>
      </c>
      <c r="O19" s="87">
        <v>943</v>
      </c>
      <c r="P19" s="86">
        <v>14563.13</v>
      </c>
      <c r="Q19" s="87">
        <v>683</v>
      </c>
      <c r="R19" s="88">
        <f t="shared" si="0"/>
        <v>46491.24</v>
      </c>
      <c r="S19" s="89">
        <f t="shared" si="1"/>
        <v>2170</v>
      </c>
      <c r="T19" s="90">
        <f t="shared" si="2"/>
        <v>83.46153846153847</v>
      </c>
      <c r="U19" s="91">
        <f t="shared" si="3"/>
        <v>21.42453456221198</v>
      </c>
      <c r="V19" s="83">
        <v>51110.61</v>
      </c>
      <c r="W19" s="84">
        <v>2443</v>
      </c>
      <c r="X19" s="92">
        <f aca="true" t="shared" si="6" ref="X19:X28">IF(V19&lt;&gt;0,-(V19-R19)/V19,"")</f>
        <v>-0.09037986437649644</v>
      </c>
      <c r="Y19" s="92">
        <f aca="true" t="shared" si="7" ref="Y19:Y28">IF(W19&lt;&gt;0,-(W19-S19)/W19,"")</f>
        <v>-0.11174785100286533</v>
      </c>
      <c r="Z19" s="93">
        <v>1819881.56</v>
      </c>
      <c r="AA19" s="94">
        <v>97518</v>
      </c>
      <c r="AB19" s="97">
        <f t="shared" si="4"/>
        <v>18.662006603909024</v>
      </c>
    </row>
    <row r="20" spans="1:28" s="61" customFormat="1" ht="11.25">
      <c r="A20" s="54">
        <v>14</v>
      </c>
      <c r="B20" s="55"/>
      <c r="C20" s="56" t="s">
        <v>61</v>
      </c>
      <c r="D20" s="57" t="s">
        <v>30</v>
      </c>
      <c r="E20" s="102" t="s">
        <v>62</v>
      </c>
      <c r="F20" s="59">
        <v>43560</v>
      </c>
      <c r="G20" s="60" t="s">
        <v>28</v>
      </c>
      <c r="H20" s="67">
        <v>295</v>
      </c>
      <c r="I20" s="67">
        <v>45</v>
      </c>
      <c r="J20" s="81">
        <v>45</v>
      </c>
      <c r="K20" s="68">
        <v>5</v>
      </c>
      <c r="L20" s="86">
        <v>8918</v>
      </c>
      <c r="M20" s="87">
        <v>501</v>
      </c>
      <c r="N20" s="86">
        <v>14181</v>
      </c>
      <c r="O20" s="87">
        <v>834</v>
      </c>
      <c r="P20" s="86">
        <v>11092</v>
      </c>
      <c r="Q20" s="87">
        <v>644</v>
      </c>
      <c r="R20" s="88">
        <f t="shared" si="0"/>
        <v>34191</v>
      </c>
      <c r="S20" s="89">
        <f t="shared" si="1"/>
        <v>1979</v>
      </c>
      <c r="T20" s="90">
        <f t="shared" si="2"/>
        <v>43.977777777777774</v>
      </c>
      <c r="U20" s="91">
        <f t="shared" si="3"/>
        <v>17.276907529055077</v>
      </c>
      <c r="V20" s="83">
        <v>91320</v>
      </c>
      <c r="W20" s="84">
        <v>5309</v>
      </c>
      <c r="X20" s="92">
        <f t="shared" si="6"/>
        <v>-0.6255913272010513</v>
      </c>
      <c r="Y20" s="92">
        <f t="shared" si="7"/>
        <v>-0.6272367677528725</v>
      </c>
      <c r="Z20" s="93">
        <v>4025182</v>
      </c>
      <c r="AA20" s="94">
        <v>241852</v>
      </c>
      <c r="AB20" s="97">
        <f t="shared" si="4"/>
        <v>16.643161933744604</v>
      </c>
    </row>
    <row r="21" spans="1:28" s="61" customFormat="1" ht="11.25">
      <c r="A21" s="54">
        <v>15</v>
      </c>
      <c r="B21" s="55"/>
      <c r="C21" s="56" t="s">
        <v>85</v>
      </c>
      <c r="D21" s="57" t="s">
        <v>30</v>
      </c>
      <c r="E21" s="102" t="s">
        <v>87</v>
      </c>
      <c r="F21" s="59">
        <v>43581</v>
      </c>
      <c r="G21" s="60" t="s">
        <v>37</v>
      </c>
      <c r="H21" s="67">
        <v>75</v>
      </c>
      <c r="I21" s="67">
        <v>37</v>
      </c>
      <c r="J21" s="81">
        <v>37</v>
      </c>
      <c r="K21" s="68">
        <v>2</v>
      </c>
      <c r="L21" s="86">
        <v>8209.01</v>
      </c>
      <c r="M21" s="87">
        <v>383</v>
      </c>
      <c r="N21" s="86">
        <v>10434.25</v>
      </c>
      <c r="O21" s="87">
        <v>469</v>
      </c>
      <c r="P21" s="86">
        <v>10654.57</v>
      </c>
      <c r="Q21" s="87">
        <v>502</v>
      </c>
      <c r="R21" s="88">
        <f t="shared" si="0"/>
        <v>29297.83</v>
      </c>
      <c r="S21" s="89">
        <f t="shared" si="1"/>
        <v>1354</v>
      </c>
      <c r="T21" s="90">
        <f t="shared" si="2"/>
        <v>36.5945945945946</v>
      </c>
      <c r="U21" s="91">
        <f t="shared" si="3"/>
        <v>21.63798375184638</v>
      </c>
      <c r="V21" s="83">
        <v>71487.67</v>
      </c>
      <c r="W21" s="84">
        <v>3643</v>
      </c>
      <c r="X21" s="92">
        <f t="shared" si="6"/>
        <v>-0.5901694655875621</v>
      </c>
      <c r="Y21" s="92">
        <f t="shared" si="7"/>
        <v>-0.628328300850947</v>
      </c>
      <c r="Z21" s="98">
        <v>166914.88</v>
      </c>
      <c r="AA21" s="99">
        <v>8908</v>
      </c>
      <c r="AB21" s="97">
        <f t="shared" si="4"/>
        <v>18.737638078132015</v>
      </c>
    </row>
    <row r="22" spans="1:28" s="61" customFormat="1" ht="11.25">
      <c r="A22" s="54">
        <v>16</v>
      </c>
      <c r="B22" s="55"/>
      <c r="C22" s="56" t="s">
        <v>82</v>
      </c>
      <c r="D22" s="58" t="s">
        <v>31</v>
      </c>
      <c r="E22" s="102" t="s">
        <v>82</v>
      </c>
      <c r="F22" s="59">
        <v>43574</v>
      </c>
      <c r="G22" s="60" t="s">
        <v>83</v>
      </c>
      <c r="H22" s="67">
        <v>70</v>
      </c>
      <c r="I22" s="67">
        <v>11</v>
      </c>
      <c r="J22" s="81">
        <v>11</v>
      </c>
      <c r="K22" s="68">
        <v>3</v>
      </c>
      <c r="L22" s="86">
        <v>2522</v>
      </c>
      <c r="M22" s="87">
        <v>382</v>
      </c>
      <c r="N22" s="86">
        <v>4307</v>
      </c>
      <c r="O22" s="87">
        <v>664</v>
      </c>
      <c r="P22" s="86">
        <v>1851</v>
      </c>
      <c r="Q22" s="87">
        <v>251</v>
      </c>
      <c r="R22" s="88">
        <f t="shared" si="0"/>
        <v>8680</v>
      </c>
      <c r="S22" s="89">
        <f t="shared" si="1"/>
        <v>1297</v>
      </c>
      <c r="T22" s="90">
        <f t="shared" si="2"/>
        <v>117.9090909090909</v>
      </c>
      <c r="U22" s="91">
        <f t="shared" si="3"/>
        <v>6.69236700077101</v>
      </c>
      <c r="V22" s="83">
        <v>18162</v>
      </c>
      <c r="W22" s="84">
        <v>2554</v>
      </c>
      <c r="X22" s="92">
        <f t="shared" si="6"/>
        <v>-0.5220790661821385</v>
      </c>
      <c r="Y22" s="92">
        <f t="shared" si="7"/>
        <v>-0.49216914643696164</v>
      </c>
      <c r="Z22" s="93">
        <v>183911.3</v>
      </c>
      <c r="AA22" s="94">
        <v>19470</v>
      </c>
      <c r="AB22" s="97">
        <f t="shared" si="4"/>
        <v>9.44588084232152</v>
      </c>
    </row>
    <row r="23" spans="1:28" s="61" customFormat="1" ht="11.25">
      <c r="A23" s="54">
        <v>17</v>
      </c>
      <c r="B23" s="55"/>
      <c r="C23" s="63" t="s">
        <v>71</v>
      </c>
      <c r="D23" s="64" t="s">
        <v>30</v>
      </c>
      <c r="E23" s="103" t="s">
        <v>71</v>
      </c>
      <c r="F23" s="65">
        <v>43567</v>
      </c>
      <c r="G23" s="60" t="s">
        <v>34</v>
      </c>
      <c r="H23" s="69">
        <v>249</v>
      </c>
      <c r="I23" s="85">
        <v>18</v>
      </c>
      <c r="J23" s="82">
        <v>18</v>
      </c>
      <c r="K23" s="68">
        <v>4</v>
      </c>
      <c r="L23" s="86">
        <v>2765</v>
      </c>
      <c r="M23" s="87">
        <v>200</v>
      </c>
      <c r="N23" s="86">
        <v>6777.5</v>
      </c>
      <c r="O23" s="87">
        <v>464</v>
      </c>
      <c r="P23" s="86">
        <v>5607.38</v>
      </c>
      <c r="Q23" s="87">
        <v>393</v>
      </c>
      <c r="R23" s="88">
        <f t="shared" si="0"/>
        <v>15149.880000000001</v>
      </c>
      <c r="S23" s="89">
        <f t="shared" si="1"/>
        <v>1057</v>
      </c>
      <c r="T23" s="90">
        <f t="shared" si="2"/>
        <v>58.72222222222222</v>
      </c>
      <c r="U23" s="91">
        <f t="shared" si="3"/>
        <v>14.332904446546832</v>
      </c>
      <c r="V23" s="83">
        <v>52819.85</v>
      </c>
      <c r="W23" s="84">
        <v>3300</v>
      </c>
      <c r="X23" s="92">
        <f t="shared" si="6"/>
        <v>-0.7131782843003152</v>
      </c>
      <c r="Y23" s="92">
        <f t="shared" si="7"/>
        <v>-0.6796969696969697</v>
      </c>
      <c r="Z23" s="100">
        <v>1418623.51</v>
      </c>
      <c r="AA23" s="101">
        <v>86043</v>
      </c>
      <c r="AB23" s="97">
        <f t="shared" si="4"/>
        <v>16.487378520042306</v>
      </c>
    </row>
    <row r="24" spans="1:28" s="61" customFormat="1" ht="11.25">
      <c r="A24" s="54">
        <v>18</v>
      </c>
      <c r="B24" s="55"/>
      <c r="C24" s="56" t="s">
        <v>60</v>
      </c>
      <c r="D24" s="57" t="s">
        <v>33</v>
      </c>
      <c r="E24" s="102" t="s">
        <v>60</v>
      </c>
      <c r="F24" s="59">
        <v>43560</v>
      </c>
      <c r="G24" s="60" t="s">
        <v>28</v>
      </c>
      <c r="H24" s="67">
        <v>311</v>
      </c>
      <c r="I24" s="67">
        <v>11</v>
      </c>
      <c r="J24" s="81">
        <v>11</v>
      </c>
      <c r="K24" s="68">
        <v>5</v>
      </c>
      <c r="L24" s="86">
        <v>844</v>
      </c>
      <c r="M24" s="87">
        <v>68</v>
      </c>
      <c r="N24" s="86">
        <v>3727</v>
      </c>
      <c r="O24" s="87">
        <v>252</v>
      </c>
      <c r="P24" s="86">
        <v>3472</v>
      </c>
      <c r="Q24" s="87">
        <v>255</v>
      </c>
      <c r="R24" s="88">
        <f t="shared" si="0"/>
        <v>8043</v>
      </c>
      <c r="S24" s="89">
        <f t="shared" si="1"/>
        <v>575</v>
      </c>
      <c r="T24" s="90">
        <f t="shared" si="2"/>
        <v>52.27272727272727</v>
      </c>
      <c r="U24" s="91">
        <f t="shared" si="3"/>
        <v>13.987826086956522</v>
      </c>
      <c r="V24" s="83">
        <v>33333</v>
      </c>
      <c r="W24" s="84">
        <v>2322</v>
      </c>
      <c r="X24" s="92">
        <f t="shared" si="6"/>
        <v>-0.7587075870758707</v>
      </c>
      <c r="Y24" s="92">
        <f t="shared" si="7"/>
        <v>-0.7523686477174849</v>
      </c>
      <c r="Z24" s="93">
        <v>2422653</v>
      </c>
      <c r="AA24" s="94">
        <v>149972</v>
      </c>
      <c r="AB24" s="97">
        <f t="shared" si="4"/>
        <v>16.154035419945057</v>
      </c>
    </row>
    <row r="25" spans="1:28" s="61" customFormat="1" ht="11.25">
      <c r="A25" s="54">
        <v>19</v>
      </c>
      <c r="B25" s="66"/>
      <c r="C25" s="63" t="s">
        <v>63</v>
      </c>
      <c r="D25" s="64" t="s">
        <v>40</v>
      </c>
      <c r="E25" s="103" t="s">
        <v>64</v>
      </c>
      <c r="F25" s="65">
        <v>43560</v>
      </c>
      <c r="G25" s="60" t="s">
        <v>32</v>
      </c>
      <c r="H25" s="69">
        <v>349</v>
      </c>
      <c r="I25" s="69">
        <v>17</v>
      </c>
      <c r="J25" s="81">
        <v>17</v>
      </c>
      <c r="K25" s="68">
        <v>5</v>
      </c>
      <c r="L25" s="86">
        <v>1378</v>
      </c>
      <c r="M25" s="87">
        <v>97</v>
      </c>
      <c r="N25" s="86">
        <v>2272</v>
      </c>
      <c r="O25" s="87">
        <v>137</v>
      </c>
      <c r="P25" s="86">
        <v>3054</v>
      </c>
      <c r="Q25" s="87">
        <v>211</v>
      </c>
      <c r="R25" s="88">
        <f t="shared" si="0"/>
        <v>6704</v>
      </c>
      <c r="S25" s="89">
        <f t="shared" si="1"/>
        <v>445</v>
      </c>
      <c r="T25" s="90">
        <f t="shared" si="2"/>
        <v>26.176470588235293</v>
      </c>
      <c r="U25" s="91">
        <f t="shared" si="3"/>
        <v>15.065168539325843</v>
      </c>
      <c r="V25" s="83">
        <v>51525</v>
      </c>
      <c r="W25" s="84">
        <v>3082</v>
      </c>
      <c r="X25" s="92">
        <f t="shared" si="6"/>
        <v>-0.8698884036875303</v>
      </c>
      <c r="Y25" s="92">
        <f t="shared" si="7"/>
        <v>-0.8556132381570409</v>
      </c>
      <c r="Z25" s="95">
        <v>5280710</v>
      </c>
      <c r="AA25" s="96">
        <v>295801</v>
      </c>
      <c r="AB25" s="97">
        <f t="shared" si="4"/>
        <v>17.85223849817952</v>
      </c>
    </row>
    <row r="26" spans="1:28" s="61" customFormat="1" ht="11.25">
      <c r="A26" s="54">
        <v>20</v>
      </c>
      <c r="B26" s="55"/>
      <c r="C26" s="56" t="s">
        <v>88</v>
      </c>
      <c r="D26" s="57" t="s">
        <v>30</v>
      </c>
      <c r="E26" s="102" t="s">
        <v>89</v>
      </c>
      <c r="F26" s="59">
        <v>43560</v>
      </c>
      <c r="G26" s="60" t="s">
        <v>41</v>
      </c>
      <c r="H26" s="67">
        <v>15</v>
      </c>
      <c r="I26" s="67">
        <v>14</v>
      </c>
      <c r="J26" s="81">
        <v>14</v>
      </c>
      <c r="K26" s="68">
        <v>2</v>
      </c>
      <c r="L26" s="86">
        <v>1741</v>
      </c>
      <c r="M26" s="87">
        <v>98</v>
      </c>
      <c r="N26" s="86">
        <v>2314.1</v>
      </c>
      <c r="O26" s="87">
        <v>137</v>
      </c>
      <c r="P26" s="86">
        <v>2499.1</v>
      </c>
      <c r="Q26" s="87">
        <v>157</v>
      </c>
      <c r="R26" s="88">
        <f t="shared" si="0"/>
        <v>6554.2</v>
      </c>
      <c r="S26" s="89">
        <f t="shared" si="1"/>
        <v>392</v>
      </c>
      <c r="T26" s="90">
        <f t="shared" si="2"/>
        <v>28</v>
      </c>
      <c r="U26" s="91">
        <f t="shared" si="3"/>
        <v>16.719897959183672</v>
      </c>
      <c r="V26" s="83">
        <v>15944.49</v>
      </c>
      <c r="W26" s="84">
        <v>893</v>
      </c>
      <c r="X26" s="92">
        <f t="shared" si="6"/>
        <v>-0.5889363661051561</v>
      </c>
      <c r="Y26" s="92">
        <f t="shared" si="7"/>
        <v>-0.561030235162374</v>
      </c>
      <c r="Z26" s="70">
        <v>46532.33</v>
      </c>
      <c r="AA26" s="71">
        <v>3315</v>
      </c>
      <c r="AB26" s="97">
        <f t="shared" si="4"/>
        <v>14.036901960784315</v>
      </c>
    </row>
    <row r="27" spans="1:28" s="61" customFormat="1" ht="11.25">
      <c r="A27" s="54">
        <v>21</v>
      </c>
      <c r="B27" s="55"/>
      <c r="C27" s="56" t="s">
        <v>74</v>
      </c>
      <c r="D27" s="57" t="s">
        <v>30</v>
      </c>
      <c r="E27" s="102" t="s">
        <v>74</v>
      </c>
      <c r="F27" s="59">
        <v>43574</v>
      </c>
      <c r="G27" s="60" t="s">
        <v>36</v>
      </c>
      <c r="H27" s="67">
        <v>106</v>
      </c>
      <c r="I27" s="67">
        <v>15</v>
      </c>
      <c r="J27" s="81">
        <v>15</v>
      </c>
      <c r="K27" s="68">
        <v>3</v>
      </c>
      <c r="L27" s="86">
        <v>2266.1</v>
      </c>
      <c r="M27" s="87">
        <v>92</v>
      </c>
      <c r="N27" s="86">
        <v>2936.3</v>
      </c>
      <c r="O27" s="87">
        <v>119</v>
      </c>
      <c r="P27" s="86">
        <v>2644.96</v>
      </c>
      <c r="Q27" s="87">
        <v>109</v>
      </c>
      <c r="R27" s="88">
        <f t="shared" si="0"/>
        <v>7847.36</v>
      </c>
      <c r="S27" s="89">
        <f t="shared" si="1"/>
        <v>320</v>
      </c>
      <c r="T27" s="90">
        <f t="shared" si="2"/>
        <v>21.333333333333332</v>
      </c>
      <c r="U27" s="91">
        <f t="shared" si="3"/>
        <v>24.523</v>
      </c>
      <c r="V27" s="83">
        <v>24709.18</v>
      </c>
      <c r="W27" s="84">
        <v>1256</v>
      </c>
      <c r="X27" s="92">
        <f t="shared" si="6"/>
        <v>-0.68241115245427</v>
      </c>
      <c r="Y27" s="92">
        <f t="shared" si="7"/>
        <v>-0.7452229299363057</v>
      </c>
      <c r="Z27" s="93">
        <v>339933.99</v>
      </c>
      <c r="AA27" s="94">
        <v>17786</v>
      </c>
      <c r="AB27" s="97">
        <f t="shared" si="4"/>
        <v>19.112447430563364</v>
      </c>
    </row>
    <row r="28" spans="1:28" s="61" customFormat="1" ht="11.25">
      <c r="A28" s="54">
        <v>22</v>
      </c>
      <c r="B28" s="55"/>
      <c r="C28" s="56" t="s">
        <v>72</v>
      </c>
      <c r="D28" s="57" t="s">
        <v>38</v>
      </c>
      <c r="E28" s="102" t="s">
        <v>72</v>
      </c>
      <c r="F28" s="59">
        <v>42479</v>
      </c>
      <c r="G28" s="60" t="s">
        <v>41</v>
      </c>
      <c r="H28" s="67">
        <v>28</v>
      </c>
      <c r="I28" s="67">
        <v>11</v>
      </c>
      <c r="J28" s="81">
        <v>11</v>
      </c>
      <c r="K28" s="68">
        <v>3</v>
      </c>
      <c r="L28" s="86">
        <v>1032</v>
      </c>
      <c r="M28" s="87">
        <v>65</v>
      </c>
      <c r="N28" s="86">
        <v>2268</v>
      </c>
      <c r="O28" s="87">
        <v>115</v>
      </c>
      <c r="P28" s="86">
        <v>2391.67</v>
      </c>
      <c r="Q28" s="87">
        <v>127</v>
      </c>
      <c r="R28" s="88">
        <f t="shared" si="0"/>
        <v>5691.67</v>
      </c>
      <c r="S28" s="89">
        <f t="shared" si="1"/>
        <v>307</v>
      </c>
      <c r="T28" s="90">
        <f t="shared" si="2"/>
        <v>27.90909090909091</v>
      </c>
      <c r="U28" s="91">
        <f t="shared" si="3"/>
        <v>18.539641693811074</v>
      </c>
      <c r="V28" s="83">
        <v>17553.09</v>
      </c>
      <c r="W28" s="84">
        <v>1267</v>
      </c>
      <c r="X28" s="92">
        <f t="shared" si="6"/>
        <v>-0.6757454100674012</v>
      </c>
      <c r="Y28" s="92">
        <f t="shared" si="7"/>
        <v>-0.7576953433307024</v>
      </c>
      <c r="Z28" s="70">
        <v>119241.46</v>
      </c>
      <c r="AA28" s="71">
        <v>8510</v>
      </c>
      <c r="AB28" s="97">
        <f t="shared" si="4"/>
        <v>14.011922444183314</v>
      </c>
    </row>
    <row r="29" spans="1:28" s="61" customFormat="1" ht="11.25">
      <c r="A29" s="54">
        <v>23</v>
      </c>
      <c r="B29" s="62" t="s">
        <v>29</v>
      </c>
      <c r="C29" s="56" t="s">
        <v>107</v>
      </c>
      <c r="D29" s="57" t="s">
        <v>38</v>
      </c>
      <c r="E29" s="102" t="s">
        <v>107</v>
      </c>
      <c r="F29" s="59">
        <v>43588</v>
      </c>
      <c r="G29" s="60" t="s">
        <v>44</v>
      </c>
      <c r="H29" s="67">
        <v>25</v>
      </c>
      <c r="I29" s="67">
        <v>25</v>
      </c>
      <c r="J29" s="81">
        <v>25</v>
      </c>
      <c r="K29" s="68">
        <v>1</v>
      </c>
      <c r="L29" s="86">
        <v>1252</v>
      </c>
      <c r="M29" s="87">
        <v>84</v>
      </c>
      <c r="N29" s="86">
        <v>1656</v>
      </c>
      <c r="O29" s="87">
        <v>106</v>
      </c>
      <c r="P29" s="86">
        <v>1727.5</v>
      </c>
      <c r="Q29" s="87">
        <v>110</v>
      </c>
      <c r="R29" s="88">
        <f t="shared" si="0"/>
        <v>4635.5</v>
      </c>
      <c r="S29" s="89">
        <f t="shared" si="1"/>
        <v>300</v>
      </c>
      <c r="T29" s="90">
        <f t="shared" si="2"/>
        <v>12</v>
      </c>
      <c r="U29" s="91">
        <f t="shared" si="3"/>
        <v>15.451666666666666</v>
      </c>
      <c r="V29" s="83"/>
      <c r="W29" s="84"/>
      <c r="X29" s="92"/>
      <c r="Y29" s="92"/>
      <c r="Z29" s="93">
        <v>4635.5</v>
      </c>
      <c r="AA29" s="94">
        <v>300</v>
      </c>
      <c r="AB29" s="97">
        <f t="shared" si="4"/>
        <v>15.451666666666666</v>
      </c>
    </row>
    <row r="30" spans="1:28" s="61" customFormat="1" ht="11.25">
      <c r="A30" s="54">
        <v>24</v>
      </c>
      <c r="B30" s="55"/>
      <c r="C30" s="56" t="s">
        <v>79</v>
      </c>
      <c r="D30" s="57" t="s">
        <v>30</v>
      </c>
      <c r="E30" s="102" t="s">
        <v>79</v>
      </c>
      <c r="F30" s="59">
        <v>43574</v>
      </c>
      <c r="G30" s="60" t="s">
        <v>28</v>
      </c>
      <c r="H30" s="67">
        <v>53</v>
      </c>
      <c r="I30" s="67">
        <v>9</v>
      </c>
      <c r="J30" s="81">
        <v>9</v>
      </c>
      <c r="K30" s="68">
        <v>3</v>
      </c>
      <c r="L30" s="86">
        <v>2300</v>
      </c>
      <c r="M30" s="87">
        <v>102</v>
      </c>
      <c r="N30" s="86">
        <v>2353</v>
      </c>
      <c r="O30" s="87">
        <v>102</v>
      </c>
      <c r="P30" s="86">
        <v>1625</v>
      </c>
      <c r="Q30" s="87">
        <v>75</v>
      </c>
      <c r="R30" s="88">
        <f t="shared" si="0"/>
        <v>6278</v>
      </c>
      <c r="S30" s="89">
        <f t="shared" si="1"/>
        <v>279</v>
      </c>
      <c r="T30" s="90">
        <f t="shared" si="2"/>
        <v>31</v>
      </c>
      <c r="U30" s="91">
        <f t="shared" si="3"/>
        <v>22.50179211469534</v>
      </c>
      <c r="V30" s="83">
        <v>14632</v>
      </c>
      <c r="W30" s="84">
        <v>777</v>
      </c>
      <c r="X30" s="92">
        <f aca="true" t="shared" si="8" ref="X30:X46">IF(V30&lt;&gt;0,-(V30-R30)/V30,"")</f>
        <v>-0.5709404045926736</v>
      </c>
      <c r="Y30" s="92">
        <f aca="true" t="shared" si="9" ref="Y30:Y46">IF(W30&lt;&gt;0,-(W30-S30)/W30,"")</f>
        <v>-0.640926640926641</v>
      </c>
      <c r="Z30" s="93">
        <v>240103</v>
      </c>
      <c r="AA30" s="94">
        <v>18130</v>
      </c>
      <c r="AB30" s="97">
        <f t="shared" si="4"/>
        <v>13.243408714837287</v>
      </c>
    </row>
    <row r="31" spans="1:28" s="61" customFormat="1" ht="11.25">
      <c r="A31" s="54">
        <v>25</v>
      </c>
      <c r="B31" s="55"/>
      <c r="C31" s="56" t="s">
        <v>54</v>
      </c>
      <c r="D31" s="57" t="s">
        <v>33</v>
      </c>
      <c r="E31" s="102" t="s">
        <v>55</v>
      </c>
      <c r="F31" s="59">
        <v>43553</v>
      </c>
      <c r="G31" s="60" t="s">
        <v>37</v>
      </c>
      <c r="H31" s="67">
        <v>205</v>
      </c>
      <c r="I31" s="67">
        <v>7</v>
      </c>
      <c r="J31" s="81">
        <v>7</v>
      </c>
      <c r="K31" s="68">
        <v>4</v>
      </c>
      <c r="L31" s="86">
        <v>689</v>
      </c>
      <c r="M31" s="87">
        <v>48</v>
      </c>
      <c r="N31" s="86">
        <v>2066</v>
      </c>
      <c r="O31" s="87">
        <v>135</v>
      </c>
      <c r="P31" s="86">
        <v>1421</v>
      </c>
      <c r="Q31" s="87">
        <v>93</v>
      </c>
      <c r="R31" s="88">
        <f t="shared" si="0"/>
        <v>4176</v>
      </c>
      <c r="S31" s="89">
        <f t="shared" si="1"/>
        <v>276</v>
      </c>
      <c r="T31" s="90">
        <f t="shared" si="2"/>
        <v>39.42857142857143</v>
      </c>
      <c r="U31" s="91">
        <f t="shared" si="3"/>
        <v>15.130434782608695</v>
      </c>
      <c r="V31" s="83">
        <v>2176</v>
      </c>
      <c r="W31" s="84">
        <v>271</v>
      </c>
      <c r="X31" s="92">
        <f t="shared" si="8"/>
        <v>0.9191176470588235</v>
      </c>
      <c r="Y31" s="92">
        <f t="shared" si="9"/>
        <v>0.01845018450184502</v>
      </c>
      <c r="Z31" s="98">
        <v>142577.46</v>
      </c>
      <c r="AA31" s="99">
        <v>8707</v>
      </c>
      <c r="AB31" s="97">
        <f t="shared" si="4"/>
        <v>16.375038474790397</v>
      </c>
    </row>
    <row r="32" spans="1:28" s="61" customFormat="1" ht="11.25">
      <c r="A32" s="54">
        <v>26</v>
      </c>
      <c r="B32" s="55"/>
      <c r="C32" s="56" t="s">
        <v>51</v>
      </c>
      <c r="D32" s="57" t="s">
        <v>40</v>
      </c>
      <c r="E32" s="102" t="s">
        <v>51</v>
      </c>
      <c r="F32" s="59">
        <v>43539</v>
      </c>
      <c r="G32" s="60" t="s">
        <v>36</v>
      </c>
      <c r="H32" s="67">
        <v>394</v>
      </c>
      <c r="I32" s="67">
        <v>8</v>
      </c>
      <c r="J32" s="81">
        <v>8</v>
      </c>
      <c r="K32" s="68">
        <v>8</v>
      </c>
      <c r="L32" s="86">
        <v>698.8</v>
      </c>
      <c r="M32" s="87">
        <v>50</v>
      </c>
      <c r="N32" s="86">
        <v>1713.4</v>
      </c>
      <c r="O32" s="87">
        <v>123</v>
      </c>
      <c r="P32" s="86">
        <v>1237</v>
      </c>
      <c r="Q32" s="87">
        <v>92</v>
      </c>
      <c r="R32" s="88">
        <f t="shared" si="0"/>
        <v>3649.2</v>
      </c>
      <c r="S32" s="89">
        <f t="shared" si="1"/>
        <v>265</v>
      </c>
      <c r="T32" s="90">
        <f t="shared" si="2"/>
        <v>33.125</v>
      </c>
      <c r="U32" s="91">
        <f t="shared" si="3"/>
        <v>13.770566037735849</v>
      </c>
      <c r="V32" s="83">
        <v>12236.349999999999</v>
      </c>
      <c r="W32" s="84">
        <v>836</v>
      </c>
      <c r="X32" s="92">
        <f t="shared" si="8"/>
        <v>-0.7017738132694797</v>
      </c>
      <c r="Y32" s="92">
        <f t="shared" si="9"/>
        <v>-0.6830143540669856</v>
      </c>
      <c r="Z32" s="93">
        <v>7836120.68</v>
      </c>
      <c r="AA32" s="94">
        <v>570675</v>
      </c>
      <c r="AB32" s="97">
        <f t="shared" si="4"/>
        <v>13.731319367415779</v>
      </c>
    </row>
    <row r="33" spans="1:28" s="61" customFormat="1" ht="11.25">
      <c r="A33" s="54">
        <v>27</v>
      </c>
      <c r="B33" s="55"/>
      <c r="C33" s="56" t="s">
        <v>86</v>
      </c>
      <c r="D33" s="57" t="s">
        <v>33</v>
      </c>
      <c r="E33" s="102" t="s">
        <v>86</v>
      </c>
      <c r="F33" s="59">
        <v>43581</v>
      </c>
      <c r="G33" s="60" t="s">
        <v>37</v>
      </c>
      <c r="H33" s="67">
        <v>76</v>
      </c>
      <c r="I33" s="67">
        <v>18</v>
      </c>
      <c r="J33" s="81">
        <v>18</v>
      </c>
      <c r="K33" s="68">
        <v>2</v>
      </c>
      <c r="L33" s="86">
        <v>756</v>
      </c>
      <c r="M33" s="87">
        <v>55</v>
      </c>
      <c r="N33" s="86">
        <v>1319</v>
      </c>
      <c r="O33" s="87">
        <v>94</v>
      </c>
      <c r="P33" s="86">
        <v>1433</v>
      </c>
      <c r="Q33" s="87">
        <v>101</v>
      </c>
      <c r="R33" s="88">
        <f t="shared" si="0"/>
        <v>3508</v>
      </c>
      <c r="S33" s="89">
        <f t="shared" si="1"/>
        <v>250</v>
      </c>
      <c r="T33" s="90">
        <f t="shared" si="2"/>
        <v>13.88888888888889</v>
      </c>
      <c r="U33" s="91">
        <f t="shared" si="3"/>
        <v>14.032</v>
      </c>
      <c r="V33" s="83">
        <v>27785.5</v>
      </c>
      <c r="W33" s="84">
        <v>1848</v>
      </c>
      <c r="X33" s="92">
        <f t="shared" si="8"/>
        <v>-0.8737470983066707</v>
      </c>
      <c r="Y33" s="92">
        <f t="shared" si="9"/>
        <v>-0.8647186147186147</v>
      </c>
      <c r="Z33" s="98">
        <v>56115.07</v>
      </c>
      <c r="AA33" s="99">
        <v>4021</v>
      </c>
      <c r="AB33" s="97">
        <f t="shared" si="4"/>
        <v>13.955501119124596</v>
      </c>
    </row>
    <row r="34" spans="1:28" s="61" customFormat="1" ht="11.25">
      <c r="A34" s="54">
        <v>28</v>
      </c>
      <c r="B34" s="55"/>
      <c r="C34" s="56" t="s">
        <v>65</v>
      </c>
      <c r="D34" s="57" t="s">
        <v>40</v>
      </c>
      <c r="E34" s="102" t="s">
        <v>65</v>
      </c>
      <c r="F34" s="59">
        <v>43567</v>
      </c>
      <c r="G34" s="60" t="s">
        <v>37</v>
      </c>
      <c r="H34" s="67">
        <v>116</v>
      </c>
      <c r="I34" s="67">
        <v>7</v>
      </c>
      <c r="J34" s="81">
        <v>7</v>
      </c>
      <c r="K34" s="68">
        <v>4</v>
      </c>
      <c r="L34" s="86">
        <v>422</v>
      </c>
      <c r="M34" s="87">
        <v>44</v>
      </c>
      <c r="N34" s="86">
        <v>697</v>
      </c>
      <c r="O34" s="87">
        <v>78</v>
      </c>
      <c r="P34" s="86">
        <v>884</v>
      </c>
      <c r="Q34" s="87">
        <v>92</v>
      </c>
      <c r="R34" s="88">
        <f t="shared" si="0"/>
        <v>2003</v>
      </c>
      <c r="S34" s="89">
        <f t="shared" si="1"/>
        <v>214</v>
      </c>
      <c r="T34" s="90">
        <f t="shared" si="2"/>
        <v>30.571428571428573</v>
      </c>
      <c r="U34" s="91">
        <f t="shared" si="3"/>
        <v>9.35981308411215</v>
      </c>
      <c r="V34" s="83">
        <v>11093.5</v>
      </c>
      <c r="W34" s="84">
        <v>921</v>
      </c>
      <c r="X34" s="92">
        <f t="shared" si="8"/>
        <v>-0.8194438184522468</v>
      </c>
      <c r="Y34" s="92">
        <f t="shared" si="9"/>
        <v>-0.7676438653637351</v>
      </c>
      <c r="Z34" s="98">
        <v>314354.26</v>
      </c>
      <c r="AA34" s="99">
        <v>22477</v>
      </c>
      <c r="AB34" s="97">
        <f t="shared" si="4"/>
        <v>13.98559683231748</v>
      </c>
    </row>
    <row r="35" spans="1:28" s="61" customFormat="1" ht="11.25">
      <c r="A35" s="54">
        <v>29</v>
      </c>
      <c r="B35" s="55"/>
      <c r="C35" s="56" t="s">
        <v>68</v>
      </c>
      <c r="D35" s="57" t="s">
        <v>30</v>
      </c>
      <c r="E35" s="102" t="s">
        <v>68</v>
      </c>
      <c r="F35" s="59">
        <v>43567</v>
      </c>
      <c r="G35" s="60" t="s">
        <v>36</v>
      </c>
      <c r="H35" s="67">
        <v>332</v>
      </c>
      <c r="I35" s="67">
        <v>13</v>
      </c>
      <c r="J35" s="81">
        <v>13</v>
      </c>
      <c r="K35" s="68">
        <v>4</v>
      </c>
      <c r="L35" s="86">
        <v>489.5</v>
      </c>
      <c r="M35" s="87">
        <v>32</v>
      </c>
      <c r="N35" s="86">
        <v>1137.7</v>
      </c>
      <c r="O35" s="87">
        <v>75</v>
      </c>
      <c r="P35" s="86">
        <v>1245.5</v>
      </c>
      <c r="Q35" s="87">
        <v>87</v>
      </c>
      <c r="R35" s="88">
        <f t="shared" si="0"/>
        <v>2872.7</v>
      </c>
      <c r="S35" s="89">
        <f t="shared" si="1"/>
        <v>194</v>
      </c>
      <c r="T35" s="90">
        <f t="shared" si="2"/>
        <v>14.923076923076923</v>
      </c>
      <c r="U35" s="91">
        <f t="shared" si="3"/>
        <v>14.807731958762886</v>
      </c>
      <c r="V35" s="83">
        <v>32616.17</v>
      </c>
      <c r="W35" s="84">
        <v>2109</v>
      </c>
      <c r="X35" s="92">
        <f t="shared" si="8"/>
        <v>-0.9119240548476415</v>
      </c>
      <c r="Y35" s="92">
        <f t="shared" si="9"/>
        <v>-0.908013276434329</v>
      </c>
      <c r="Z35" s="93">
        <v>2273064.84</v>
      </c>
      <c r="AA35" s="94">
        <v>131069</v>
      </c>
      <c r="AB35" s="97">
        <f t="shared" si="4"/>
        <v>17.342505397920178</v>
      </c>
    </row>
    <row r="36" spans="1:28" s="61" customFormat="1" ht="11.25">
      <c r="A36" s="54">
        <v>30</v>
      </c>
      <c r="B36" s="55"/>
      <c r="C36" s="56" t="s">
        <v>66</v>
      </c>
      <c r="D36" s="57" t="s">
        <v>45</v>
      </c>
      <c r="E36" s="102" t="s">
        <v>67</v>
      </c>
      <c r="F36" s="59">
        <v>43567</v>
      </c>
      <c r="G36" s="60" t="s">
        <v>37</v>
      </c>
      <c r="H36" s="67">
        <v>38</v>
      </c>
      <c r="I36" s="67">
        <v>4</v>
      </c>
      <c r="J36" s="81">
        <v>4</v>
      </c>
      <c r="K36" s="68">
        <v>6</v>
      </c>
      <c r="L36" s="86">
        <v>1038</v>
      </c>
      <c r="M36" s="87">
        <v>146</v>
      </c>
      <c r="N36" s="86">
        <v>226</v>
      </c>
      <c r="O36" s="87">
        <v>20</v>
      </c>
      <c r="P36" s="86">
        <v>222</v>
      </c>
      <c r="Q36" s="87">
        <v>20</v>
      </c>
      <c r="R36" s="88">
        <f t="shared" si="0"/>
        <v>1486</v>
      </c>
      <c r="S36" s="89">
        <f t="shared" si="1"/>
        <v>186</v>
      </c>
      <c r="T36" s="90">
        <f t="shared" si="2"/>
        <v>46.5</v>
      </c>
      <c r="U36" s="91">
        <f t="shared" si="3"/>
        <v>7.989247311827957</v>
      </c>
      <c r="V36" s="83">
        <v>7974.719999999999</v>
      </c>
      <c r="W36" s="84">
        <v>531</v>
      </c>
      <c r="X36" s="92">
        <f t="shared" si="8"/>
        <v>-0.8136611692949721</v>
      </c>
      <c r="Y36" s="92">
        <f t="shared" si="9"/>
        <v>-0.6497175141242938</v>
      </c>
      <c r="Z36" s="98">
        <v>366209.07</v>
      </c>
      <c r="AA36" s="99">
        <v>27877</v>
      </c>
      <c r="AB36" s="97">
        <f t="shared" si="4"/>
        <v>13.136602575599957</v>
      </c>
    </row>
    <row r="37" spans="1:28" s="61" customFormat="1" ht="11.25">
      <c r="A37" s="54">
        <v>31</v>
      </c>
      <c r="B37" s="55"/>
      <c r="C37" s="56" t="s">
        <v>52</v>
      </c>
      <c r="D37" s="57">
        <v>4</v>
      </c>
      <c r="E37" s="102" t="s">
        <v>53</v>
      </c>
      <c r="F37" s="59">
        <v>43539</v>
      </c>
      <c r="G37" s="60" t="s">
        <v>28</v>
      </c>
      <c r="H37" s="67">
        <v>307</v>
      </c>
      <c r="I37" s="67">
        <v>7</v>
      </c>
      <c r="J37" s="81">
        <v>7</v>
      </c>
      <c r="K37" s="68">
        <v>8</v>
      </c>
      <c r="L37" s="86">
        <v>321</v>
      </c>
      <c r="M37" s="87">
        <v>30</v>
      </c>
      <c r="N37" s="86">
        <v>930</v>
      </c>
      <c r="O37" s="87">
        <v>67</v>
      </c>
      <c r="P37" s="86">
        <v>882</v>
      </c>
      <c r="Q37" s="87">
        <v>61</v>
      </c>
      <c r="R37" s="88">
        <f t="shared" si="0"/>
        <v>2133</v>
      </c>
      <c r="S37" s="89">
        <f t="shared" si="1"/>
        <v>158</v>
      </c>
      <c r="T37" s="90">
        <f t="shared" si="2"/>
        <v>22.571428571428573</v>
      </c>
      <c r="U37" s="91">
        <f t="shared" si="3"/>
        <v>13.5</v>
      </c>
      <c r="V37" s="83">
        <v>4924</v>
      </c>
      <c r="W37" s="84">
        <v>291</v>
      </c>
      <c r="X37" s="92">
        <f t="shared" si="8"/>
        <v>-0.5668155970755483</v>
      </c>
      <c r="Y37" s="92">
        <f t="shared" si="9"/>
        <v>-0.4570446735395189</v>
      </c>
      <c r="Z37" s="93">
        <v>4485252</v>
      </c>
      <c r="AA37" s="94">
        <v>291068</v>
      </c>
      <c r="AB37" s="97">
        <f t="shared" si="4"/>
        <v>15.409636236205973</v>
      </c>
    </row>
    <row r="38" spans="1:28" s="61" customFormat="1" ht="11.25">
      <c r="A38" s="54">
        <v>32</v>
      </c>
      <c r="B38" s="55"/>
      <c r="C38" s="56" t="s">
        <v>50</v>
      </c>
      <c r="D38" s="57" t="s">
        <v>38</v>
      </c>
      <c r="E38" s="102" t="s">
        <v>50</v>
      </c>
      <c r="F38" s="59">
        <v>43532</v>
      </c>
      <c r="G38" s="60" t="s">
        <v>28</v>
      </c>
      <c r="H38" s="67">
        <v>388</v>
      </c>
      <c r="I38" s="67">
        <v>1</v>
      </c>
      <c r="J38" s="81">
        <v>1</v>
      </c>
      <c r="K38" s="68">
        <v>9</v>
      </c>
      <c r="L38" s="86">
        <v>506</v>
      </c>
      <c r="M38" s="87">
        <v>26</v>
      </c>
      <c r="N38" s="86">
        <v>821</v>
      </c>
      <c r="O38" s="87">
        <v>42</v>
      </c>
      <c r="P38" s="86">
        <v>700</v>
      </c>
      <c r="Q38" s="87">
        <v>36</v>
      </c>
      <c r="R38" s="88">
        <f t="shared" si="0"/>
        <v>2027</v>
      </c>
      <c r="S38" s="89">
        <f t="shared" si="1"/>
        <v>104</v>
      </c>
      <c r="T38" s="90">
        <f t="shared" si="2"/>
        <v>104</v>
      </c>
      <c r="U38" s="91">
        <f t="shared" si="3"/>
        <v>19.490384615384617</v>
      </c>
      <c r="V38" s="83">
        <v>6004</v>
      </c>
      <c r="W38" s="84">
        <v>364</v>
      </c>
      <c r="X38" s="92">
        <f t="shared" si="8"/>
        <v>-0.6623917388407728</v>
      </c>
      <c r="Y38" s="92">
        <f t="shared" si="9"/>
        <v>-0.7142857142857143</v>
      </c>
      <c r="Z38" s="93">
        <v>19414310</v>
      </c>
      <c r="AA38" s="94">
        <v>1079714</v>
      </c>
      <c r="AB38" s="97">
        <f t="shared" si="4"/>
        <v>17.980974591419578</v>
      </c>
    </row>
    <row r="39" spans="1:28" s="61" customFormat="1" ht="11.25">
      <c r="A39" s="54">
        <v>33</v>
      </c>
      <c r="B39" s="55"/>
      <c r="C39" s="63" t="s">
        <v>75</v>
      </c>
      <c r="D39" s="64" t="s">
        <v>40</v>
      </c>
      <c r="E39" s="103" t="s">
        <v>75</v>
      </c>
      <c r="F39" s="65">
        <v>43574</v>
      </c>
      <c r="G39" s="60" t="s">
        <v>34</v>
      </c>
      <c r="H39" s="69">
        <v>161</v>
      </c>
      <c r="I39" s="85">
        <v>2</v>
      </c>
      <c r="J39" s="82">
        <v>2</v>
      </c>
      <c r="K39" s="68">
        <v>3</v>
      </c>
      <c r="L39" s="86">
        <v>868</v>
      </c>
      <c r="M39" s="87">
        <v>87</v>
      </c>
      <c r="N39" s="86">
        <v>92</v>
      </c>
      <c r="O39" s="87">
        <v>10</v>
      </c>
      <c r="P39" s="86">
        <v>65</v>
      </c>
      <c r="Q39" s="87">
        <v>7</v>
      </c>
      <c r="R39" s="88">
        <f t="shared" si="0"/>
        <v>1025</v>
      </c>
      <c r="S39" s="89">
        <f t="shared" si="1"/>
        <v>104</v>
      </c>
      <c r="T39" s="90">
        <f t="shared" si="2"/>
        <v>52</v>
      </c>
      <c r="U39" s="91">
        <f t="shared" si="3"/>
        <v>9.85576923076923</v>
      </c>
      <c r="V39" s="83">
        <v>3270.5</v>
      </c>
      <c r="W39" s="84">
        <v>301</v>
      </c>
      <c r="X39" s="92">
        <f t="shared" si="8"/>
        <v>-0.686592264179789</v>
      </c>
      <c r="Y39" s="92">
        <f t="shared" si="9"/>
        <v>-0.654485049833887</v>
      </c>
      <c r="Z39" s="100">
        <v>197605.73</v>
      </c>
      <c r="AA39" s="101">
        <v>12772</v>
      </c>
      <c r="AB39" s="97">
        <f t="shared" si="4"/>
        <v>15.4717922016912</v>
      </c>
    </row>
    <row r="40" spans="1:28" s="61" customFormat="1" ht="11.25">
      <c r="A40" s="54">
        <v>34</v>
      </c>
      <c r="B40" s="55"/>
      <c r="C40" s="56" t="s">
        <v>76</v>
      </c>
      <c r="D40" s="57" t="s">
        <v>35</v>
      </c>
      <c r="E40" s="102" t="s">
        <v>77</v>
      </c>
      <c r="F40" s="59">
        <v>43574</v>
      </c>
      <c r="G40" s="104" t="s">
        <v>47</v>
      </c>
      <c r="H40" s="67">
        <v>272</v>
      </c>
      <c r="I40" s="67">
        <v>9</v>
      </c>
      <c r="J40" s="81">
        <v>9</v>
      </c>
      <c r="K40" s="68">
        <v>3</v>
      </c>
      <c r="L40" s="86">
        <v>143</v>
      </c>
      <c r="M40" s="87">
        <v>12</v>
      </c>
      <c r="N40" s="86">
        <v>240</v>
      </c>
      <c r="O40" s="87">
        <v>20</v>
      </c>
      <c r="P40" s="86">
        <v>708</v>
      </c>
      <c r="Q40" s="87">
        <v>55</v>
      </c>
      <c r="R40" s="88">
        <f>L40+N40+P40</f>
        <v>1091</v>
      </c>
      <c r="S40" s="89">
        <f>M40+O40+Q40</f>
        <v>87</v>
      </c>
      <c r="T40" s="90">
        <f>S40/J40</f>
        <v>9.666666666666666</v>
      </c>
      <c r="U40" s="91">
        <f>R40/S40</f>
        <v>12.540229885057471</v>
      </c>
      <c r="V40" s="83">
        <v>11884</v>
      </c>
      <c r="W40" s="84">
        <v>744</v>
      </c>
      <c r="X40" s="92">
        <f>IF(V40&lt;&gt;0,-(V40-R40)/V40,"")</f>
        <v>-0.9081958936385055</v>
      </c>
      <c r="Y40" s="92">
        <f>IF(W40&lt;&gt;0,-(W40-S40)/W40,"")</f>
        <v>-0.8830645161290323</v>
      </c>
      <c r="Z40" s="93">
        <v>367200</v>
      </c>
      <c r="AA40" s="94">
        <v>21984</v>
      </c>
      <c r="AB40" s="97">
        <f>Z40/AA40</f>
        <v>16.70305676855895</v>
      </c>
    </row>
    <row r="41" spans="1:28" s="61" customFormat="1" ht="11.25">
      <c r="A41" s="54">
        <v>35</v>
      </c>
      <c r="B41" s="55"/>
      <c r="C41" s="56" t="s">
        <v>48</v>
      </c>
      <c r="D41" s="57" t="s">
        <v>31</v>
      </c>
      <c r="E41" s="102" t="s">
        <v>48</v>
      </c>
      <c r="F41" s="59">
        <v>43525</v>
      </c>
      <c r="G41" s="104" t="s">
        <v>47</v>
      </c>
      <c r="H41" s="67">
        <v>386</v>
      </c>
      <c r="I41" s="67">
        <v>2</v>
      </c>
      <c r="J41" s="81">
        <v>2</v>
      </c>
      <c r="K41" s="68">
        <v>10</v>
      </c>
      <c r="L41" s="86">
        <v>357</v>
      </c>
      <c r="M41" s="87">
        <v>25</v>
      </c>
      <c r="N41" s="86">
        <v>441</v>
      </c>
      <c r="O41" s="87">
        <v>28</v>
      </c>
      <c r="P41" s="86">
        <v>438</v>
      </c>
      <c r="Q41" s="87">
        <v>28</v>
      </c>
      <c r="R41" s="88">
        <f>L41+N41+P41</f>
        <v>1236</v>
      </c>
      <c r="S41" s="89">
        <f>M41+O41+Q41</f>
        <v>81</v>
      </c>
      <c r="T41" s="90">
        <f>S41/J41</f>
        <v>40.5</v>
      </c>
      <c r="U41" s="91">
        <f>R41/S41</f>
        <v>15.25925925925926</v>
      </c>
      <c r="V41" s="83">
        <v>5005</v>
      </c>
      <c r="W41" s="84">
        <v>327</v>
      </c>
      <c r="X41" s="92">
        <f>IF(V41&lt;&gt;0,-(V41-R41)/V41,"")</f>
        <v>-0.753046953046953</v>
      </c>
      <c r="Y41" s="92">
        <f>IF(W41&lt;&gt;0,-(W41-S41)/W41,"")</f>
        <v>-0.7522935779816514</v>
      </c>
      <c r="Z41" s="93">
        <v>9790825</v>
      </c>
      <c r="AA41" s="94">
        <v>668842</v>
      </c>
      <c r="AB41" s="97">
        <f>Z41/AA41</f>
        <v>14.638472165324545</v>
      </c>
    </row>
    <row r="42" spans="1:28" s="61" customFormat="1" ht="11.25">
      <c r="A42" s="54">
        <v>36</v>
      </c>
      <c r="B42" s="62" t="s">
        <v>29</v>
      </c>
      <c r="C42" s="56" t="s">
        <v>99</v>
      </c>
      <c r="D42" s="57" t="s">
        <v>38</v>
      </c>
      <c r="E42" s="102" t="s">
        <v>99</v>
      </c>
      <c r="F42" s="59">
        <v>43588</v>
      </c>
      <c r="G42" s="60" t="s">
        <v>98</v>
      </c>
      <c r="H42" s="67">
        <v>3</v>
      </c>
      <c r="I42" s="67">
        <v>3</v>
      </c>
      <c r="J42" s="81">
        <v>3</v>
      </c>
      <c r="K42" s="68">
        <v>1</v>
      </c>
      <c r="L42" s="86">
        <v>0</v>
      </c>
      <c r="M42" s="87">
        <v>0</v>
      </c>
      <c r="N42" s="86">
        <v>44</v>
      </c>
      <c r="O42" s="87">
        <v>4</v>
      </c>
      <c r="P42" s="86">
        <v>910</v>
      </c>
      <c r="Q42" s="87">
        <v>76</v>
      </c>
      <c r="R42" s="88">
        <f>L42+N42+P42</f>
        <v>954</v>
      </c>
      <c r="S42" s="89">
        <f>M42+O42+Q42</f>
        <v>80</v>
      </c>
      <c r="T42" s="90">
        <f>S42/J42</f>
        <v>26.666666666666668</v>
      </c>
      <c r="U42" s="91">
        <f>R42/S42</f>
        <v>11.925</v>
      </c>
      <c r="V42" s="83"/>
      <c r="W42" s="84"/>
      <c r="X42" s="92"/>
      <c r="Y42" s="92"/>
      <c r="Z42" s="95">
        <v>954</v>
      </c>
      <c r="AA42" s="96">
        <v>80</v>
      </c>
      <c r="AB42" s="97">
        <f>Z42/AA42</f>
        <v>11.925</v>
      </c>
    </row>
    <row r="43" spans="1:28" s="61" customFormat="1" ht="11.25">
      <c r="A43" s="54">
        <v>37</v>
      </c>
      <c r="B43" s="55"/>
      <c r="C43" s="56" t="s">
        <v>78</v>
      </c>
      <c r="D43" s="57" t="s">
        <v>31</v>
      </c>
      <c r="E43" s="102" t="s">
        <v>78</v>
      </c>
      <c r="F43" s="59">
        <v>43574</v>
      </c>
      <c r="G43" s="104" t="s">
        <v>47</v>
      </c>
      <c r="H43" s="67">
        <v>136</v>
      </c>
      <c r="I43" s="67">
        <v>3</v>
      </c>
      <c r="J43" s="81">
        <v>3</v>
      </c>
      <c r="K43" s="68">
        <v>3</v>
      </c>
      <c r="L43" s="86">
        <v>78</v>
      </c>
      <c r="M43" s="87">
        <v>6</v>
      </c>
      <c r="N43" s="86">
        <v>516</v>
      </c>
      <c r="O43" s="87">
        <v>39</v>
      </c>
      <c r="P43" s="86">
        <v>318</v>
      </c>
      <c r="Q43" s="87">
        <v>25</v>
      </c>
      <c r="R43" s="88">
        <f>L43+N43+P43</f>
        <v>912</v>
      </c>
      <c r="S43" s="89">
        <f>M43+O43+Q43</f>
        <v>70</v>
      </c>
      <c r="T43" s="90">
        <f>S43/J43</f>
        <v>23.333333333333332</v>
      </c>
      <c r="U43" s="91">
        <f>R43/S43</f>
        <v>13.028571428571428</v>
      </c>
      <c r="V43" s="83">
        <v>3861</v>
      </c>
      <c r="W43" s="84">
        <v>270</v>
      </c>
      <c r="X43" s="92">
        <f>IF(V43&lt;&gt;0,-(V43-R43)/V43,"")</f>
        <v>-0.7637917637917638</v>
      </c>
      <c r="Y43" s="92">
        <f>IF(W43&lt;&gt;0,-(W43-S43)/W43,"")</f>
        <v>-0.7407407407407407</v>
      </c>
      <c r="Z43" s="93">
        <v>157696</v>
      </c>
      <c r="AA43" s="94">
        <v>10451</v>
      </c>
      <c r="AB43" s="97">
        <f>Z43/AA43</f>
        <v>15.089082384460816</v>
      </c>
    </row>
    <row r="44" spans="1:28" s="61" customFormat="1" ht="11.25">
      <c r="A44" s="54">
        <v>38</v>
      </c>
      <c r="B44" s="55"/>
      <c r="C44" s="63" t="s">
        <v>92</v>
      </c>
      <c r="D44" s="64" t="s">
        <v>31</v>
      </c>
      <c r="E44" s="103" t="s">
        <v>92</v>
      </c>
      <c r="F44" s="65">
        <v>43581</v>
      </c>
      <c r="G44" s="60" t="s">
        <v>34</v>
      </c>
      <c r="H44" s="69">
        <v>5</v>
      </c>
      <c r="I44" s="85">
        <v>1</v>
      </c>
      <c r="J44" s="82">
        <v>1</v>
      </c>
      <c r="K44" s="68">
        <v>2</v>
      </c>
      <c r="L44" s="86">
        <v>52</v>
      </c>
      <c r="M44" s="87">
        <v>4</v>
      </c>
      <c r="N44" s="86">
        <v>351</v>
      </c>
      <c r="O44" s="87">
        <v>27</v>
      </c>
      <c r="P44" s="86">
        <v>364</v>
      </c>
      <c r="Q44" s="87">
        <v>28</v>
      </c>
      <c r="R44" s="88">
        <f>L44+N44+P44</f>
        <v>767</v>
      </c>
      <c r="S44" s="89">
        <f>M44+O44+Q44</f>
        <v>59</v>
      </c>
      <c r="T44" s="90">
        <f>S44/J44</f>
        <v>59</v>
      </c>
      <c r="U44" s="91">
        <f>R44/S44</f>
        <v>13</v>
      </c>
      <c r="V44" s="83">
        <v>4019.38</v>
      </c>
      <c r="W44" s="84">
        <v>261</v>
      </c>
      <c r="X44" s="92">
        <f>IF(V44&lt;&gt;0,-(V44-R44)/V44,"")</f>
        <v>-0.8091745493085999</v>
      </c>
      <c r="Y44" s="92">
        <f>IF(W44&lt;&gt;0,-(W44-S44)/W44,"")</f>
        <v>-0.7739463601532567</v>
      </c>
      <c r="Z44" s="100">
        <v>6708.98</v>
      </c>
      <c r="AA44" s="101">
        <v>456</v>
      </c>
      <c r="AB44" s="97">
        <f>Z44/AA44</f>
        <v>14.71267543859649</v>
      </c>
    </row>
    <row r="45" spans="1:28" s="61" customFormat="1" ht="11.25">
      <c r="A45" s="54">
        <v>39</v>
      </c>
      <c r="B45" s="55"/>
      <c r="C45" s="56" t="s">
        <v>93</v>
      </c>
      <c r="D45" s="57" t="s">
        <v>31</v>
      </c>
      <c r="E45" s="102" t="s">
        <v>93</v>
      </c>
      <c r="F45" s="59">
        <v>43581</v>
      </c>
      <c r="G45" s="60" t="s">
        <v>44</v>
      </c>
      <c r="H45" s="67">
        <v>19</v>
      </c>
      <c r="I45" s="67">
        <v>2</v>
      </c>
      <c r="J45" s="81">
        <v>2</v>
      </c>
      <c r="K45" s="68">
        <v>2</v>
      </c>
      <c r="L45" s="86">
        <v>100</v>
      </c>
      <c r="M45" s="87">
        <v>6</v>
      </c>
      <c r="N45" s="86">
        <v>249</v>
      </c>
      <c r="O45" s="87">
        <v>12</v>
      </c>
      <c r="P45" s="86">
        <v>142</v>
      </c>
      <c r="Q45" s="87">
        <v>10</v>
      </c>
      <c r="R45" s="88">
        <f>L45+N45+P45</f>
        <v>491</v>
      </c>
      <c r="S45" s="89">
        <f>M45+O45+Q45</f>
        <v>28</v>
      </c>
      <c r="T45" s="90">
        <f>S45/J45</f>
        <v>14</v>
      </c>
      <c r="U45" s="91">
        <f>R45/S45</f>
        <v>17.535714285714285</v>
      </c>
      <c r="V45" s="83">
        <v>4293.22</v>
      </c>
      <c r="W45" s="84">
        <v>286</v>
      </c>
      <c r="X45" s="92">
        <f>IF(V45&lt;&gt;0,-(V45-R45)/V45,"")</f>
        <v>-0.8856336269746251</v>
      </c>
      <c r="Y45" s="92">
        <f>IF(W45&lt;&gt;0,-(W45-S45)/W45,"")</f>
        <v>-0.9020979020979021</v>
      </c>
      <c r="Z45" s="93">
        <v>7352.69</v>
      </c>
      <c r="AA45" s="94">
        <v>511</v>
      </c>
      <c r="AB45" s="97">
        <f>Z45/AA45</f>
        <v>14.388825831702544</v>
      </c>
    </row>
    <row r="46" spans="1:28" s="61" customFormat="1" ht="11.25">
      <c r="A46" s="54">
        <v>40</v>
      </c>
      <c r="B46" s="55"/>
      <c r="C46" s="56" t="s">
        <v>49</v>
      </c>
      <c r="D46" s="57" t="s">
        <v>30</v>
      </c>
      <c r="E46" s="102" t="s">
        <v>49</v>
      </c>
      <c r="F46" s="59">
        <v>43525</v>
      </c>
      <c r="G46" s="60" t="s">
        <v>43</v>
      </c>
      <c r="H46" s="67">
        <v>97</v>
      </c>
      <c r="I46" s="67">
        <v>1</v>
      </c>
      <c r="J46" s="81">
        <v>1</v>
      </c>
      <c r="K46" s="68">
        <v>10</v>
      </c>
      <c r="L46" s="86">
        <v>20</v>
      </c>
      <c r="M46" s="87">
        <v>2</v>
      </c>
      <c r="N46" s="86">
        <v>42</v>
      </c>
      <c r="O46" s="87">
        <v>4</v>
      </c>
      <c r="P46" s="86">
        <v>52</v>
      </c>
      <c r="Q46" s="87">
        <v>5</v>
      </c>
      <c r="R46" s="88">
        <f>L46+N46+P46</f>
        <v>114</v>
      </c>
      <c r="S46" s="89">
        <f>M46+O46+Q46</f>
        <v>11</v>
      </c>
      <c r="T46" s="90">
        <f>S46/J46</f>
        <v>11</v>
      </c>
      <c r="U46" s="91">
        <f>R46/S46</f>
        <v>10.363636363636363</v>
      </c>
      <c r="V46" s="83">
        <v>146</v>
      </c>
      <c r="W46" s="84">
        <v>14</v>
      </c>
      <c r="X46" s="92">
        <f>IF(V46&lt;&gt;0,-(V46-R46)/V46,"")</f>
        <v>-0.2191780821917808</v>
      </c>
      <c r="Y46" s="92">
        <f>IF(W46&lt;&gt;0,-(W46-S46)/W46,"")</f>
        <v>-0.21428571428571427</v>
      </c>
      <c r="Z46" s="93">
        <v>136027.06</v>
      </c>
      <c r="AA46" s="94">
        <v>9717</v>
      </c>
      <c r="AB46" s="97">
        <f>Z46/AA46</f>
        <v>13.99887413810847</v>
      </c>
    </row>
    <row r="47" spans="1:28" s="61" customFormat="1" ht="11.25">
      <c r="A47" s="54">
        <v>41</v>
      </c>
      <c r="B47" s="55"/>
      <c r="C47" s="56" t="s">
        <v>58</v>
      </c>
      <c r="D47" s="57" t="s">
        <v>42</v>
      </c>
      <c r="E47" s="102" t="s">
        <v>58</v>
      </c>
      <c r="F47" s="59">
        <v>43553</v>
      </c>
      <c r="G47" s="60" t="s">
        <v>43</v>
      </c>
      <c r="H47" s="67">
        <v>65</v>
      </c>
      <c r="I47" s="67">
        <v>1</v>
      </c>
      <c r="J47" s="81">
        <v>1</v>
      </c>
      <c r="K47" s="68">
        <v>6</v>
      </c>
      <c r="L47" s="86">
        <v>0</v>
      </c>
      <c r="M47" s="87">
        <v>0</v>
      </c>
      <c r="N47" s="86">
        <v>38</v>
      </c>
      <c r="O47" s="87">
        <v>6</v>
      </c>
      <c r="P47" s="86">
        <v>25</v>
      </c>
      <c r="Q47" s="87">
        <v>5</v>
      </c>
      <c r="R47" s="88">
        <f>L47+N47+P47</f>
        <v>63</v>
      </c>
      <c r="S47" s="89">
        <f>M47+O47+Q47</f>
        <v>11</v>
      </c>
      <c r="T47" s="90">
        <f>S47/J47</f>
        <v>11</v>
      </c>
      <c r="U47" s="91">
        <f>R47/S47</f>
        <v>5.7272727272727275</v>
      </c>
      <c r="V47" s="83">
        <v>422</v>
      </c>
      <c r="W47" s="84">
        <v>93</v>
      </c>
      <c r="X47" s="92">
        <f>IF(V47&lt;&gt;0,-(V47-R47)/V47,"")</f>
        <v>-0.8507109004739336</v>
      </c>
      <c r="Y47" s="92">
        <f>IF(W47&lt;&gt;0,-(W47-S47)/W47,"")</f>
        <v>-0.8817204301075269</v>
      </c>
      <c r="Z47" s="93">
        <v>49770.89</v>
      </c>
      <c r="AA47" s="94">
        <v>3854</v>
      </c>
      <c r="AB47" s="97">
        <f>Z47/AA47</f>
        <v>12.914086663207058</v>
      </c>
    </row>
    <row r="48" spans="26:27" ht="11.25">
      <c r="Z48" s="12"/>
      <c r="AA48" s="11"/>
    </row>
    <row r="49" spans="26:27" ht="11.25">
      <c r="Z49" s="12"/>
      <c r="AA49" s="11"/>
    </row>
    <row r="50" spans="26:27" ht="11.25">
      <c r="Z50" s="12"/>
      <c r="AA50" s="11"/>
    </row>
  </sheetData>
  <sheetProtection selectLockedCells="1" selectUnlockedCells="1"/>
  <mergeCells count="11">
    <mergeCell ref="X4:Y4"/>
    <mergeCell ref="Z4:AB4"/>
    <mergeCell ref="B1:C1"/>
    <mergeCell ref="L1:AB3"/>
    <mergeCell ref="B2:C2"/>
    <mergeCell ref="B3:C3"/>
    <mergeCell ref="L4:M4"/>
    <mergeCell ref="N4:O4"/>
    <mergeCell ref="P4:Q4"/>
    <mergeCell ref="R4:U4"/>
    <mergeCell ref="V4:W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2019-05-07T11:57:16Z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