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7080" windowWidth="24120" windowHeight="7320" tabRatio="697" activeTab="0"/>
  </bookViews>
  <sheets>
    <sheet name="28-30.12.2018 (hafta sonu)" sheetId="1" r:id="rId1"/>
  </sheets>
  <definedNames>
    <definedName name="Excel_BuiltIn__FilterDatabase" localSheetId="0">'28-30.12.2018 (hafta sonu)'!$A$1:$AB$49</definedName>
    <definedName name="_xlnm.Print_Area" localSheetId="0">'28-30.12.2018 (hafta sonu)'!#REF!</definedName>
  </definedNames>
  <calcPr fullCalcOnLoad="1"/>
</workbook>
</file>

<file path=xl/sharedStrings.xml><?xml version="1.0" encoding="utf-8"?>
<sst xmlns="http://schemas.openxmlformats.org/spreadsheetml/2006/main" count="216" uniqueCount="112">
  <si>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</si>
  <si>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</si>
  <si>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</si>
  <si>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</si>
  <si>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</si>
  <si>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</si>
  <si>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</si>
  <si>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</si>
  <si>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</si>
  <si>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</si>
  <si>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</si>
  <si>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</si>
  <si>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</si>
  <si>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</si>
  <si>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</si>
  <si>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</si>
  <si>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</si>
  <si>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</si>
  <si>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</si>
  <si>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</si>
  <si>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</si>
  <si>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</si>
  <si>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</si>
  <si>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</si>
  <si>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</si>
  <si>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</si>
  <si>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</si>
  <si>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</si>
  <si>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</si>
  <si>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</si>
  <si>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</si>
  <si>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TME</t>
  </si>
  <si>
    <t>7+13A</t>
  </si>
  <si>
    <t>WARNER BROS. TURKEY</t>
  </si>
  <si>
    <t>7A</t>
  </si>
  <si>
    <t>CHANTIER FILMS</t>
  </si>
  <si>
    <t>G</t>
  </si>
  <si>
    <t>CGVMARS DAĞITIM</t>
  </si>
  <si>
    <t>BİR FİLM</t>
  </si>
  <si>
    <t>7+</t>
  </si>
  <si>
    <t>DERİN FİLM</t>
  </si>
  <si>
    <t>PİNEMA</t>
  </si>
  <si>
    <t>13+</t>
  </si>
  <si>
    <t>ÖZEN FİLM</t>
  </si>
  <si>
    <t>13+15A</t>
  </si>
  <si>
    <t>MC FİLM</t>
  </si>
  <si>
    <t>KURMACA</t>
  </si>
  <si>
    <t>18+</t>
  </si>
  <si>
    <t>CHEF</t>
  </si>
  <si>
    <t>ŞEYTAN GEÇİDİ</t>
  </si>
  <si>
    <t>CJET</t>
  </si>
  <si>
    <t>NEVER LEAVE ME</t>
  </si>
  <si>
    <t>BIRAKMA BENİ</t>
  </si>
  <si>
    <t>YOL ARKADAŞIM 2</t>
  </si>
  <si>
    <t>YOLARKADAŞIM 2</t>
  </si>
  <si>
    <t>EL UMMAR</t>
  </si>
  <si>
    <t>MÜSLÜM</t>
  </si>
  <si>
    <t>RAFADAN TAYFA</t>
  </si>
  <si>
    <t>BOHEMIAN RHAPSODY</t>
  </si>
  <si>
    <t>ÇAKALLARLA DANS 5</t>
  </si>
  <si>
    <t>CİN TEPESİ</t>
  </si>
  <si>
    <t>PRINCESS AND THE DRAGON</t>
  </si>
  <si>
    <t>PRENSES VE EJDERHA</t>
  </si>
  <si>
    <t>KOYVER GİTSİN</t>
  </si>
  <si>
    <t>FANTASTIC BEASTS: THE CRIMES OF GRINDELWALD</t>
  </si>
  <si>
    <t>FANTASTİK CANAVARLAR 2: GRINDELWALD'IN SUÇLARI</t>
  </si>
  <si>
    <t>DELİLER</t>
  </si>
  <si>
    <t>BİZİ HATIRLA</t>
  </si>
  <si>
    <t>THE GRINCH</t>
  </si>
  <si>
    <t>GRİNÇ</t>
  </si>
  <si>
    <t>THUGS OF HINDOSTAN</t>
  </si>
  <si>
    <t>HİNDİSTAN EŞKIYALARI</t>
  </si>
  <si>
    <t>YEŞİL REHBER</t>
  </si>
  <si>
    <t>GREEN BOOK</t>
  </si>
  <si>
    <t>HEDEFİM SENSİN</t>
  </si>
  <si>
    <t>THE BAD NUN</t>
  </si>
  <si>
    <t>THE BAD NUN: KÖTÜLÜK İÇİNDE</t>
  </si>
  <si>
    <t>SİHİRBAZIN BALONLARI</t>
  </si>
  <si>
    <t>AHI VIENE CASCARRABIAS</t>
  </si>
  <si>
    <t>BİZİM İÇİN ŞAMPİYON</t>
  </si>
  <si>
    <t>KAFALAR KARIŞIK</t>
  </si>
  <si>
    <t>MORTAL ENGINES</t>
  </si>
  <si>
    <t>ÖLÜMCÜL MAKİNELER</t>
  </si>
  <si>
    <t>AŞK BU MU?</t>
  </si>
  <si>
    <t>BANA BİR SOYGUN YAZ 2</t>
  </si>
  <si>
    <t>SPIDER-MAN: INTO THE SPIDER-VERSE</t>
  </si>
  <si>
    <t>ÖRÜMCEK-ADAM: ÖRÜMCEK EVRENİNDE</t>
  </si>
  <si>
    <t>XIONG CHU MO, BIAN XIN JI</t>
  </si>
  <si>
    <t>AYI KARDEŞLER: EYVAH AYILAR KÜÇÜLDÜ!</t>
  </si>
  <si>
    <t>ZOE</t>
  </si>
  <si>
    <t>AŞKIN ALGORİTMASI</t>
  </si>
  <si>
    <t>YANIMDA KAL</t>
  </si>
  <si>
    <t>RUH ÇAĞIRMA SEANSI</t>
  </si>
  <si>
    <t>OUIJA HOUSE</t>
  </si>
  <si>
    <t>KURTLAR VE ÇAKALLAR</t>
  </si>
  <si>
    <t>GARANTİLİ ÖLÜM (YOKSA PARAN İADE)</t>
  </si>
  <si>
    <t>DEAD IN A WEEK: OR YOUR MONEY BACK</t>
  </si>
  <si>
    <t>HAYATIM YALAN</t>
  </si>
  <si>
    <t>SECOND ACT</t>
  </si>
  <si>
    <t>BUMBLEBEE</t>
  </si>
  <si>
    <t>28 - 30 ARALIK  2018 / 53. VİZYON HAFTASI</t>
  </si>
  <si>
    <t>BÖRÜ</t>
  </si>
  <si>
    <t>MÜSAADENİZLE BÜYÜKLER</t>
  </si>
  <si>
    <t>TRİLEÇE</t>
  </si>
  <si>
    <t>ON THE BASIS OF SEX</t>
  </si>
  <si>
    <t>EŞTLİK SAVAŞÇISI</t>
  </si>
  <si>
    <t>ERKEKLER DE AĞLAR</t>
  </si>
  <si>
    <t>TROLLER VE DİNOZORLAR</t>
  </si>
  <si>
    <t>TROLLED</t>
  </si>
  <si>
    <t>MARY POPPINS RETURNS</t>
  </si>
  <si>
    <t>MARY POPPINS: SİHİRLİ DADI</t>
  </si>
  <si>
    <t>AQUAMAN</t>
  </si>
</sst>
</file>

<file path=xl/styles.xml><?xml version="1.0" encoding="utf-8"?>
<styleSheet xmlns="http://schemas.openxmlformats.org/spreadsheetml/2006/main">
  <numFmts count="4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s>
  <fonts count="79">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b/>
      <sz val="7"/>
      <color indexed="30"/>
      <name val="Calibri"/>
      <family val="2"/>
    </font>
    <font>
      <b/>
      <sz val="7"/>
      <color indexed="63"/>
      <name val="Calibri"/>
      <family val="2"/>
    </font>
    <font>
      <sz val="11"/>
      <color indexed="17"/>
      <name val="Calibri"/>
      <family val="2"/>
    </font>
    <font>
      <b/>
      <sz val="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1" fillId="20" borderId="5" applyNumberFormat="0" applyAlignment="0" applyProtection="0"/>
    <xf numFmtId="0" fontId="3" fillId="0" borderId="0">
      <alignment/>
      <protection/>
    </xf>
    <xf numFmtId="0" fontId="29" fillId="21" borderId="0" applyNumberFormat="0" applyBorder="0" applyAlignment="0" applyProtection="0"/>
    <xf numFmtId="0" fontId="62" fillId="22" borderId="6" applyNumberFormat="0" applyAlignment="0" applyProtection="0"/>
    <xf numFmtId="0" fontId="63" fillId="20" borderId="6" applyNumberFormat="0" applyAlignment="0" applyProtection="0"/>
    <xf numFmtId="0" fontId="64" fillId="23" borderId="7" applyNumberFormat="0" applyAlignment="0" applyProtection="0"/>
    <xf numFmtId="0" fontId="65" fillId="24" borderId="0" applyNumberFormat="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68"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4">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10"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4" fillId="35" borderId="14" xfId="0" applyNumberFormat="1" applyFont="1" applyFill="1" applyBorder="1" applyAlignment="1" applyProtection="1">
      <alignment horizontal="center" vertical="center"/>
      <protection/>
    </xf>
    <xf numFmtId="181" fontId="25" fillId="0" borderId="14" xfId="0" applyNumberFormat="1" applyFont="1" applyFill="1" applyBorder="1" applyAlignment="1">
      <alignment vertical="center"/>
    </xf>
    <xf numFmtId="0" fontId="26" fillId="0" borderId="14" xfId="0" applyNumberFormat="1" applyFont="1" applyFill="1" applyBorder="1" applyAlignment="1" applyProtection="1">
      <alignment horizontal="center" vertical="center"/>
      <protection/>
    </xf>
    <xf numFmtId="181" fontId="6" fillId="0" borderId="14" xfId="0" applyNumberFormat="1" applyFont="1" applyFill="1" applyBorder="1" applyAlignment="1">
      <alignment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7" fillId="0" borderId="14" xfId="0" applyNumberFormat="1" applyFont="1" applyFill="1" applyBorder="1" applyAlignment="1">
      <alignment vertical="center"/>
    </xf>
    <xf numFmtId="3" fontId="27" fillId="0" borderId="14" xfId="0" applyNumberFormat="1" applyFont="1" applyFill="1" applyBorder="1" applyAlignment="1">
      <alignment vertical="center"/>
    </xf>
    <xf numFmtId="3" fontId="6" fillId="0" borderId="14" xfId="132" applyNumberFormat="1" applyFont="1" applyFill="1" applyBorder="1" applyAlignment="1" applyProtection="1">
      <alignment vertical="center"/>
      <protection/>
    </xf>
    <xf numFmtId="2" fontId="6" fillId="0" borderId="14" xfId="132" applyNumberFormat="1" applyFont="1" applyFill="1" applyBorder="1" applyAlignment="1" applyProtection="1">
      <alignment vertical="center"/>
      <protection/>
    </xf>
    <xf numFmtId="177" fontId="6" fillId="0" borderId="14" xfId="134" applyNumberFormat="1" applyFont="1" applyFill="1" applyBorder="1" applyAlignment="1" applyProtection="1">
      <alignment vertical="center"/>
      <protection/>
    </xf>
    <xf numFmtId="4" fontId="27" fillId="0" borderId="14" xfId="44" applyNumberFormat="1" applyFont="1" applyFill="1" applyBorder="1" applyAlignment="1" applyProtection="1">
      <alignment horizontal="right" vertical="center"/>
      <protection locked="0"/>
    </xf>
    <xf numFmtId="3" fontId="27" fillId="0" borderId="14" xfId="44"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0" fontId="28"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5" fillId="0" borderId="14" xfId="0" applyFont="1" applyFill="1" applyBorder="1" applyAlignment="1">
      <alignment vertical="center"/>
    </xf>
    <xf numFmtId="0" fontId="26" fillId="0" borderId="14" xfId="0"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locked="0"/>
    </xf>
    <xf numFmtId="179" fontId="6" fillId="0" borderId="14" xfId="0" applyNumberFormat="1" applyFont="1" applyFill="1" applyBorder="1" applyAlignment="1" applyProtection="1">
      <alignment horizontal="center" vertical="center"/>
      <protection locked="0"/>
    </xf>
    <xf numFmtId="1" fontId="6" fillId="0" borderId="14" xfId="0" applyNumberFormat="1" applyFont="1" applyFill="1" applyBorder="1" applyAlignment="1">
      <alignment horizontal="center" vertical="center"/>
    </xf>
    <xf numFmtId="4" fontId="27" fillId="0" borderId="14" xfId="46" applyNumberFormat="1" applyFont="1" applyFill="1" applyBorder="1" applyAlignment="1" applyProtection="1">
      <alignment horizontal="right" vertical="center"/>
      <protection locked="0"/>
    </xf>
    <xf numFmtId="3" fontId="27" fillId="0" borderId="14" xfId="46" applyNumberFormat="1" applyFont="1" applyFill="1" applyBorder="1" applyAlignment="1" applyProtection="1">
      <alignment horizontal="right" vertical="center"/>
      <protection locked="0"/>
    </xf>
    <xf numFmtId="178" fontId="6" fillId="35" borderId="14" xfId="0" applyNumberFormat="1" applyFont="1" applyFill="1" applyBorder="1" applyAlignment="1" applyProtection="1">
      <alignment horizontal="center" vertical="center"/>
      <protection/>
    </xf>
    <xf numFmtId="4" fontId="27" fillId="0" borderId="14" xfId="65" applyNumberFormat="1" applyFont="1" applyFill="1" applyBorder="1" applyAlignment="1" applyProtection="1">
      <alignment horizontal="right" vertical="center"/>
      <protection/>
    </xf>
    <xf numFmtId="3" fontId="27" fillId="0" borderId="14" xfId="65" applyNumberFormat="1"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locked="0"/>
    </xf>
    <xf numFmtId="4" fontId="27" fillId="0" borderId="14" xfId="45" applyNumberFormat="1" applyFont="1" applyFill="1" applyBorder="1" applyAlignment="1" applyProtection="1">
      <alignment horizontal="right" vertical="center"/>
      <protection locked="0"/>
    </xf>
    <xf numFmtId="3" fontId="27" fillId="0" borderId="14" xfId="45" applyNumberFormat="1" applyFont="1" applyFill="1" applyBorder="1" applyAlignment="1" applyProtection="1">
      <alignment horizontal="right" vertical="center"/>
      <protection locked="0"/>
    </xf>
    <xf numFmtId="49" fontId="25" fillId="0"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 fontId="27" fillId="0" borderId="14" xfId="0" applyNumberFormat="1" applyFont="1" applyFill="1" applyBorder="1" applyAlignment="1">
      <alignment horizontal="right" vertical="center"/>
    </xf>
    <xf numFmtId="3" fontId="27" fillId="0" borderId="14" xfId="0" applyNumberFormat="1" applyFont="1" applyFill="1" applyBorder="1" applyAlignment="1">
      <alignment horizontal="right" vertical="center"/>
    </xf>
    <xf numFmtId="0" fontId="24" fillId="35" borderId="14" xfId="0" applyFont="1" applyFill="1" applyBorder="1" applyAlignment="1">
      <alignment horizontal="center" vertical="center"/>
    </xf>
    <xf numFmtId="4" fontId="71" fillId="0" borderId="14" xfId="44" applyNumberFormat="1" applyFont="1" applyFill="1" applyBorder="1" applyAlignment="1" applyProtection="1">
      <alignment horizontal="right" vertical="center"/>
      <protection locked="0"/>
    </xf>
    <xf numFmtId="3" fontId="71" fillId="0" borderId="14" xfId="44" applyNumberFormat="1" applyFont="1" applyFill="1" applyBorder="1" applyAlignment="1" applyProtection="1">
      <alignment horizontal="right" vertical="center"/>
      <protection locked="0"/>
    </xf>
    <xf numFmtId="0" fontId="31" fillId="35" borderId="0" xfId="0" applyFont="1" applyFill="1" applyAlignment="1">
      <alignment horizontal="center" vertical="center"/>
    </xf>
    <xf numFmtId="0" fontId="30" fillId="36" borderId="12" xfId="0" applyFont="1" applyFill="1" applyBorder="1" applyAlignment="1" applyProtection="1">
      <alignment horizontal="center"/>
      <protection locked="0"/>
    </xf>
    <xf numFmtId="0" fontId="72" fillId="36" borderId="13" xfId="0" applyNumberFormat="1" applyFont="1" applyFill="1" applyBorder="1" applyAlignment="1" applyProtection="1">
      <alignment horizontal="center" vertical="center" textRotation="90"/>
      <protection locked="0"/>
    </xf>
    <xf numFmtId="0" fontId="73" fillId="35" borderId="0" xfId="0" applyFont="1" applyFill="1" applyAlignment="1">
      <alignment horizontal="center" vertical="center"/>
    </xf>
    <xf numFmtId="0" fontId="74" fillId="35" borderId="0" xfId="0" applyNumberFormat="1" applyFont="1" applyFill="1" applyAlignment="1">
      <alignment horizontal="center" vertical="center"/>
    </xf>
    <xf numFmtId="0" fontId="75" fillId="35" borderId="0" xfId="0" applyFont="1" applyFill="1" applyBorder="1" applyAlignment="1" applyProtection="1">
      <alignment horizontal="center" vertical="center"/>
      <protection locked="0"/>
    </xf>
    <xf numFmtId="0" fontId="76"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4" fontId="77" fillId="35" borderId="0" xfId="0" applyNumberFormat="1" applyFont="1" applyFill="1" applyBorder="1" applyAlignment="1" applyProtection="1">
      <alignment horizontal="center" vertical="center"/>
      <protection/>
    </xf>
    <xf numFmtId="0" fontId="78" fillId="0" borderId="14" xfId="0" applyFont="1" applyFill="1" applyBorder="1" applyAlignment="1">
      <alignment horizontal="center" vertical="center"/>
    </xf>
    <xf numFmtId="0" fontId="78" fillId="0" borderId="14" xfId="0" applyFont="1" applyFill="1" applyBorder="1" applyAlignment="1" applyProtection="1">
      <alignment horizontal="center" vertical="center"/>
      <protection locked="0"/>
    </xf>
    <xf numFmtId="4" fontId="71" fillId="0" borderId="14" xfId="0" applyNumberFormat="1" applyFont="1" applyFill="1" applyBorder="1" applyAlignment="1">
      <alignment vertical="center"/>
    </xf>
    <xf numFmtId="3" fontId="71" fillId="0" borderId="14" xfId="0" applyNumberFormat="1" applyFont="1" applyFill="1" applyBorder="1" applyAlignment="1">
      <alignment vertical="center"/>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31">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3" xfId="123"/>
    <cellStyle name="Virgül 3 2" xfId="124"/>
    <cellStyle name="Virgül 4" xfId="125"/>
    <cellStyle name="Vurgu1" xfId="126"/>
    <cellStyle name="Vurgu2" xfId="127"/>
    <cellStyle name="Vurgu3" xfId="128"/>
    <cellStyle name="Vurgu4" xfId="129"/>
    <cellStyle name="Vurgu5" xfId="130"/>
    <cellStyle name="Vurgu6" xfId="131"/>
    <cellStyle name="Percent" xfId="132"/>
    <cellStyle name="Yüzde 2" xfId="133"/>
    <cellStyle name="Yüzde 2 2" xfId="134"/>
    <cellStyle name="Yüzde 2 3" xfId="135"/>
    <cellStyle name="Yüzde 2 4" xfId="136"/>
    <cellStyle name="Yüzde 2 4 2" xfId="137"/>
    <cellStyle name="Yüzde 3" xfId="138"/>
    <cellStyle name="Yüzde 4" xfId="139"/>
    <cellStyle name="Yüzde 5" xfId="140"/>
    <cellStyle name="Yüzde 6" xfId="141"/>
    <cellStyle name="Yüzde 6 2" xfId="142"/>
    <cellStyle name="Yüzde 7" xfId="143"/>
    <cellStyle name="Yüzde 7 2"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28.00390625" style="3" bestFit="1" customWidth="1"/>
    <col min="4" max="4" width="4.00390625" style="4" bestFit="1" customWidth="1"/>
    <col min="5" max="5" width="30.421875" style="6" bestFit="1" customWidth="1"/>
    <col min="6" max="6" width="5.8515625" style="7" bestFit="1" customWidth="1"/>
    <col min="7" max="7" width="13.57421875" style="8" bestFit="1" customWidth="1"/>
    <col min="8" max="9" width="3.140625" style="9" bestFit="1" customWidth="1"/>
    <col min="10" max="10" width="3.140625" style="104"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4.8515625" style="12" bestFit="1" customWidth="1"/>
    <col min="16" max="16" width="8.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5.57421875" style="18" bestFit="1" customWidth="1"/>
    <col min="24" max="25" width="4.28125" style="19" bestFit="1" customWidth="1"/>
    <col min="26" max="26" width="9.00390625" style="13" bestFit="1" customWidth="1"/>
    <col min="27" max="27" width="6.7109375" style="20" bestFit="1" customWidth="1"/>
    <col min="28" max="28" width="4.28125" style="21" bestFit="1" customWidth="1"/>
    <col min="29" max="16384" width="4.421875" style="3" customWidth="1"/>
  </cols>
  <sheetData>
    <row r="1" spans="1:28" s="27" customFormat="1" ht="12.75">
      <c r="A1" s="22"/>
      <c r="B1" s="109" t="s">
        <v>0</v>
      </c>
      <c r="C1" s="109"/>
      <c r="D1" s="23"/>
      <c r="E1" s="24"/>
      <c r="F1" s="25"/>
      <c r="G1" s="24"/>
      <c r="H1" s="26"/>
      <c r="I1" s="96"/>
      <c r="J1" s="99"/>
      <c r="K1" s="26"/>
      <c r="L1" s="110" t="s">
        <v>1</v>
      </c>
      <c r="M1" s="110"/>
      <c r="N1" s="110"/>
      <c r="O1" s="110"/>
      <c r="P1" s="110"/>
      <c r="Q1" s="110"/>
      <c r="R1" s="110"/>
      <c r="S1" s="110"/>
      <c r="T1" s="110"/>
      <c r="U1" s="110"/>
      <c r="V1" s="110"/>
      <c r="W1" s="110"/>
      <c r="X1" s="110"/>
      <c r="Y1" s="110"/>
      <c r="Z1" s="110"/>
      <c r="AA1" s="110"/>
      <c r="AB1" s="110"/>
    </row>
    <row r="2" spans="1:28" s="27" customFormat="1" ht="12.75">
      <c r="A2" s="22"/>
      <c r="B2" s="111" t="s">
        <v>2</v>
      </c>
      <c r="C2" s="111"/>
      <c r="D2" s="28"/>
      <c r="E2" s="29"/>
      <c r="F2" s="30"/>
      <c r="G2" s="29"/>
      <c r="H2" s="31"/>
      <c r="I2" s="31"/>
      <c r="J2" s="100"/>
      <c r="K2" s="32"/>
      <c r="L2" s="110"/>
      <c r="M2" s="110"/>
      <c r="N2" s="110"/>
      <c r="O2" s="110"/>
      <c r="P2" s="110"/>
      <c r="Q2" s="110"/>
      <c r="R2" s="110"/>
      <c r="S2" s="110"/>
      <c r="T2" s="110"/>
      <c r="U2" s="110"/>
      <c r="V2" s="110"/>
      <c r="W2" s="110"/>
      <c r="X2" s="110"/>
      <c r="Y2" s="110"/>
      <c r="Z2" s="110"/>
      <c r="AA2" s="110"/>
      <c r="AB2" s="110"/>
    </row>
    <row r="3" spans="1:28" s="27" customFormat="1" ht="11.25">
      <c r="A3" s="22"/>
      <c r="B3" s="112" t="s">
        <v>100</v>
      </c>
      <c r="C3" s="112"/>
      <c r="D3" s="33"/>
      <c r="E3" s="34"/>
      <c r="F3" s="35"/>
      <c r="G3" s="34"/>
      <c r="H3" s="36"/>
      <c r="I3" s="36"/>
      <c r="J3" s="101"/>
      <c r="K3" s="36"/>
      <c r="L3" s="110"/>
      <c r="M3" s="110"/>
      <c r="N3" s="110"/>
      <c r="O3" s="110"/>
      <c r="P3" s="110"/>
      <c r="Q3" s="110"/>
      <c r="R3" s="110"/>
      <c r="S3" s="110"/>
      <c r="T3" s="110"/>
      <c r="U3" s="110"/>
      <c r="V3" s="110"/>
      <c r="W3" s="110"/>
      <c r="X3" s="110"/>
      <c r="Y3" s="110"/>
      <c r="Z3" s="110"/>
      <c r="AA3" s="110"/>
      <c r="AB3" s="110"/>
    </row>
    <row r="4" spans="1:28" s="43" customFormat="1" ht="11.25" customHeight="1">
      <c r="A4" s="37"/>
      <c r="B4" s="38"/>
      <c r="C4" s="39"/>
      <c r="D4" s="40"/>
      <c r="E4" s="39"/>
      <c r="F4" s="41"/>
      <c r="G4" s="42"/>
      <c r="H4" s="42"/>
      <c r="I4" s="97"/>
      <c r="J4" s="102"/>
      <c r="K4" s="42"/>
      <c r="L4" s="113" t="s">
        <v>3</v>
      </c>
      <c r="M4" s="113"/>
      <c r="N4" s="113" t="s">
        <v>4</v>
      </c>
      <c r="O4" s="113"/>
      <c r="P4" s="113" t="s">
        <v>5</v>
      </c>
      <c r="Q4" s="113"/>
      <c r="R4" s="113" t="s">
        <v>6</v>
      </c>
      <c r="S4" s="113"/>
      <c r="T4" s="113"/>
      <c r="U4" s="113"/>
      <c r="V4" s="113" t="s">
        <v>7</v>
      </c>
      <c r="W4" s="113"/>
      <c r="X4" s="113" t="s">
        <v>8</v>
      </c>
      <c r="Y4" s="113"/>
      <c r="Z4" s="113" t="s">
        <v>9</v>
      </c>
      <c r="AA4" s="113"/>
      <c r="AB4" s="113"/>
    </row>
    <row r="5" spans="1:28" s="54" customFormat="1" ht="57.75">
      <c r="A5" s="44"/>
      <c r="B5" s="45"/>
      <c r="C5" s="46" t="s">
        <v>10</v>
      </c>
      <c r="D5" s="47" t="s">
        <v>11</v>
      </c>
      <c r="E5" s="46" t="s">
        <v>12</v>
      </c>
      <c r="F5" s="48" t="s">
        <v>13</v>
      </c>
      <c r="G5" s="49" t="s">
        <v>14</v>
      </c>
      <c r="H5" s="50" t="s">
        <v>15</v>
      </c>
      <c r="I5" s="98" t="s">
        <v>16</v>
      </c>
      <c r="J5" s="103" t="s">
        <v>17</v>
      </c>
      <c r="K5" s="50" t="s">
        <v>18</v>
      </c>
      <c r="L5" s="51" t="s">
        <v>19</v>
      </c>
      <c r="M5" s="52" t="s">
        <v>20</v>
      </c>
      <c r="N5" s="51" t="s">
        <v>19</v>
      </c>
      <c r="O5" s="52" t="s">
        <v>20</v>
      </c>
      <c r="P5" s="51" t="s">
        <v>19</v>
      </c>
      <c r="Q5" s="52" t="s">
        <v>20</v>
      </c>
      <c r="R5" s="51" t="s">
        <v>21</v>
      </c>
      <c r="S5" s="52" t="s">
        <v>22</v>
      </c>
      <c r="T5" s="53" t="s">
        <v>23</v>
      </c>
      <c r="U5" s="53" t="s">
        <v>24</v>
      </c>
      <c r="V5" s="51" t="s">
        <v>19</v>
      </c>
      <c r="W5" s="52" t="s">
        <v>25</v>
      </c>
      <c r="X5" s="53" t="s">
        <v>26</v>
      </c>
      <c r="Y5" s="53" t="s">
        <v>27</v>
      </c>
      <c r="Z5" s="51" t="s">
        <v>19</v>
      </c>
      <c r="AA5" s="52" t="s">
        <v>20</v>
      </c>
      <c r="AB5" s="53" t="s">
        <v>24</v>
      </c>
    </row>
    <row r="6" spans="4:25" ht="11.25">
      <c r="D6" s="5"/>
      <c r="X6" s="18"/>
      <c r="Y6" s="18"/>
    </row>
    <row r="7" spans="1:28" s="74" customFormat="1" ht="11.25">
      <c r="A7" s="55">
        <v>1</v>
      </c>
      <c r="B7" s="75" t="s">
        <v>29</v>
      </c>
      <c r="C7" s="76" t="s">
        <v>111</v>
      </c>
      <c r="D7" s="77"/>
      <c r="E7" s="78" t="s">
        <v>111</v>
      </c>
      <c r="F7" s="79">
        <v>43462</v>
      </c>
      <c r="G7" s="61" t="s">
        <v>33</v>
      </c>
      <c r="H7" s="80">
        <v>340</v>
      </c>
      <c r="I7" s="80">
        <v>340</v>
      </c>
      <c r="J7" s="105">
        <v>400</v>
      </c>
      <c r="K7" s="63">
        <v>1</v>
      </c>
      <c r="L7" s="64">
        <v>1032507</v>
      </c>
      <c r="M7" s="65">
        <v>60182</v>
      </c>
      <c r="N7" s="64">
        <v>1501845</v>
      </c>
      <c r="O7" s="65">
        <v>88240</v>
      </c>
      <c r="P7" s="64">
        <v>1492935</v>
      </c>
      <c r="Q7" s="65">
        <v>89924</v>
      </c>
      <c r="R7" s="66">
        <f aca="true" t="shared" si="0" ref="R7:R49">L7+N7+P7</f>
        <v>4027287</v>
      </c>
      <c r="S7" s="67">
        <f aca="true" t="shared" si="1" ref="S7:S49">M7+O7+Q7</f>
        <v>238346</v>
      </c>
      <c r="T7" s="68">
        <f>S7/J7</f>
        <v>595.865</v>
      </c>
      <c r="U7" s="69">
        <f aca="true" t="shared" si="2" ref="U7:U38">R7/S7</f>
        <v>16.896809680044978</v>
      </c>
      <c r="V7" s="66"/>
      <c r="W7" s="67"/>
      <c r="X7" s="70"/>
      <c r="Y7" s="70"/>
      <c r="Z7" s="81">
        <v>4027286</v>
      </c>
      <c r="AA7" s="82">
        <v>238346</v>
      </c>
      <c r="AB7" s="73">
        <f aca="true" t="shared" si="3" ref="AB7:AB49">Z7/AA7</f>
        <v>16.896805484463762</v>
      </c>
    </row>
    <row r="8" spans="1:28" s="74" customFormat="1" ht="11.25">
      <c r="A8" s="55">
        <v>2</v>
      </c>
      <c r="B8" s="75" t="s">
        <v>29</v>
      </c>
      <c r="C8" s="57" t="s">
        <v>101</v>
      </c>
      <c r="D8" s="58" t="s">
        <v>32</v>
      </c>
      <c r="E8" s="59" t="s">
        <v>101</v>
      </c>
      <c r="F8" s="60">
        <v>43462</v>
      </c>
      <c r="G8" s="61" t="s">
        <v>37</v>
      </c>
      <c r="H8" s="62">
        <v>379</v>
      </c>
      <c r="I8" s="62">
        <v>379</v>
      </c>
      <c r="J8" s="105">
        <v>501</v>
      </c>
      <c r="K8" s="63">
        <v>1</v>
      </c>
      <c r="L8" s="64">
        <v>801399</v>
      </c>
      <c r="M8" s="65">
        <v>57968</v>
      </c>
      <c r="N8" s="64">
        <v>975261.71</v>
      </c>
      <c r="O8" s="65">
        <v>70219</v>
      </c>
      <c r="P8" s="64">
        <v>932165.34</v>
      </c>
      <c r="Q8" s="65">
        <v>67124</v>
      </c>
      <c r="R8" s="66">
        <f t="shared" si="0"/>
        <v>2708826.05</v>
      </c>
      <c r="S8" s="67">
        <f t="shared" si="1"/>
        <v>195311</v>
      </c>
      <c r="T8" s="68">
        <f>S8/J8</f>
        <v>389.8423153692615</v>
      </c>
      <c r="U8" s="69">
        <f t="shared" si="2"/>
        <v>13.86929589219245</v>
      </c>
      <c r="V8" s="66"/>
      <c r="W8" s="67"/>
      <c r="X8" s="70"/>
      <c r="Y8" s="70"/>
      <c r="Z8" s="71">
        <v>2708926.05</v>
      </c>
      <c r="AA8" s="72">
        <v>195311</v>
      </c>
      <c r="AB8" s="73">
        <f t="shared" si="3"/>
        <v>13.869807896124641</v>
      </c>
    </row>
    <row r="9" spans="1:28" s="74" customFormat="1" ht="11.25">
      <c r="A9" s="55">
        <v>3</v>
      </c>
      <c r="B9" s="56"/>
      <c r="C9" s="57" t="s">
        <v>79</v>
      </c>
      <c r="D9" s="58" t="s">
        <v>39</v>
      </c>
      <c r="E9" s="59" t="s">
        <v>79</v>
      </c>
      <c r="F9" s="60">
        <v>43441</v>
      </c>
      <c r="G9" s="61" t="s">
        <v>50</v>
      </c>
      <c r="H9" s="62">
        <v>359</v>
      </c>
      <c r="I9" s="62">
        <v>398</v>
      </c>
      <c r="J9" s="105">
        <v>515</v>
      </c>
      <c r="K9" s="63">
        <v>4</v>
      </c>
      <c r="L9" s="64">
        <v>473486</v>
      </c>
      <c r="M9" s="65">
        <v>34743</v>
      </c>
      <c r="N9" s="64">
        <v>860036</v>
      </c>
      <c r="O9" s="65">
        <v>60717</v>
      </c>
      <c r="P9" s="64">
        <v>963461</v>
      </c>
      <c r="Q9" s="65">
        <v>68749</v>
      </c>
      <c r="R9" s="66">
        <f t="shared" si="0"/>
        <v>2296983</v>
      </c>
      <c r="S9" s="67">
        <f t="shared" si="1"/>
        <v>164209</v>
      </c>
      <c r="T9" s="68">
        <f>S9/J9</f>
        <v>318.852427184466</v>
      </c>
      <c r="U9" s="69">
        <f t="shared" si="2"/>
        <v>13.988167518223728</v>
      </c>
      <c r="V9" s="66">
        <v>3052656</v>
      </c>
      <c r="W9" s="67">
        <v>220442</v>
      </c>
      <c r="X9" s="70">
        <f aca="true" t="shared" si="4" ref="X9:Y15">IF(V9&lt;&gt;0,-(V9-R9)/V9,"")</f>
        <v>-0.24754607135556708</v>
      </c>
      <c r="Y9" s="70">
        <f t="shared" si="4"/>
        <v>-0.2550920423512761</v>
      </c>
      <c r="Z9" s="71">
        <v>17422405</v>
      </c>
      <c r="AA9" s="72">
        <v>1317980</v>
      </c>
      <c r="AB9" s="73">
        <f t="shared" si="3"/>
        <v>13.219020774215087</v>
      </c>
    </row>
    <row r="10" spans="1:28" s="74" customFormat="1" ht="11.25">
      <c r="A10" s="55">
        <v>4</v>
      </c>
      <c r="B10" s="56"/>
      <c r="C10" s="57" t="s">
        <v>74</v>
      </c>
      <c r="D10" s="58" t="s">
        <v>32</v>
      </c>
      <c r="E10" s="59" t="s">
        <v>74</v>
      </c>
      <c r="F10" s="60">
        <v>43434</v>
      </c>
      <c r="G10" s="61" t="s">
        <v>50</v>
      </c>
      <c r="H10" s="62">
        <v>392</v>
      </c>
      <c r="I10" s="62">
        <v>379</v>
      </c>
      <c r="J10" s="105">
        <v>403</v>
      </c>
      <c r="K10" s="63">
        <v>5</v>
      </c>
      <c r="L10" s="64">
        <v>218002</v>
      </c>
      <c r="M10" s="65">
        <v>15779</v>
      </c>
      <c r="N10" s="64">
        <v>456822</v>
      </c>
      <c r="O10" s="65">
        <v>32217</v>
      </c>
      <c r="P10" s="64">
        <v>540208</v>
      </c>
      <c r="Q10" s="65">
        <v>38635</v>
      </c>
      <c r="R10" s="66">
        <f t="shared" si="0"/>
        <v>1215032</v>
      </c>
      <c r="S10" s="67">
        <f t="shared" si="1"/>
        <v>86631</v>
      </c>
      <c r="T10" s="68">
        <f>S10/J10</f>
        <v>214.96526054590572</v>
      </c>
      <c r="U10" s="69">
        <f t="shared" si="2"/>
        <v>14.025371980007156</v>
      </c>
      <c r="V10" s="66">
        <v>1761103</v>
      </c>
      <c r="W10" s="67">
        <v>129183</v>
      </c>
      <c r="X10" s="70">
        <f t="shared" si="4"/>
        <v>-0.31007328929653744</v>
      </c>
      <c r="Y10" s="70">
        <f t="shared" si="4"/>
        <v>-0.32939318640997656</v>
      </c>
      <c r="Z10" s="71">
        <v>20819407</v>
      </c>
      <c r="AA10" s="72">
        <v>1575868</v>
      </c>
      <c r="AB10" s="73">
        <f t="shared" si="3"/>
        <v>13.211390167196745</v>
      </c>
    </row>
    <row r="11" spans="1:28" s="74" customFormat="1" ht="11.25">
      <c r="A11" s="55">
        <v>5</v>
      </c>
      <c r="B11" s="56"/>
      <c r="C11" s="57" t="s">
        <v>99</v>
      </c>
      <c r="D11" s="58" t="s">
        <v>32</v>
      </c>
      <c r="E11" s="59" t="s">
        <v>99</v>
      </c>
      <c r="F11" s="60">
        <v>43455</v>
      </c>
      <c r="G11" s="61" t="s">
        <v>28</v>
      </c>
      <c r="H11" s="62">
        <v>327</v>
      </c>
      <c r="I11" s="62">
        <v>330</v>
      </c>
      <c r="J11" s="105">
        <v>330</v>
      </c>
      <c r="K11" s="63">
        <v>2</v>
      </c>
      <c r="L11" s="64">
        <v>141441</v>
      </c>
      <c r="M11" s="65">
        <v>9839</v>
      </c>
      <c r="N11" s="64">
        <v>312919</v>
      </c>
      <c r="O11" s="65">
        <v>21890</v>
      </c>
      <c r="P11" s="64">
        <v>339821</v>
      </c>
      <c r="Q11" s="65">
        <v>23978</v>
      </c>
      <c r="R11" s="66">
        <f t="shared" si="0"/>
        <v>794181</v>
      </c>
      <c r="S11" s="67">
        <f t="shared" si="1"/>
        <v>55707</v>
      </c>
      <c r="T11" s="68">
        <f>S11/J11</f>
        <v>168.8090909090909</v>
      </c>
      <c r="U11" s="69">
        <f t="shared" si="2"/>
        <v>14.25639506704723</v>
      </c>
      <c r="V11" s="66">
        <v>2120645</v>
      </c>
      <c r="W11" s="67">
        <v>137451</v>
      </c>
      <c r="X11" s="70">
        <f t="shared" si="4"/>
        <v>-0.6255002605339414</v>
      </c>
      <c r="Y11" s="70">
        <f t="shared" si="4"/>
        <v>-0.5947137525372679</v>
      </c>
      <c r="Z11" s="71">
        <v>3585498</v>
      </c>
      <c r="AA11" s="72">
        <v>241701</v>
      </c>
      <c r="AB11" s="73">
        <f t="shared" si="3"/>
        <v>14.834435935308502</v>
      </c>
    </row>
    <row r="12" spans="1:28" s="74" customFormat="1" ht="11.25">
      <c r="A12" s="55">
        <v>6</v>
      </c>
      <c r="B12" s="93"/>
      <c r="C12" s="76" t="s">
        <v>80</v>
      </c>
      <c r="D12" s="77" t="s">
        <v>32</v>
      </c>
      <c r="E12" s="78" t="s">
        <v>80</v>
      </c>
      <c r="F12" s="79">
        <v>43441</v>
      </c>
      <c r="G12" s="61" t="s">
        <v>31</v>
      </c>
      <c r="H12" s="80">
        <v>357</v>
      </c>
      <c r="I12" s="80">
        <v>269</v>
      </c>
      <c r="J12" s="105">
        <v>269</v>
      </c>
      <c r="K12" s="63">
        <v>4</v>
      </c>
      <c r="L12" s="64">
        <v>72385.24</v>
      </c>
      <c r="M12" s="65">
        <v>6894</v>
      </c>
      <c r="N12" s="64">
        <v>224639.81</v>
      </c>
      <c r="O12" s="65">
        <v>21225</v>
      </c>
      <c r="P12" s="64">
        <v>240174.74</v>
      </c>
      <c r="Q12" s="65">
        <v>22464</v>
      </c>
      <c r="R12" s="66">
        <f t="shared" si="0"/>
        <v>537199.79</v>
      </c>
      <c r="S12" s="67">
        <f t="shared" si="1"/>
        <v>50583</v>
      </c>
      <c r="T12" s="68">
        <f>S12/J12</f>
        <v>188.04089219330854</v>
      </c>
      <c r="U12" s="69">
        <f t="shared" si="2"/>
        <v>10.620164679833147</v>
      </c>
      <c r="V12" s="66">
        <v>1097596.3599999999</v>
      </c>
      <c r="W12" s="67">
        <v>104484</v>
      </c>
      <c r="X12" s="70">
        <f t="shared" si="4"/>
        <v>-0.5105670813266909</v>
      </c>
      <c r="Y12" s="70">
        <f t="shared" si="4"/>
        <v>-0.5158780291719306</v>
      </c>
      <c r="Z12" s="81">
        <v>9388328.44</v>
      </c>
      <c r="AA12" s="82">
        <v>765394</v>
      </c>
      <c r="AB12" s="73">
        <f t="shared" si="3"/>
        <v>12.266007363527804</v>
      </c>
    </row>
    <row r="13" spans="1:28" s="74" customFormat="1" ht="11.25">
      <c r="A13" s="55">
        <v>7</v>
      </c>
      <c r="B13" s="56"/>
      <c r="C13" s="57" t="s">
        <v>56</v>
      </c>
      <c r="D13" s="58" t="s">
        <v>42</v>
      </c>
      <c r="E13" s="59" t="s">
        <v>56</v>
      </c>
      <c r="F13" s="60">
        <v>43399</v>
      </c>
      <c r="G13" s="61" t="s">
        <v>37</v>
      </c>
      <c r="H13" s="62">
        <v>411</v>
      </c>
      <c r="I13" s="62">
        <v>189</v>
      </c>
      <c r="J13" s="105">
        <v>193</v>
      </c>
      <c r="K13" s="63">
        <v>10</v>
      </c>
      <c r="L13" s="64">
        <v>77347.03</v>
      </c>
      <c r="M13" s="65">
        <v>7625</v>
      </c>
      <c r="N13" s="64">
        <v>158353.51</v>
      </c>
      <c r="O13" s="65">
        <v>15393</v>
      </c>
      <c r="P13" s="64">
        <v>195940.82</v>
      </c>
      <c r="Q13" s="65">
        <v>19148</v>
      </c>
      <c r="R13" s="66">
        <f t="shared" si="0"/>
        <v>431641.36</v>
      </c>
      <c r="S13" s="67">
        <f t="shared" si="1"/>
        <v>42166</v>
      </c>
      <c r="T13" s="68">
        <f>S13/J13</f>
        <v>218.47668393782382</v>
      </c>
      <c r="U13" s="69">
        <f t="shared" si="2"/>
        <v>10.236715837404544</v>
      </c>
      <c r="V13" s="66">
        <v>759737.1299999999</v>
      </c>
      <c r="W13" s="67">
        <v>73345</v>
      </c>
      <c r="X13" s="70">
        <f t="shared" si="4"/>
        <v>-0.4318543309841918</v>
      </c>
      <c r="Y13" s="70">
        <f t="shared" si="4"/>
        <v>-0.4251005521848797</v>
      </c>
      <c r="Z13" s="71">
        <v>82539412.86</v>
      </c>
      <c r="AA13" s="72">
        <v>6271688</v>
      </c>
      <c r="AB13" s="73">
        <f t="shared" si="3"/>
        <v>13.160637592303699</v>
      </c>
    </row>
    <row r="14" spans="1:28" s="74" customFormat="1" ht="11.25">
      <c r="A14" s="55">
        <v>8</v>
      </c>
      <c r="B14" s="56"/>
      <c r="C14" s="57" t="s">
        <v>87</v>
      </c>
      <c r="D14" s="58" t="s">
        <v>34</v>
      </c>
      <c r="E14" s="59" t="s">
        <v>88</v>
      </c>
      <c r="F14" s="60">
        <v>43455</v>
      </c>
      <c r="G14" s="61" t="s">
        <v>38</v>
      </c>
      <c r="H14" s="62">
        <v>250</v>
      </c>
      <c r="I14" s="62">
        <v>195</v>
      </c>
      <c r="J14" s="105">
        <v>195</v>
      </c>
      <c r="K14" s="63">
        <v>2</v>
      </c>
      <c r="L14" s="64">
        <v>37373.81</v>
      </c>
      <c r="M14" s="65">
        <v>3812</v>
      </c>
      <c r="N14" s="64">
        <v>120507.39</v>
      </c>
      <c r="O14" s="65">
        <v>9132</v>
      </c>
      <c r="P14" s="64">
        <v>125718.4</v>
      </c>
      <c r="Q14" s="65">
        <v>9520</v>
      </c>
      <c r="R14" s="66">
        <f t="shared" si="0"/>
        <v>283599.6</v>
      </c>
      <c r="S14" s="67">
        <f t="shared" si="1"/>
        <v>22464</v>
      </c>
      <c r="T14" s="68">
        <f>S14/J14</f>
        <v>115.2</v>
      </c>
      <c r="U14" s="69">
        <f t="shared" si="2"/>
        <v>12.624626068376067</v>
      </c>
      <c r="V14" s="66">
        <v>544201.6100000001</v>
      </c>
      <c r="W14" s="67">
        <v>40257</v>
      </c>
      <c r="X14" s="70">
        <f t="shared" si="4"/>
        <v>-0.47887033998300754</v>
      </c>
      <c r="Y14" s="70">
        <f t="shared" si="4"/>
        <v>-0.44198524480214624</v>
      </c>
      <c r="Z14" s="84">
        <v>967698.15</v>
      </c>
      <c r="AA14" s="85">
        <v>75177</v>
      </c>
      <c r="AB14" s="73">
        <f t="shared" si="3"/>
        <v>12.872263458238557</v>
      </c>
    </row>
    <row r="15" spans="1:28" s="74" customFormat="1" ht="11.25">
      <c r="A15" s="55">
        <v>9</v>
      </c>
      <c r="B15" s="56"/>
      <c r="C15" s="57" t="s">
        <v>57</v>
      </c>
      <c r="D15" s="58" t="s">
        <v>36</v>
      </c>
      <c r="E15" s="59" t="s">
        <v>57</v>
      </c>
      <c r="F15" s="60">
        <v>43399</v>
      </c>
      <c r="G15" s="61" t="s">
        <v>37</v>
      </c>
      <c r="H15" s="62">
        <v>311</v>
      </c>
      <c r="I15" s="62">
        <v>111</v>
      </c>
      <c r="J15" s="105">
        <v>111</v>
      </c>
      <c r="K15" s="63">
        <v>10</v>
      </c>
      <c r="L15" s="64">
        <v>15376.83</v>
      </c>
      <c r="M15" s="65">
        <v>1861</v>
      </c>
      <c r="N15" s="64">
        <v>54829.11</v>
      </c>
      <c r="O15" s="65">
        <v>5595</v>
      </c>
      <c r="P15" s="64">
        <v>75251.94</v>
      </c>
      <c r="Q15" s="65">
        <v>7642</v>
      </c>
      <c r="R15" s="66">
        <f t="shared" si="0"/>
        <v>145457.88</v>
      </c>
      <c r="S15" s="67">
        <f t="shared" si="1"/>
        <v>15098</v>
      </c>
      <c r="T15" s="68">
        <f>S15/J15</f>
        <v>136.018018018018</v>
      </c>
      <c r="U15" s="69">
        <f t="shared" si="2"/>
        <v>9.634248244800636</v>
      </c>
      <c r="V15" s="66">
        <v>226297.31</v>
      </c>
      <c r="W15" s="67">
        <v>23841</v>
      </c>
      <c r="X15" s="70">
        <f t="shared" si="4"/>
        <v>-0.3572266501974769</v>
      </c>
      <c r="Y15" s="70">
        <f t="shared" si="4"/>
        <v>-0.36672119458076424</v>
      </c>
      <c r="Z15" s="71">
        <v>19153578.14</v>
      </c>
      <c r="AA15" s="72">
        <v>1570400</v>
      </c>
      <c r="AB15" s="73">
        <f t="shared" si="3"/>
        <v>12.19662387926643</v>
      </c>
    </row>
    <row r="16" spans="1:28" s="74" customFormat="1" ht="11.25">
      <c r="A16" s="55">
        <v>10</v>
      </c>
      <c r="B16" s="75" t="s">
        <v>29</v>
      </c>
      <c r="C16" s="57" t="s">
        <v>109</v>
      </c>
      <c r="D16" s="58" t="s">
        <v>34</v>
      </c>
      <c r="E16" s="59" t="s">
        <v>110</v>
      </c>
      <c r="F16" s="60">
        <v>43462</v>
      </c>
      <c r="G16" s="61" t="s">
        <v>28</v>
      </c>
      <c r="H16" s="62">
        <v>66</v>
      </c>
      <c r="I16" s="62">
        <v>66</v>
      </c>
      <c r="J16" s="105">
        <v>66</v>
      </c>
      <c r="K16" s="63">
        <v>1</v>
      </c>
      <c r="L16" s="64">
        <v>40553</v>
      </c>
      <c r="M16" s="65">
        <v>2527</v>
      </c>
      <c r="N16" s="64">
        <v>96574</v>
      </c>
      <c r="O16" s="65">
        <v>6021</v>
      </c>
      <c r="P16" s="64">
        <v>100827</v>
      </c>
      <c r="Q16" s="65">
        <v>6280</v>
      </c>
      <c r="R16" s="66">
        <f t="shared" si="0"/>
        <v>237954</v>
      </c>
      <c r="S16" s="67">
        <f t="shared" si="1"/>
        <v>14828</v>
      </c>
      <c r="T16" s="68">
        <f>S16/J16</f>
        <v>224.66666666666666</v>
      </c>
      <c r="U16" s="69">
        <f t="shared" si="2"/>
        <v>16.04761262476396</v>
      </c>
      <c r="V16" s="66"/>
      <c r="W16" s="67"/>
      <c r="X16" s="70"/>
      <c r="Y16" s="70"/>
      <c r="Z16" s="71">
        <v>237954</v>
      </c>
      <c r="AA16" s="72">
        <v>14828</v>
      </c>
      <c r="AB16" s="73">
        <f t="shared" si="3"/>
        <v>16.04761262476396</v>
      </c>
    </row>
    <row r="17" spans="1:28" s="74" customFormat="1" ht="11.25">
      <c r="A17" s="55">
        <v>11</v>
      </c>
      <c r="B17" s="56"/>
      <c r="C17" s="76" t="s">
        <v>85</v>
      </c>
      <c r="D17" s="77" t="s">
        <v>32</v>
      </c>
      <c r="E17" s="78" t="s">
        <v>86</v>
      </c>
      <c r="F17" s="79">
        <v>43448</v>
      </c>
      <c r="G17" s="61" t="s">
        <v>33</v>
      </c>
      <c r="H17" s="80">
        <v>243</v>
      </c>
      <c r="I17" s="80">
        <v>114</v>
      </c>
      <c r="J17" s="105">
        <v>114</v>
      </c>
      <c r="K17" s="63">
        <v>3</v>
      </c>
      <c r="L17" s="64">
        <v>24652</v>
      </c>
      <c r="M17" s="65">
        <v>1578</v>
      </c>
      <c r="N17" s="64">
        <v>71111</v>
      </c>
      <c r="O17" s="65">
        <v>4475</v>
      </c>
      <c r="P17" s="64">
        <v>77932</v>
      </c>
      <c r="Q17" s="65">
        <v>5060</v>
      </c>
      <c r="R17" s="66">
        <f t="shared" si="0"/>
        <v>173695</v>
      </c>
      <c r="S17" s="67">
        <f t="shared" si="1"/>
        <v>11113</v>
      </c>
      <c r="T17" s="68">
        <f>S17/J17</f>
        <v>97.48245614035088</v>
      </c>
      <c r="U17" s="69">
        <f t="shared" si="2"/>
        <v>15.629892918203906</v>
      </c>
      <c r="V17" s="66">
        <v>615639</v>
      </c>
      <c r="W17" s="67">
        <v>40638</v>
      </c>
      <c r="X17" s="70">
        <f>IF(V17&lt;&gt;0,-(V17-R17)/V17,"")</f>
        <v>-0.7178622536908805</v>
      </c>
      <c r="Y17" s="70">
        <f>IF(W17&lt;&gt;0,-(W17-S17)/W17,"")</f>
        <v>-0.7265367390127467</v>
      </c>
      <c r="Z17" s="81">
        <v>2462911</v>
      </c>
      <c r="AA17" s="82">
        <v>163557</v>
      </c>
      <c r="AB17" s="73">
        <f t="shared" si="3"/>
        <v>15.058426114443282</v>
      </c>
    </row>
    <row r="18" spans="1:28" s="74" customFormat="1" ht="11.25">
      <c r="A18" s="55">
        <v>12</v>
      </c>
      <c r="B18" s="75" t="s">
        <v>29</v>
      </c>
      <c r="C18" s="57" t="s">
        <v>108</v>
      </c>
      <c r="D18" s="58" t="s">
        <v>34</v>
      </c>
      <c r="E18" s="59" t="s">
        <v>107</v>
      </c>
      <c r="F18" s="60">
        <v>43462</v>
      </c>
      <c r="G18" s="61" t="s">
        <v>43</v>
      </c>
      <c r="H18" s="62">
        <v>123</v>
      </c>
      <c r="I18" s="62">
        <v>123</v>
      </c>
      <c r="J18" s="105">
        <v>123</v>
      </c>
      <c r="K18" s="63">
        <v>1</v>
      </c>
      <c r="L18" s="64">
        <v>9351</v>
      </c>
      <c r="M18" s="65">
        <v>705</v>
      </c>
      <c r="N18" s="64">
        <v>42418.5</v>
      </c>
      <c r="O18" s="65">
        <v>3103</v>
      </c>
      <c r="P18" s="64">
        <v>53372</v>
      </c>
      <c r="Q18" s="65">
        <v>3935</v>
      </c>
      <c r="R18" s="107">
        <f t="shared" si="0"/>
        <v>105141.5</v>
      </c>
      <c r="S18" s="108">
        <f t="shared" si="1"/>
        <v>7743</v>
      </c>
      <c r="T18" s="68">
        <f>S18/J18</f>
        <v>62.951219512195124</v>
      </c>
      <c r="U18" s="69">
        <f t="shared" si="2"/>
        <v>13.578909983210641</v>
      </c>
      <c r="V18" s="107"/>
      <c r="W18" s="108"/>
      <c r="X18" s="70"/>
      <c r="Y18" s="70"/>
      <c r="Z18" s="81">
        <v>105141.5</v>
      </c>
      <c r="AA18" s="82">
        <v>7743</v>
      </c>
      <c r="AB18" s="73">
        <f t="shared" si="3"/>
        <v>13.578909983210641</v>
      </c>
    </row>
    <row r="19" spans="1:28" s="74" customFormat="1" ht="11.25">
      <c r="A19" s="55">
        <v>13</v>
      </c>
      <c r="B19" s="75" t="s">
        <v>29</v>
      </c>
      <c r="C19" s="57" t="s">
        <v>102</v>
      </c>
      <c r="D19" s="58" t="s">
        <v>36</v>
      </c>
      <c r="E19" s="59" t="s">
        <v>102</v>
      </c>
      <c r="F19" s="60">
        <v>43462</v>
      </c>
      <c r="G19" s="61" t="s">
        <v>37</v>
      </c>
      <c r="H19" s="62">
        <v>121</v>
      </c>
      <c r="I19" s="62">
        <v>121</v>
      </c>
      <c r="J19" s="105">
        <v>121</v>
      </c>
      <c r="K19" s="63">
        <v>1</v>
      </c>
      <c r="L19" s="64">
        <v>10617.72</v>
      </c>
      <c r="M19" s="65">
        <v>804</v>
      </c>
      <c r="N19" s="64">
        <v>43733.37</v>
      </c>
      <c r="O19" s="65">
        <v>3125</v>
      </c>
      <c r="P19" s="64">
        <v>48901.66</v>
      </c>
      <c r="Q19" s="65">
        <v>3580</v>
      </c>
      <c r="R19" s="66">
        <f t="shared" si="0"/>
        <v>103252.75</v>
      </c>
      <c r="S19" s="67">
        <f t="shared" si="1"/>
        <v>7509</v>
      </c>
      <c r="T19" s="68">
        <f>S19/J19</f>
        <v>62.05785123966942</v>
      </c>
      <c r="U19" s="69">
        <f t="shared" si="2"/>
        <v>13.750532694100412</v>
      </c>
      <c r="V19" s="66"/>
      <c r="W19" s="67"/>
      <c r="X19" s="70"/>
      <c r="Y19" s="70"/>
      <c r="Z19" s="71">
        <v>103252.75</v>
      </c>
      <c r="AA19" s="72">
        <v>7509</v>
      </c>
      <c r="AB19" s="73">
        <f t="shared" si="3"/>
        <v>13.750532694100412</v>
      </c>
    </row>
    <row r="20" spans="1:28" s="74" customFormat="1" ht="11.25">
      <c r="A20" s="55">
        <v>14</v>
      </c>
      <c r="B20" s="93"/>
      <c r="C20" s="76" t="s">
        <v>58</v>
      </c>
      <c r="D20" s="77" t="s">
        <v>44</v>
      </c>
      <c r="E20" s="78" t="s">
        <v>58</v>
      </c>
      <c r="F20" s="79">
        <v>43406</v>
      </c>
      <c r="G20" s="61" t="s">
        <v>31</v>
      </c>
      <c r="H20" s="80">
        <v>132</v>
      </c>
      <c r="I20" s="80">
        <v>30</v>
      </c>
      <c r="J20" s="105">
        <v>30</v>
      </c>
      <c r="K20" s="63">
        <v>9</v>
      </c>
      <c r="L20" s="64">
        <v>25849.43</v>
      </c>
      <c r="M20" s="65">
        <v>1338</v>
      </c>
      <c r="N20" s="64">
        <v>40202.71</v>
      </c>
      <c r="O20" s="65">
        <v>2071</v>
      </c>
      <c r="P20" s="64">
        <v>42336.45</v>
      </c>
      <c r="Q20" s="65">
        <v>2177</v>
      </c>
      <c r="R20" s="66">
        <f t="shared" si="0"/>
        <v>108388.59</v>
      </c>
      <c r="S20" s="67">
        <f t="shared" si="1"/>
        <v>5586</v>
      </c>
      <c r="T20" s="68">
        <f>S20/J20</f>
        <v>186.2</v>
      </c>
      <c r="U20" s="69">
        <f t="shared" si="2"/>
        <v>19.40361439312567</v>
      </c>
      <c r="V20" s="66">
        <v>199532.11000000002</v>
      </c>
      <c r="W20" s="67">
        <v>10567</v>
      </c>
      <c r="X20" s="70">
        <f aca="true" t="shared" si="5" ref="X20:Y23">IF(V20&lt;&gt;0,-(V20-R20)/V20,"")</f>
        <v>-0.4567862285423635</v>
      </c>
      <c r="Y20" s="70">
        <f t="shared" si="5"/>
        <v>-0.47137314280306614</v>
      </c>
      <c r="Z20" s="81">
        <v>9994754.21</v>
      </c>
      <c r="AA20" s="82">
        <v>589846</v>
      </c>
      <c r="AB20" s="73">
        <f t="shared" si="3"/>
        <v>16.94468422266151</v>
      </c>
    </row>
    <row r="21" spans="1:28" s="74" customFormat="1" ht="11.25">
      <c r="A21" s="55">
        <v>15</v>
      </c>
      <c r="B21" s="56"/>
      <c r="C21" s="57" t="s">
        <v>51</v>
      </c>
      <c r="D21" s="58" t="s">
        <v>36</v>
      </c>
      <c r="E21" s="59" t="s">
        <v>52</v>
      </c>
      <c r="F21" s="60">
        <v>43364</v>
      </c>
      <c r="G21" s="61" t="s">
        <v>37</v>
      </c>
      <c r="H21" s="62">
        <v>216</v>
      </c>
      <c r="I21" s="62">
        <v>15</v>
      </c>
      <c r="J21" s="105">
        <v>15</v>
      </c>
      <c r="K21" s="63">
        <v>10</v>
      </c>
      <c r="L21" s="64">
        <v>18390</v>
      </c>
      <c r="M21" s="65">
        <v>1839</v>
      </c>
      <c r="N21" s="64">
        <v>14630</v>
      </c>
      <c r="O21" s="65">
        <v>1463</v>
      </c>
      <c r="P21" s="64">
        <v>17620</v>
      </c>
      <c r="Q21" s="65">
        <v>1762</v>
      </c>
      <c r="R21" s="66">
        <f t="shared" si="0"/>
        <v>50640</v>
      </c>
      <c r="S21" s="67">
        <f t="shared" si="1"/>
        <v>5064</v>
      </c>
      <c r="T21" s="68">
        <f>S21/J21</f>
        <v>337.6</v>
      </c>
      <c r="U21" s="69">
        <f t="shared" si="2"/>
        <v>10</v>
      </c>
      <c r="V21" s="66">
        <v>76950</v>
      </c>
      <c r="W21" s="67">
        <v>7695</v>
      </c>
      <c r="X21" s="70">
        <f t="shared" si="5"/>
        <v>-0.3419103313840156</v>
      </c>
      <c r="Y21" s="70">
        <f t="shared" si="5"/>
        <v>-0.3419103313840156</v>
      </c>
      <c r="Z21" s="71">
        <v>1555799.2</v>
      </c>
      <c r="AA21" s="72">
        <v>149739</v>
      </c>
      <c r="AB21" s="73">
        <f t="shared" si="3"/>
        <v>10.390073394372875</v>
      </c>
    </row>
    <row r="22" spans="1:28" s="74" customFormat="1" ht="11.25">
      <c r="A22" s="55">
        <v>16</v>
      </c>
      <c r="B22" s="56"/>
      <c r="C22" s="57" t="s">
        <v>81</v>
      </c>
      <c r="D22" s="58" t="s">
        <v>42</v>
      </c>
      <c r="E22" s="59" t="s">
        <v>82</v>
      </c>
      <c r="F22" s="60">
        <v>43441</v>
      </c>
      <c r="G22" s="61" t="s">
        <v>28</v>
      </c>
      <c r="H22" s="62">
        <v>256</v>
      </c>
      <c r="I22" s="62">
        <v>61</v>
      </c>
      <c r="J22" s="105">
        <v>61</v>
      </c>
      <c r="K22" s="63">
        <v>4</v>
      </c>
      <c r="L22" s="64">
        <v>13746</v>
      </c>
      <c r="M22" s="65">
        <v>971</v>
      </c>
      <c r="N22" s="64">
        <v>22198</v>
      </c>
      <c r="O22" s="65">
        <v>1531</v>
      </c>
      <c r="P22" s="64">
        <v>22029</v>
      </c>
      <c r="Q22" s="65">
        <v>1518</v>
      </c>
      <c r="R22" s="66">
        <f t="shared" si="0"/>
        <v>57973</v>
      </c>
      <c r="S22" s="67">
        <f t="shared" si="1"/>
        <v>4020</v>
      </c>
      <c r="T22" s="68">
        <f>S22/J22</f>
        <v>65.90163934426229</v>
      </c>
      <c r="U22" s="69">
        <f t="shared" si="2"/>
        <v>14.421144278606965</v>
      </c>
      <c r="V22" s="66">
        <v>465919</v>
      </c>
      <c r="W22" s="67">
        <v>31839</v>
      </c>
      <c r="X22" s="70">
        <f t="shared" si="5"/>
        <v>-0.8755727926957261</v>
      </c>
      <c r="Y22" s="70">
        <f t="shared" si="5"/>
        <v>-0.8737397531329502</v>
      </c>
      <c r="Z22" s="71">
        <v>4756812</v>
      </c>
      <c r="AA22" s="72">
        <v>310031</v>
      </c>
      <c r="AB22" s="73">
        <f t="shared" si="3"/>
        <v>15.343020536656011</v>
      </c>
    </row>
    <row r="23" spans="1:28" s="74" customFormat="1" ht="11.25">
      <c r="A23" s="55">
        <v>17</v>
      </c>
      <c r="B23" s="56"/>
      <c r="C23" s="57" t="s">
        <v>68</v>
      </c>
      <c r="D23" s="58" t="s">
        <v>36</v>
      </c>
      <c r="E23" s="59" t="s">
        <v>69</v>
      </c>
      <c r="F23" s="60">
        <v>43427</v>
      </c>
      <c r="G23" s="61" t="s">
        <v>28</v>
      </c>
      <c r="H23" s="62">
        <v>227</v>
      </c>
      <c r="I23" s="62">
        <v>29</v>
      </c>
      <c r="J23" s="105">
        <v>29</v>
      </c>
      <c r="K23" s="63">
        <v>6</v>
      </c>
      <c r="L23" s="64">
        <v>5699</v>
      </c>
      <c r="M23" s="65">
        <v>464</v>
      </c>
      <c r="N23" s="64">
        <v>21409</v>
      </c>
      <c r="O23" s="65">
        <v>1471</v>
      </c>
      <c r="P23" s="64">
        <v>24944</v>
      </c>
      <c r="Q23" s="65">
        <v>1725</v>
      </c>
      <c r="R23" s="66">
        <f t="shared" si="0"/>
        <v>52052</v>
      </c>
      <c r="S23" s="67">
        <f t="shared" si="1"/>
        <v>3660</v>
      </c>
      <c r="T23" s="68">
        <f>S23/J23</f>
        <v>126.20689655172414</v>
      </c>
      <c r="U23" s="69">
        <f t="shared" si="2"/>
        <v>14.221857923497268</v>
      </c>
      <c r="V23" s="66">
        <v>171616</v>
      </c>
      <c r="W23" s="67">
        <v>12158</v>
      </c>
      <c r="X23" s="70">
        <f t="shared" si="5"/>
        <v>-0.6966949468581018</v>
      </c>
      <c r="Y23" s="70">
        <f t="shared" si="5"/>
        <v>-0.698963645336404</v>
      </c>
      <c r="Z23" s="71">
        <v>5048034</v>
      </c>
      <c r="AA23" s="72">
        <v>366354</v>
      </c>
      <c r="AB23" s="73">
        <f t="shared" si="3"/>
        <v>13.779115281940419</v>
      </c>
    </row>
    <row r="24" spans="1:28" s="74" customFormat="1" ht="11.25">
      <c r="A24" s="55">
        <v>18</v>
      </c>
      <c r="B24" s="75" t="s">
        <v>29</v>
      </c>
      <c r="C24" s="76" t="s">
        <v>104</v>
      </c>
      <c r="D24" s="77" t="s">
        <v>32</v>
      </c>
      <c r="E24" s="78" t="s">
        <v>105</v>
      </c>
      <c r="F24" s="79">
        <v>43462</v>
      </c>
      <c r="G24" s="61" t="s">
        <v>35</v>
      </c>
      <c r="H24" s="80">
        <v>38</v>
      </c>
      <c r="I24" s="86">
        <v>38</v>
      </c>
      <c r="J24" s="106">
        <v>38</v>
      </c>
      <c r="K24" s="63">
        <v>1</v>
      </c>
      <c r="L24" s="64">
        <v>11831.62</v>
      </c>
      <c r="M24" s="65">
        <v>665</v>
      </c>
      <c r="N24" s="64">
        <v>21567.65</v>
      </c>
      <c r="O24" s="65">
        <v>1178</v>
      </c>
      <c r="P24" s="64">
        <v>21747.97</v>
      </c>
      <c r="Q24" s="65">
        <v>1217</v>
      </c>
      <c r="R24" s="66">
        <f t="shared" si="0"/>
        <v>55147.240000000005</v>
      </c>
      <c r="S24" s="67">
        <f t="shared" si="1"/>
        <v>3060</v>
      </c>
      <c r="T24" s="68">
        <f>S24/J24</f>
        <v>80.52631578947368</v>
      </c>
      <c r="U24" s="69">
        <f t="shared" si="2"/>
        <v>18.02197385620915</v>
      </c>
      <c r="V24" s="66"/>
      <c r="W24" s="67"/>
      <c r="X24" s="70"/>
      <c r="Y24" s="70"/>
      <c r="Z24" s="87">
        <v>55147.24</v>
      </c>
      <c r="AA24" s="88">
        <v>3060</v>
      </c>
      <c r="AB24" s="73">
        <f t="shared" si="3"/>
        <v>18.02197385620915</v>
      </c>
    </row>
    <row r="25" spans="1:28" s="74" customFormat="1" ht="11.25">
      <c r="A25" s="55">
        <v>19</v>
      </c>
      <c r="B25" s="56"/>
      <c r="C25" s="57" t="s">
        <v>91</v>
      </c>
      <c r="D25" s="58" t="s">
        <v>39</v>
      </c>
      <c r="E25" s="59" t="s">
        <v>91</v>
      </c>
      <c r="F25" s="60">
        <v>43455</v>
      </c>
      <c r="G25" s="61" t="s">
        <v>37</v>
      </c>
      <c r="H25" s="62">
        <v>138</v>
      </c>
      <c r="I25" s="62">
        <v>28</v>
      </c>
      <c r="J25" s="105">
        <v>28</v>
      </c>
      <c r="K25" s="63">
        <v>2</v>
      </c>
      <c r="L25" s="64">
        <v>6706.7</v>
      </c>
      <c r="M25" s="65">
        <v>467</v>
      </c>
      <c r="N25" s="64">
        <v>11723.57</v>
      </c>
      <c r="O25" s="65">
        <v>817</v>
      </c>
      <c r="P25" s="64">
        <v>12850.26</v>
      </c>
      <c r="Q25" s="65">
        <v>924</v>
      </c>
      <c r="R25" s="66">
        <f t="shared" si="0"/>
        <v>31280.53</v>
      </c>
      <c r="S25" s="67">
        <f t="shared" si="1"/>
        <v>2208</v>
      </c>
      <c r="T25" s="68">
        <f>S25/J25</f>
        <v>78.85714285714286</v>
      </c>
      <c r="U25" s="69">
        <f t="shared" si="2"/>
        <v>14.166906702898551</v>
      </c>
      <c r="V25" s="66">
        <v>184037.25</v>
      </c>
      <c r="W25" s="67">
        <v>12442</v>
      </c>
      <c r="X25" s="70">
        <f aca="true" t="shared" si="6" ref="X25:X41">IF(V25&lt;&gt;0,-(V25-R25)/V25,"")</f>
        <v>-0.8300315289431895</v>
      </c>
      <c r="Y25" s="70">
        <f aca="true" t="shared" si="7" ref="Y25:Y41">IF(W25&lt;&gt;0,-(W25-S25)/W25,"")</f>
        <v>-0.8225365696833307</v>
      </c>
      <c r="Z25" s="71">
        <v>323330.59</v>
      </c>
      <c r="AA25" s="72">
        <v>23409</v>
      </c>
      <c r="AB25" s="73">
        <f t="shared" si="3"/>
        <v>13.812234183433723</v>
      </c>
    </row>
    <row r="26" spans="1:28" s="74" customFormat="1" ht="11.25">
      <c r="A26" s="55">
        <v>20</v>
      </c>
      <c r="B26" s="93"/>
      <c r="C26" s="57" t="s">
        <v>98</v>
      </c>
      <c r="D26" s="58" t="s">
        <v>32</v>
      </c>
      <c r="E26" s="59" t="s">
        <v>97</v>
      </c>
      <c r="F26" s="60">
        <v>43455</v>
      </c>
      <c r="G26" s="61" t="s">
        <v>41</v>
      </c>
      <c r="H26" s="62">
        <v>50</v>
      </c>
      <c r="I26" s="62">
        <v>17</v>
      </c>
      <c r="J26" s="105">
        <v>17</v>
      </c>
      <c r="K26" s="63">
        <v>2</v>
      </c>
      <c r="L26" s="64">
        <v>8355.46</v>
      </c>
      <c r="M26" s="65">
        <v>424</v>
      </c>
      <c r="N26" s="64">
        <v>12565.69</v>
      </c>
      <c r="O26" s="65">
        <v>659</v>
      </c>
      <c r="P26" s="64">
        <v>13142.79</v>
      </c>
      <c r="Q26" s="65">
        <v>697</v>
      </c>
      <c r="R26" s="66">
        <f t="shared" si="0"/>
        <v>34063.94</v>
      </c>
      <c r="S26" s="67">
        <f t="shared" si="1"/>
        <v>1780</v>
      </c>
      <c r="T26" s="68">
        <f>S26/J26</f>
        <v>104.70588235294117</v>
      </c>
      <c r="U26" s="69">
        <f t="shared" si="2"/>
        <v>19.137044943820225</v>
      </c>
      <c r="V26" s="66">
        <v>108011.03</v>
      </c>
      <c r="W26" s="67">
        <v>6143</v>
      </c>
      <c r="X26" s="70">
        <f t="shared" si="6"/>
        <v>-0.6846253572436074</v>
      </c>
      <c r="Y26" s="70">
        <f t="shared" si="7"/>
        <v>-0.7102392967605404</v>
      </c>
      <c r="Z26" s="71">
        <v>207893.09</v>
      </c>
      <c r="AA26" s="72">
        <v>12466</v>
      </c>
      <c r="AB26" s="73">
        <f t="shared" si="3"/>
        <v>16.67680811808118</v>
      </c>
    </row>
    <row r="27" spans="1:28" s="74" customFormat="1" ht="11.25">
      <c r="A27" s="55">
        <v>21</v>
      </c>
      <c r="B27" s="56"/>
      <c r="C27" s="57" t="s">
        <v>66</v>
      </c>
      <c r="D27" s="58" t="s">
        <v>42</v>
      </c>
      <c r="E27" s="59" t="s">
        <v>66</v>
      </c>
      <c r="F27" s="60">
        <v>43427</v>
      </c>
      <c r="G27" s="61" t="s">
        <v>37</v>
      </c>
      <c r="H27" s="62">
        <v>322</v>
      </c>
      <c r="I27" s="62">
        <v>17</v>
      </c>
      <c r="J27" s="105">
        <v>17</v>
      </c>
      <c r="K27" s="63">
        <v>6</v>
      </c>
      <c r="L27" s="64">
        <v>4399.66</v>
      </c>
      <c r="M27" s="65">
        <v>380</v>
      </c>
      <c r="N27" s="64">
        <v>6282.72</v>
      </c>
      <c r="O27" s="65">
        <v>539</v>
      </c>
      <c r="P27" s="64">
        <v>10026.3</v>
      </c>
      <c r="Q27" s="65">
        <v>797</v>
      </c>
      <c r="R27" s="66">
        <f t="shared" si="0"/>
        <v>20708.68</v>
      </c>
      <c r="S27" s="67">
        <f t="shared" si="1"/>
        <v>1716</v>
      </c>
      <c r="T27" s="68">
        <f>S27/J27</f>
        <v>100.94117647058823</v>
      </c>
      <c r="U27" s="69">
        <f t="shared" si="2"/>
        <v>12.067995337995338</v>
      </c>
      <c r="V27" s="66">
        <v>107416.44</v>
      </c>
      <c r="W27" s="67">
        <v>7950</v>
      </c>
      <c r="X27" s="70">
        <f t="shared" si="6"/>
        <v>-0.8072112611440112</v>
      </c>
      <c r="Y27" s="70">
        <f t="shared" si="7"/>
        <v>-0.7841509433962264</v>
      </c>
      <c r="Z27" s="71">
        <v>7251053.67</v>
      </c>
      <c r="AA27" s="72">
        <v>575446</v>
      </c>
      <c r="AB27" s="73">
        <f t="shared" si="3"/>
        <v>12.600754319258453</v>
      </c>
    </row>
    <row r="28" spans="1:28" s="74" customFormat="1" ht="11.25">
      <c r="A28" s="55">
        <v>22</v>
      </c>
      <c r="B28" s="56"/>
      <c r="C28" s="57" t="s">
        <v>93</v>
      </c>
      <c r="D28" s="58" t="s">
        <v>30</v>
      </c>
      <c r="E28" s="59" t="s">
        <v>92</v>
      </c>
      <c r="F28" s="60">
        <v>43455</v>
      </c>
      <c r="G28" s="61" t="s">
        <v>50</v>
      </c>
      <c r="H28" s="62">
        <v>54</v>
      </c>
      <c r="I28" s="62">
        <v>54</v>
      </c>
      <c r="J28" s="105">
        <v>54</v>
      </c>
      <c r="K28" s="63">
        <v>2</v>
      </c>
      <c r="L28" s="64">
        <v>3839</v>
      </c>
      <c r="M28" s="65">
        <v>309</v>
      </c>
      <c r="N28" s="64">
        <v>7159</v>
      </c>
      <c r="O28" s="65">
        <v>569</v>
      </c>
      <c r="P28" s="64">
        <v>5321</v>
      </c>
      <c r="Q28" s="65">
        <v>421</v>
      </c>
      <c r="R28" s="66">
        <f t="shared" si="0"/>
        <v>16319</v>
      </c>
      <c r="S28" s="67">
        <f t="shared" si="1"/>
        <v>1299</v>
      </c>
      <c r="T28" s="68">
        <f>S28/J28</f>
        <v>24.055555555555557</v>
      </c>
      <c r="U28" s="69">
        <f t="shared" si="2"/>
        <v>12.562740569668977</v>
      </c>
      <c r="V28" s="66">
        <v>64982</v>
      </c>
      <c r="W28" s="67">
        <v>4689</v>
      </c>
      <c r="X28" s="70">
        <f t="shared" si="6"/>
        <v>-0.7488689175463975</v>
      </c>
      <c r="Y28" s="70">
        <f t="shared" si="7"/>
        <v>-0.7229686500319897</v>
      </c>
      <c r="Z28" s="71">
        <v>116962</v>
      </c>
      <c r="AA28" s="72">
        <v>8933</v>
      </c>
      <c r="AB28" s="73">
        <f t="shared" si="3"/>
        <v>13.09324974812493</v>
      </c>
    </row>
    <row r="29" spans="1:28" s="74" customFormat="1" ht="11.25">
      <c r="A29" s="55">
        <v>23</v>
      </c>
      <c r="B29" s="93"/>
      <c r="C29" s="76" t="s">
        <v>84</v>
      </c>
      <c r="D29" s="77" t="s">
        <v>44</v>
      </c>
      <c r="E29" s="78" t="s">
        <v>84</v>
      </c>
      <c r="F29" s="79">
        <v>43448</v>
      </c>
      <c r="G29" s="61" t="s">
        <v>31</v>
      </c>
      <c r="H29" s="80">
        <v>229</v>
      </c>
      <c r="I29" s="80">
        <v>11</v>
      </c>
      <c r="J29" s="105">
        <v>11</v>
      </c>
      <c r="K29" s="63">
        <v>3</v>
      </c>
      <c r="L29" s="64">
        <v>2141.18</v>
      </c>
      <c r="M29" s="65">
        <v>177</v>
      </c>
      <c r="N29" s="64">
        <v>4134</v>
      </c>
      <c r="O29" s="65">
        <v>319</v>
      </c>
      <c r="P29" s="64">
        <v>4211</v>
      </c>
      <c r="Q29" s="65">
        <v>339</v>
      </c>
      <c r="R29" s="66">
        <f t="shared" si="0"/>
        <v>10486.18</v>
      </c>
      <c r="S29" s="67">
        <f t="shared" si="1"/>
        <v>835</v>
      </c>
      <c r="T29" s="68">
        <f>S29/J29</f>
        <v>75.9090909090909</v>
      </c>
      <c r="U29" s="69">
        <f t="shared" si="2"/>
        <v>12.558299401197605</v>
      </c>
      <c r="V29" s="66">
        <v>126828.38</v>
      </c>
      <c r="W29" s="67">
        <v>9404</v>
      </c>
      <c r="X29" s="70">
        <f t="shared" si="6"/>
        <v>-0.917319924767627</v>
      </c>
      <c r="Y29" s="70">
        <f t="shared" si="7"/>
        <v>-0.9112079965971926</v>
      </c>
      <c r="Z29" s="81">
        <v>964127.65</v>
      </c>
      <c r="AA29" s="82">
        <v>75103</v>
      </c>
      <c r="AB29" s="73">
        <f t="shared" si="3"/>
        <v>12.83740529672583</v>
      </c>
    </row>
    <row r="30" spans="1:28" s="74" customFormat="1" ht="11.25">
      <c r="A30" s="55">
        <v>24</v>
      </c>
      <c r="B30" s="83"/>
      <c r="C30" s="89" t="s">
        <v>94</v>
      </c>
      <c r="D30" s="58" t="s">
        <v>42</v>
      </c>
      <c r="E30" s="90" t="s">
        <v>94</v>
      </c>
      <c r="F30" s="60">
        <v>43455</v>
      </c>
      <c r="G30" s="61" t="s">
        <v>40</v>
      </c>
      <c r="H30" s="62">
        <v>56</v>
      </c>
      <c r="I30" s="62">
        <v>16</v>
      </c>
      <c r="J30" s="105">
        <v>16</v>
      </c>
      <c r="K30" s="63">
        <v>2</v>
      </c>
      <c r="L30" s="64">
        <v>905</v>
      </c>
      <c r="M30" s="65">
        <v>75</v>
      </c>
      <c r="N30" s="64">
        <v>3288</v>
      </c>
      <c r="O30" s="65">
        <v>433</v>
      </c>
      <c r="P30" s="64">
        <v>2270</v>
      </c>
      <c r="Q30" s="65">
        <v>224</v>
      </c>
      <c r="R30" s="66">
        <f t="shared" si="0"/>
        <v>6463</v>
      </c>
      <c r="S30" s="67">
        <f t="shared" si="1"/>
        <v>732</v>
      </c>
      <c r="T30" s="68">
        <f>S30/J30</f>
        <v>45.75</v>
      </c>
      <c r="U30" s="69">
        <f t="shared" si="2"/>
        <v>8.829234972677595</v>
      </c>
      <c r="V30" s="66">
        <v>25670.559999999998</v>
      </c>
      <c r="W30" s="67">
        <v>1775</v>
      </c>
      <c r="X30" s="70">
        <f t="shared" si="6"/>
        <v>-0.748232995306686</v>
      </c>
      <c r="Y30" s="70">
        <f t="shared" si="7"/>
        <v>-0.5876056338028169</v>
      </c>
      <c r="Z30" s="91">
        <v>47674.66</v>
      </c>
      <c r="AA30" s="92">
        <v>3877</v>
      </c>
      <c r="AB30" s="73">
        <f t="shared" si="3"/>
        <v>12.296791333505288</v>
      </c>
    </row>
    <row r="31" spans="1:28" s="74" customFormat="1" ht="11.25">
      <c r="A31" s="55">
        <v>25</v>
      </c>
      <c r="B31" s="56"/>
      <c r="C31" s="57" t="s">
        <v>67</v>
      </c>
      <c r="D31" s="58" t="s">
        <v>32</v>
      </c>
      <c r="E31" s="59" t="s">
        <v>67</v>
      </c>
      <c r="F31" s="60">
        <v>43427</v>
      </c>
      <c r="G31" s="61" t="s">
        <v>50</v>
      </c>
      <c r="H31" s="62">
        <v>336</v>
      </c>
      <c r="I31" s="62">
        <v>15</v>
      </c>
      <c r="J31" s="105">
        <v>15</v>
      </c>
      <c r="K31" s="63">
        <v>6</v>
      </c>
      <c r="L31" s="64">
        <v>1058</v>
      </c>
      <c r="M31" s="65">
        <v>162</v>
      </c>
      <c r="N31" s="64">
        <v>1298</v>
      </c>
      <c r="O31" s="65">
        <v>166</v>
      </c>
      <c r="P31" s="64">
        <v>1606</v>
      </c>
      <c r="Q31" s="65">
        <v>157</v>
      </c>
      <c r="R31" s="66">
        <f t="shared" si="0"/>
        <v>3962</v>
      </c>
      <c r="S31" s="67">
        <f t="shared" si="1"/>
        <v>485</v>
      </c>
      <c r="T31" s="68">
        <f>S31/J31</f>
        <v>32.333333333333336</v>
      </c>
      <c r="U31" s="69">
        <f t="shared" si="2"/>
        <v>8.169072164948453</v>
      </c>
      <c r="V31" s="66">
        <v>19068</v>
      </c>
      <c r="W31" s="67">
        <v>1369</v>
      </c>
      <c r="X31" s="70">
        <f t="shared" si="6"/>
        <v>-0.7922173274596183</v>
      </c>
      <c r="Y31" s="70">
        <f t="shared" si="7"/>
        <v>-0.6457268078889701</v>
      </c>
      <c r="Z31" s="71">
        <v>3703756</v>
      </c>
      <c r="AA31" s="72">
        <v>286678</v>
      </c>
      <c r="AB31" s="73">
        <f t="shared" si="3"/>
        <v>12.919568296137129</v>
      </c>
    </row>
    <row r="32" spans="1:28" s="74" customFormat="1" ht="11.25">
      <c r="A32" s="55">
        <v>26</v>
      </c>
      <c r="B32" s="56"/>
      <c r="C32" s="76" t="s">
        <v>73</v>
      </c>
      <c r="D32" s="77" t="s">
        <v>39</v>
      </c>
      <c r="E32" s="78" t="s">
        <v>72</v>
      </c>
      <c r="F32" s="79">
        <v>43434</v>
      </c>
      <c r="G32" s="61" t="s">
        <v>35</v>
      </c>
      <c r="H32" s="80">
        <v>29</v>
      </c>
      <c r="I32" s="86">
        <v>4</v>
      </c>
      <c r="J32" s="106">
        <v>4</v>
      </c>
      <c r="K32" s="63">
        <v>5</v>
      </c>
      <c r="L32" s="64">
        <v>1480.12</v>
      </c>
      <c r="M32" s="65">
        <v>84</v>
      </c>
      <c r="N32" s="64">
        <v>3220.05</v>
      </c>
      <c r="O32" s="65">
        <v>161</v>
      </c>
      <c r="P32" s="64">
        <v>3652.28</v>
      </c>
      <c r="Q32" s="65">
        <v>181</v>
      </c>
      <c r="R32" s="66">
        <f t="shared" si="0"/>
        <v>8352.45</v>
      </c>
      <c r="S32" s="67">
        <f t="shared" si="1"/>
        <v>426</v>
      </c>
      <c r="T32" s="68">
        <f>S32/J32</f>
        <v>106.5</v>
      </c>
      <c r="U32" s="69">
        <f t="shared" si="2"/>
        <v>19.60669014084507</v>
      </c>
      <c r="V32" s="66">
        <v>15766.580000000002</v>
      </c>
      <c r="W32" s="67">
        <v>832</v>
      </c>
      <c r="X32" s="70">
        <f t="shared" si="6"/>
        <v>-0.470243388230041</v>
      </c>
      <c r="Y32" s="70">
        <f t="shared" si="7"/>
        <v>-0.4879807692307692</v>
      </c>
      <c r="Z32" s="87">
        <v>250928</v>
      </c>
      <c r="AA32" s="88">
        <v>14568</v>
      </c>
      <c r="AB32" s="73">
        <f t="shared" si="3"/>
        <v>17.224601867105985</v>
      </c>
    </row>
    <row r="33" spans="1:28" s="74" customFormat="1" ht="11.25">
      <c r="A33" s="55">
        <v>27</v>
      </c>
      <c r="B33" s="56"/>
      <c r="C33" s="57" t="s">
        <v>59</v>
      </c>
      <c r="D33" s="58" t="s">
        <v>30</v>
      </c>
      <c r="E33" s="59" t="s">
        <v>59</v>
      </c>
      <c r="F33" s="60">
        <v>43413</v>
      </c>
      <c r="G33" s="61" t="s">
        <v>50</v>
      </c>
      <c r="H33" s="62">
        <v>391</v>
      </c>
      <c r="I33" s="62">
        <v>16</v>
      </c>
      <c r="J33" s="105">
        <v>16</v>
      </c>
      <c r="K33" s="63">
        <v>8</v>
      </c>
      <c r="L33" s="64">
        <v>824</v>
      </c>
      <c r="M33" s="65">
        <v>71</v>
      </c>
      <c r="N33" s="64">
        <v>1344</v>
      </c>
      <c r="O33" s="65">
        <v>91</v>
      </c>
      <c r="P33" s="64">
        <v>1985</v>
      </c>
      <c r="Q33" s="65">
        <v>134</v>
      </c>
      <c r="R33" s="66">
        <f t="shared" si="0"/>
        <v>4153</v>
      </c>
      <c r="S33" s="67">
        <f t="shared" si="1"/>
        <v>296</v>
      </c>
      <c r="T33" s="68">
        <f>S33/J33</f>
        <v>18.5</v>
      </c>
      <c r="U33" s="69">
        <f t="shared" si="2"/>
        <v>14.030405405405405</v>
      </c>
      <c r="V33" s="66">
        <v>21229</v>
      </c>
      <c r="W33" s="67">
        <v>2115</v>
      </c>
      <c r="X33" s="70">
        <f t="shared" si="6"/>
        <v>-0.8043713787743182</v>
      </c>
      <c r="Y33" s="70">
        <f t="shared" si="7"/>
        <v>-0.8600472813238771</v>
      </c>
      <c r="Z33" s="71">
        <v>18023172</v>
      </c>
      <c r="AA33" s="72">
        <v>1405835</v>
      </c>
      <c r="AB33" s="73">
        <f t="shared" si="3"/>
        <v>12.820261268214264</v>
      </c>
    </row>
    <row r="34" spans="1:28" s="74" customFormat="1" ht="11.25">
      <c r="A34" s="55">
        <v>28</v>
      </c>
      <c r="B34" s="56"/>
      <c r="C34" s="57" t="s">
        <v>78</v>
      </c>
      <c r="D34" s="58" t="s">
        <v>39</v>
      </c>
      <c r="E34" s="59" t="s">
        <v>77</v>
      </c>
      <c r="F34" s="60">
        <v>43441</v>
      </c>
      <c r="G34" s="61" t="s">
        <v>38</v>
      </c>
      <c r="H34" s="62">
        <v>120</v>
      </c>
      <c r="I34" s="62">
        <v>11</v>
      </c>
      <c r="J34" s="105">
        <v>11</v>
      </c>
      <c r="K34" s="63">
        <v>4</v>
      </c>
      <c r="L34" s="64">
        <v>792.5</v>
      </c>
      <c r="M34" s="65">
        <v>102</v>
      </c>
      <c r="N34" s="64">
        <v>586</v>
      </c>
      <c r="O34" s="65">
        <v>61</v>
      </c>
      <c r="P34" s="64">
        <v>929</v>
      </c>
      <c r="Q34" s="65">
        <v>99</v>
      </c>
      <c r="R34" s="66">
        <f t="shared" si="0"/>
        <v>2307.5</v>
      </c>
      <c r="S34" s="67">
        <f t="shared" si="1"/>
        <v>262</v>
      </c>
      <c r="T34" s="68">
        <f>S34/J34</f>
        <v>23.818181818181817</v>
      </c>
      <c r="U34" s="69">
        <f t="shared" si="2"/>
        <v>8.807251908396946</v>
      </c>
      <c r="V34" s="66">
        <v>8443.32</v>
      </c>
      <c r="W34" s="67">
        <v>802</v>
      </c>
      <c r="X34" s="70">
        <f t="shared" si="6"/>
        <v>-0.7267070299360915</v>
      </c>
      <c r="Y34" s="70">
        <f t="shared" si="7"/>
        <v>-0.6733167082294265</v>
      </c>
      <c r="Z34" s="84">
        <v>420709.9</v>
      </c>
      <c r="AA34" s="85">
        <v>33343</v>
      </c>
      <c r="AB34" s="73">
        <f t="shared" si="3"/>
        <v>12.617637885013346</v>
      </c>
    </row>
    <row r="35" spans="1:28" s="74" customFormat="1" ht="11.25">
      <c r="A35" s="55">
        <v>29</v>
      </c>
      <c r="B35" s="56"/>
      <c r="C35" s="57" t="s">
        <v>49</v>
      </c>
      <c r="D35" s="58" t="s">
        <v>30</v>
      </c>
      <c r="E35" s="59" t="s">
        <v>49</v>
      </c>
      <c r="F35" s="60">
        <v>43441</v>
      </c>
      <c r="G35" s="61" t="s">
        <v>45</v>
      </c>
      <c r="H35" s="62">
        <v>40</v>
      </c>
      <c r="I35" s="62">
        <v>20</v>
      </c>
      <c r="J35" s="105">
        <v>20</v>
      </c>
      <c r="K35" s="63">
        <v>4</v>
      </c>
      <c r="L35" s="64">
        <v>359</v>
      </c>
      <c r="M35" s="65">
        <v>39</v>
      </c>
      <c r="N35" s="64">
        <v>819</v>
      </c>
      <c r="O35" s="65">
        <v>83</v>
      </c>
      <c r="P35" s="64">
        <v>918</v>
      </c>
      <c r="Q35" s="65">
        <v>100</v>
      </c>
      <c r="R35" s="66">
        <f t="shared" si="0"/>
        <v>2096</v>
      </c>
      <c r="S35" s="67">
        <f t="shared" si="1"/>
        <v>222</v>
      </c>
      <c r="T35" s="68">
        <f>S35/J35</f>
        <v>11.1</v>
      </c>
      <c r="U35" s="69">
        <f t="shared" si="2"/>
        <v>9.441441441441441</v>
      </c>
      <c r="V35" s="66">
        <v>5544</v>
      </c>
      <c r="W35" s="67">
        <v>628</v>
      </c>
      <c r="X35" s="70">
        <f t="shared" si="6"/>
        <v>-0.6219336219336219</v>
      </c>
      <c r="Y35" s="70">
        <f t="shared" si="7"/>
        <v>-0.6464968152866242</v>
      </c>
      <c r="Z35" s="71">
        <v>59686</v>
      </c>
      <c r="AA35" s="72">
        <v>5843</v>
      </c>
      <c r="AB35" s="73">
        <f t="shared" si="3"/>
        <v>10.214958069484855</v>
      </c>
    </row>
    <row r="36" spans="1:28" s="74" customFormat="1" ht="11.25">
      <c r="A36" s="55">
        <v>30</v>
      </c>
      <c r="B36" s="56"/>
      <c r="C36" s="76" t="s">
        <v>64</v>
      </c>
      <c r="D36" s="77" t="s">
        <v>42</v>
      </c>
      <c r="E36" s="78" t="s">
        <v>65</v>
      </c>
      <c r="F36" s="79">
        <v>43420</v>
      </c>
      <c r="G36" s="61" t="s">
        <v>33</v>
      </c>
      <c r="H36" s="80">
        <v>303</v>
      </c>
      <c r="I36" s="80">
        <v>1</v>
      </c>
      <c r="J36" s="105">
        <v>1</v>
      </c>
      <c r="K36" s="63">
        <v>2</v>
      </c>
      <c r="L36" s="64">
        <v>1024</v>
      </c>
      <c r="M36" s="65">
        <v>45</v>
      </c>
      <c r="N36" s="64">
        <v>1558</v>
      </c>
      <c r="O36" s="65">
        <v>71</v>
      </c>
      <c r="P36" s="64">
        <v>2047</v>
      </c>
      <c r="Q36" s="65">
        <v>98</v>
      </c>
      <c r="R36" s="66">
        <f t="shared" si="0"/>
        <v>4629</v>
      </c>
      <c r="S36" s="67">
        <f t="shared" si="1"/>
        <v>214</v>
      </c>
      <c r="T36" s="68">
        <f>S36/J36</f>
        <v>214</v>
      </c>
      <c r="U36" s="69">
        <f t="shared" si="2"/>
        <v>21.630841121495326</v>
      </c>
      <c r="V36" s="66">
        <v>33478</v>
      </c>
      <c r="W36" s="67">
        <v>1814</v>
      </c>
      <c r="X36" s="70">
        <f t="shared" si="6"/>
        <v>-0.8617300914033096</v>
      </c>
      <c r="Y36" s="70">
        <f t="shared" si="7"/>
        <v>-0.8820286659316428</v>
      </c>
      <c r="Z36" s="81">
        <v>9386183</v>
      </c>
      <c r="AA36" s="82">
        <v>576767</v>
      </c>
      <c r="AB36" s="73">
        <f t="shared" si="3"/>
        <v>16.27378646836591</v>
      </c>
    </row>
    <row r="37" spans="1:28" s="74" customFormat="1" ht="11.25">
      <c r="A37" s="55">
        <v>31</v>
      </c>
      <c r="B37" s="56"/>
      <c r="C37" s="57" t="s">
        <v>89</v>
      </c>
      <c r="D37" s="58" t="s">
        <v>30</v>
      </c>
      <c r="E37" s="59" t="s">
        <v>90</v>
      </c>
      <c r="F37" s="60">
        <v>43455</v>
      </c>
      <c r="G37" s="61" t="s">
        <v>38</v>
      </c>
      <c r="H37" s="62">
        <v>25</v>
      </c>
      <c r="I37" s="62">
        <v>4</v>
      </c>
      <c r="J37" s="105">
        <v>4</v>
      </c>
      <c r="K37" s="63">
        <v>2</v>
      </c>
      <c r="L37" s="64">
        <v>988.55</v>
      </c>
      <c r="M37" s="65">
        <v>42</v>
      </c>
      <c r="N37" s="64">
        <v>1501.87</v>
      </c>
      <c r="O37" s="65">
        <v>76</v>
      </c>
      <c r="P37" s="64">
        <v>1427.85</v>
      </c>
      <c r="Q37" s="65">
        <v>71</v>
      </c>
      <c r="R37" s="66">
        <f t="shared" si="0"/>
        <v>3918.27</v>
      </c>
      <c r="S37" s="67">
        <f t="shared" si="1"/>
        <v>189</v>
      </c>
      <c r="T37" s="68">
        <f>S37/J37</f>
        <v>47.25</v>
      </c>
      <c r="U37" s="69">
        <f t="shared" si="2"/>
        <v>20.7315873015873</v>
      </c>
      <c r="V37" s="66">
        <v>44386.56</v>
      </c>
      <c r="W37" s="67">
        <v>2529</v>
      </c>
      <c r="X37" s="70">
        <f t="shared" si="6"/>
        <v>-0.9117239542780518</v>
      </c>
      <c r="Y37" s="70">
        <f t="shared" si="7"/>
        <v>-0.9252669039145908</v>
      </c>
      <c r="Z37" s="84">
        <v>75374.95</v>
      </c>
      <c r="AA37" s="85">
        <v>4537</v>
      </c>
      <c r="AB37" s="73">
        <f t="shared" si="3"/>
        <v>16.613389905223716</v>
      </c>
    </row>
    <row r="38" spans="1:28" s="74" customFormat="1" ht="11.25">
      <c r="A38" s="55">
        <v>32</v>
      </c>
      <c r="B38" s="56"/>
      <c r="C38" s="57" t="s">
        <v>70</v>
      </c>
      <c r="D38" s="58" t="s">
        <v>42</v>
      </c>
      <c r="E38" s="59" t="s">
        <v>71</v>
      </c>
      <c r="F38" s="60">
        <v>43434</v>
      </c>
      <c r="G38" s="61" t="s">
        <v>37</v>
      </c>
      <c r="H38" s="62">
        <v>101</v>
      </c>
      <c r="I38" s="62">
        <v>3</v>
      </c>
      <c r="J38" s="105">
        <v>3</v>
      </c>
      <c r="K38" s="63">
        <v>5</v>
      </c>
      <c r="L38" s="64">
        <v>691.8</v>
      </c>
      <c r="M38" s="65">
        <v>50</v>
      </c>
      <c r="N38" s="64">
        <v>1044.5</v>
      </c>
      <c r="O38" s="65">
        <v>68</v>
      </c>
      <c r="P38" s="64">
        <v>563.93</v>
      </c>
      <c r="Q38" s="65">
        <v>34</v>
      </c>
      <c r="R38" s="66">
        <f t="shared" si="0"/>
        <v>2300.23</v>
      </c>
      <c r="S38" s="67">
        <f t="shared" si="1"/>
        <v>152</v>
      </c>
      <c r="T38" s="68">
        <f>S38/J38</f>
        <v>50.666666666666664</v>
      </c>
      <c r="U38" s="69">
        <f t="shared" si="2"/>
        <v>15.133092105263158</v>
      </c>
      <c r="V38" s="66">
        <v>14205.080000000002</v>
      </c>
      <c r="W38" s="67">
        <v>1016</v>
      </c>
      <c r="X38" s="70">
        <f t="shared" si="6"/>
        <v>-0.8380699017534573</v>
      </c>
      <c r="Y38" s="70">
        <f t="shared" si="7"/>
        <v>-0.8503937007874016</v>
      </c>
      <c r="Z38" s="71">
        <v>707808.95</v>
      </c>
      <c r="AA38" s="72">
        <v>48235</v>
      </c>
      <c r="AB38" s="73">
        <f t="shared" si="3"/>
        <v>14.674177464496735</v>
      </c>
    </row>
    <row r="39" spans="1:28" s="74" customFormat="1" ht="11.25">
      <c r="A39" s="55">
        <v>33</v>
      </c>
      <c r="B39" s="56"/>
      <c r="C39" s="57" t="s">
        <v>61</v>
      </c>
      <c r="D39" s="58" t="s">
        <v>36</v>
      </c>
      <c r="E39" s="59" t="s">
        <v>62</v>
      </c>
      <c r="F39" s="60">
        <v>43420</v>
      </c>
      <c r="G39" s="61" t="s">
        <v>38</v>
      </c>
      <c r="H39" s="62">
        <v>134</v>
      </c>
      <c r="I39" s="62">
        <v>1</v>
      </c>
      <c r="J39" s="105">
        <v>1</v>
      </c>
      <c r="K39" s="63">
        <v>7</v>
      </c>
      <c r="L39" s="64">
        <v>612</v>
      </c>
      <c r="M39" s="65">
        <v>102</v>
      </c>
      <c r="N39" s="64">
        <v>0</v>
      </c>
      <c r="O39" s="65">
        <v>0</v>
      </c>
      <c r="P39" s="64">
        <v>32</v>
      </c>
      <c r="Q39" s="65">
        <v>4</v>
      </c>
      <c r="R39" s="66">
        <f t="shared" si="0"/>
        <v>644</v>
      </c>
      <c r="S39" s="67">
        <f t="shared" si="1"/>
        <v>106</v>
      </c>
      <c r="T39" s="68">
        <f>S39/J39</f>
        <v>106</v>
      </c>
      <c r="U39" s="69">
        <f aca="true" t="shared" si="8" ref="U39:U49">R39/S39</f>
        <v>6.0754716981132075</v>
      </c>
      <c r="V39" s="66">
        <v>2669.8</v>
      </c>
      <c r="W39" s="67">
        <v>402</v>
      </c>
      <c r="X39" s="70">
        <f t="shared" si="6"/>
        <v>-0.7587834294703724</v>
      </c>
      <c r="Y39" s="70">
        <f t="shared" si="7"/>
        <v>-0.736318407960199</v>
      </c>
      <c r="Z39" s="84">
        <v>522169.71</v>
      </c>
      <c r="AA39" s="85">
        <v>41468</v>
      </c>
      <c r="AB39" s="73">
        <f t="shared" si="3"/>
        <v>12.592112231117971</v>
      </c>
    </row>
    <row r="40" spans="1:28" s="74" customFormat="1" ht="11.25">
      <c r="A40" s="55">
        <v>34</v>
      </c>
      <c r="B40" s="56"/>
      <c r="C40" s="57" t="s">
        <v>83</v>
      </c>
      <c r="D40" s="58" t="s">
        <v>42</v>
      </c>
      <c r="E40" s="59" t="s">
        <v>83</v>
      </c>
      <c r="F40" s="60">
        <v>43295</v>
      </c>
      <c r="G40" s="61" t="s">
        <v>37</v>
      </c>
      <c r="H40" s="62">
        <v>144</v>
      </c>
      <c r="I40" s="62">
        <v>2</v>
      </c>
      <c r="J40" s="105">
        <v>2</v>
      </c>
      <c r="K40" s="63">
        <v>3</v>
      </c>
      <c r="L40" s="64">
        <v>338</v>
      </c>
      <c r="M40" s="65">
        <v>21</v>
      </c>
      <c r="N40" s="64">
        <v>842</v>
      </c>
      <c r="O40" s="65">
        <v>46</v>
      </c>
      <c r="P40" s="64">
        <v>629</v>
      </c>
      <c r="Q40" s="65">
        <v>34</v>
      </c>
      <c r="R40" s="66">
        <f t="shared" si="0"/>
        <v>1809</v>
      </c>
      <c r="S40" s="67">
        <f t="shared" si="1"/>
        <v>101</v>
      </c>
      <c r="T40" s="68">
        <f>S40/J40</f>
        <v>50.5</v>
      </c>
      <c r="U40" s="69">
        <f t="shared" si="8"/>
        <v>17.91089108910891</v>
      </c>
      <c r="V40" s="66">
        <v>23332.260000000002</v>
      </c>
      <c r="W40" s="67">
        <v>1667</v>
      </c>
      <c r="X40" s="70">
        <f t="shared" si="6"/>
        <v>-0.9224678620930848</v>
      </c>
      <c r="Y40" s="70">
        <f t="shared" si="7"/>
        <v>-0.9394121175764847</v>
      </c>
      <c r="Z40" s="71">
        <v>318326.5</v>
      </c>
      <c r="AA40" s="72">
        <v>23042</v>
      </c>
      <c r="AB40" s="73">
        <f t="shared" si="3"/>
        <v>13.815055116743338</v>
      </c>
    </row>
    <row r="41" spans="1:28" s="74" customFormat="1" ht="11.25">
      <c r="A41" s="55">
        <v>35</v>
      </c>
      <c r="B41" s="56"/>
      <c r="C41" s="57" t="s">
        <v>96</v>
      </c>
      <c r="D41" s="58" t="s">
        <v>30</v>
      </c>
      <c r="E41" s="59" t="s">
        <v>95</v>
      </c>
      <c r="F41" s="60">
        <v>43455</v>
      </c>
      <c r="G41" s="61" t="s">
        <v>46</v>
      </c>
      <c r="H41" s="62">
        <v>21</v>
      </c>
      <c r="I41" s="62">
        <v>21</v>
      </c>
      <c r="J41" s="105">
        <v>21</v>
      </c>
      <c r="K41" s="63">
        <v>2</v>
      </c>
      <c r="L41" s="64">
        <v>187</v>
      </c>
      <c r="M41" s="65">
        <v>17</v>
      </c>
      <c r="N41" s="64">
        <v>386</v>
      </c>
      <c r="O41" s="65">
        <v>33</v>
      </c>
      <c r="P41" s="64">
        <v>322</v>
      </c>
      <c r="Q41" s="65">
        <v>33</v>
      </c>
      <c r="R41" s="66">
        <f t="shared" si="0"/>
        <v>895</v>
      </c>
      <c r="S41" s="67">
        <f t="shared" si="1"/>
        <v>83</v>
      </c>
      <c r="T41" s="68">
        <f>S41/J41</f>
        <v>3.9523809523809526</v>
      </c>
      <c r="U41" s="69">
        <f t="shared" si="8"/>
        <v>10.783132530120483</v>
      </c>
      <c r="V41" s="66">
        <v>6896</v>
      </c>
      <c r="W41" s="67">
        <v>453</v>
      </c>
      <c r="X41" s="70">
        <f t="shared" si="6"/>
        <v>-0.8702146171693735</v>
      </c>
      <c r="Y41" s="70">
        <f t="shared" si="7"/>
        <v>-0.8167770419426048</v>
      </c>
      <c r="Z41" s="71">
        <v>12179</v>
      </c>
      <c r="AA41" s="72">
        <v>894</v>
      </c>
      <c r="AB41" s="73">
        <f t="shared" si="3"/>
        <v>13.62304250559284</v>
      </c>
    </row>
    <row r="42" spans="1:28" s="74" customFormat="1" ht="11.25">
      <c r="A42" s="55">
        <v>36</v>
      </c>
      <c r="B42" s="75" t="s">
        <v>29</v>
      </c>
      <c r="C42" s="89" t="s">
        <v>48</v>
      </c>
      <c r="D42" s="58"/>
      <c r="E42" s="90" t="s">
        <v>48</v>
      </c>
      <c r="F42" s="60">
        <v>43462</v>
      </c>
      <c r="G42" s="61" t="s">
        <v>40</v>
      </c>
      <c r="H42" s="62">
        <v>16</v>
      </c>
      <c r="I42" s="62">
        <v>1</v>
      </c>
      <c r="J42" s="105">
        <v>1</v>
      </c>
      <c r="K42" s="63">
        <v>1</v>
      </c>
      <c r="L42" s="64">
        <v>120</v>
      </c>
      <c r="M42" s="65">
        <v>15</v>
      </c>
      <c r="N42" s="64">
        <v>184</v>
      </c>
      <c r="O42" s="65">
        <v>23</v>
      </c>
      <c r="P42" s="64">
        <v>192</v>
      </c>
      <c r="Q42" s="65">
        <v>24</v>
      </c>
      <c r="R42" s="66">
        <f t="shared" si="0"/>
        <v>496</v>
      </c>
      <c r="S42" s="67">
        <f t="shared" si="1"/>
        <v>62</v>
      </c>
      <c r="T42" s="68">
        <f>S42/J42</f>
        <v>62</v>
      </c>
      <c r="U42" s="69">
        <f t="shared" si="8"/>
        <v>8</v>
      </c>
      <c r="V42" s="66"/>
      <c r="W42" s="67"/>
      <c r="X42" s="70"/>
      <c r="Y42" s="70"/>
      <c r="Z42" s="91">
        <v>496</v>
      </c>
      <c r="AA42" s="92">
        <v>62</v>
      </c>
      <c r="AB42" s="73">
        <f t="shared" si="3"/>
        <v>8</v>
      </c>
    </row>
    <row r="43" spans="1:28" s="74" customFormat="1" ht="11.25">
      <c r="A43" s="55">
        <v>37</v>
      </c>
      <c r="B43" s="56"/>
      <c r="C43" s="57" t="s">
        <v>53</v>
      </c>
      <c r="D43" s="58" t="s">
        <v>32</v>
      </c>
      <c r="E43" s="59" t="s">
        <v>54</v>
      </c>
      <c r="F43" s="60">
        <v>43385</v>
      </c>
      <c r="G43" s="61" t="s">
        <v>50</v>
      </c>
      <c r="H43" s="62">
        <v>400</v>
      </c>
      <c r="I43" s="62">
        <v>3</v>
      </c>
      <c r="J43" s="105">
        <v>3</v>
      </c>
      <c r="K43" s="63">
        <v>12</v>
      </c>
      <c r="L43" s="64">
        <v>170</v>
      </c>
      <c r="M43" s="65">
        <v>17</v>
      </c>
      <c r="N43" s="64">
        <v>120</v>
      </c>
      <c r="O43" s="65">
        <v>12</v>
      </c>
      <c r="P43" s="64">
        <v>220</v>
      </c>
      <c r="Q43" s="65">
        <v>22</v>
      </c>
      <c r="R43" s="66">
        <f t="shared" si="0"/>
        <v>510</v>
      </c>
      <c r="S43" s="67">
        <f t="shared" si="1"/>
        <v>51</v>
      </c>
      <c r="T43" s="68">
        <f>S43/J43</f>
        <v>17</v>
      </c>
      <c r="U43" s="69">
        <f t="shared" si="8"/>
        <v>10</v>
      </c>
      <c r="V43" s="66">
        <v>920</v>
      </c>
      <c r="W43" s="67">
        <v>92</v>
      </c>
      <c r="X43" s="70">
        <f aca="true" t="shared" si="9" ref="X43:Y46">IF(V43&lt;&gt;0,-(V43-R43)/V43,"")</f>
        <v>-0.44565217391304346</v>
      </c>
      <c r="Y43" s="70">
        <f t="shared" si="9"/>
        <v>-0.44565217391304346</v>
      </c>
      <c r="Z43" s="71">
        <v>29777397</v>
      </c>
      <c r="AA43" s="72">
        <v>2335685</v>
      </c>
      <c r="AB43" s="73">
        <f t="shared" si="3"/>
        <v>12.748892509049808</v>
      </c>
    </row>
    <row r="44" spans="1:28" s="74" customFormat="1" ht="11.25">
      <c r="A44" s="55">
        <v>38</v>
      </c>
      <c r="B44" s="83"/>
      <c r="C44" s="89" t="s">
        <v>75</v>
      </c>
      <c r="D44" s="58" t="s">
        <v>30</v>
      </c>
      <c r="E44" s="90" t="s">
        <v>76</v>
      </c>
      <c r="F44" s="60">
        <v>43434</v>
      </c>
      <c r="G44" s="61" t="s">
        <v>40</v>
      </c>
      <c r="H44" s="62">
        <v>25</v>
      </c>
      <c r="I44" s="62">
        <v>2</v>
      </c>
      <c r="J44" s="105">
        <v>2</v>
      </c>
      <c r="K44" s="63">
        <v>5</v>
      </c>
      <c r="L44" s="64">
        <v>28</v>
      </c>
      <c r="M44" s="65">
        <v>2</v>
      </c>
      <c r="N44" s="64">
        <v>266</v>
      </c>
      <c r="O44" s="65">
        <v>21</v>
      </c>
      <c r="P44" s="64">
        <v>272</v>
      </c>
      <c r="Q44" s="65">
        <v>23</v>
      </c>
      <c r="R44" s="66">
        <f t="shared" si="0"/>
        <v>566</v>
      </c>
      <c r="S44" s="67">
        <f t="shared" si="1"/>
        <v>46</v>
      </c>
      <c r="T44" s="68">
        <f>S44/J44</f>
        <v>23</v>
      </c>
      <c r="U44" s="69">
        <f t="shared" si="8"/>
        <v>12.304347826086957</v>
      </c>
      <c r="V44" s="66">
        <v>170</v>
      </c>
      <c r="W44" s="67">
        <v>17</v>
      </c>
      <c r="X44" s="70">
        <f t="shared" si="9"/>
        <v>2.3294117647058825</v>
      </c>
      <c r="Y44" s="70">
        <f t="shared" si="9"/>
        <v>1.7058823529411764</v>
      </c>
      <c r="Z44" s="91">
        <v>24178.89</v>
      </c>
      <c r="AA44" s="92">
        <v>2000</v>
      </c>
      <c r="AB44" s="73">
        <f t="shared" si="3"/>
        <v>12.089445</v>
      </c>
    </row>
    <row r="45" spans="1:28" s="74" customFormat="1" ht="11.25">
      <c r="A45" s="55">
        <v>39</v>
      </c>
      <c r="B45" s="56"/>
      <c r="C45" s="57" t="s">
        <v>60</v>
      </c>
      <c r="D45" s="58" t="s">
        <v>32</v>
      </c>
      <c r="E45" s="59" t="s">
        <v>60</v>
      </c>
      <c r="F45" s="60">
        <v>43420</v>
      </c>
      <c r="G45" s="61" t="s">
        <v>38</v>
      </c>
      <c r="H45" s="62">
        <v>45</v>
      </c>
      <c r="I45" s="62">
        <v>2</v>
      </c>
      <c r="J45" s="105">
        <v>2</v>
      </c>
      <c r="K45" s="63">
        <v>7</v>
      </c>
      <c r="L45" s="64">
        <v>106</v>
      </c>
      <c r="M45" s="65">
        <v>13</v>
      </c>
      <c r="N45" s="64">
        <v>140</v>
      </c>
      <c r="O45" s="65">
        <v>17</v>
      </c>
      <c r="P45" s="64">
        <v>74</v>
      </c>
      <c r="Q45" s="65">
        <v>9</v>
      </c>
      <c r="R45" s="66">
        <f t="shared" si="0"/>
        <v>320</v>
      </c>
      <c r="S45" s="67">
        <f t="shared" si="1"/>
        <v>39</v>
      </c>
      <c r="T45" s="68">
        <f>S45/J45</f>
        <v>19.5</v>
      </c>
      <c r="U45" s="69">
        <f t="shared" si="8"/>
        <v>8.205128205128204</v>
      </c>
      <c r="V45" s="66">
        <v>656</v>
      </c>
      <c r="W45" s="67">
        <v>81</v>
      </c>
      <c r="X45" s="70">
        <f t="shared" si="9"/>
        <v>-0.5121951219512195</v>
      </c>
      <c r="Y45" s="70">
        <f t="shared" si="9"/>
        <v>-0.5185185185185185</v>
      </c>
      <c r="Z45" s="84">
        <v>159344.27</v>
      </c>
      <c r="AA45" s="85">
        <v>13359</v>
      </c>
      <c r="AB45" s="73">
        <f t="shared" si="3"/>
        <v>11.927859121191705</v>
      </c>
    </row>
    <row r="46" spans="1:28" s="74" customFormat="1" ht="11.25">
      <c r="A46" s="55">
        <v>40</v>
      </c>
      <c r="B46" s="83"/>
      <c r="C46" s="89" t="s">
        <v>63</v>
      </c>
      <c r="D46" s="58" t="s">
        <v>42</v>
      </c>
      <c r="E46" s="90" t="s">
        <v>63</v>
      </c>
      <c r="F46" s="60">
        <v>43420</v>
      </c>
      <c r="G46" s="61" t="s">
        <v>40</v>
      </c>
      <c r="H46" s="62">
        <v>37</v>
      </c>
      <c r="I46" s="62">
        <v>1</v>
      </c>
      <c r="J46" s="105">
        <v>1</v>
      </c>
      <c r="K46" s="63">
        <v>7</v>
      </c>
      <c r="L46" s="64">
        <v>44</v>
      </c>
      <c r="M46" s="65">
        <v>4</v>
      </c>
      <c r="N46" s="64">
        <v>148</v>
      </c>
      <c r="O46" s="65">
        <v>13</v>
      </c>
      <c r="P46" s="64">
        <v>122</v>
      </c>
      <c r="Q46" s="65">
        <v>11</v>
      </c>
      <c r="R46" s="66">
        <f t="shared" si="0"/>
        <v>314</v>
      </c>
      <c r="S46" s="67">
        <f t="shared" si="1"/>
        <v>28</v>
      </c>
      <c r="T46" s="68">
        <f>S46/J46</f>
        <v>28</v>
      </c>
      <c r="U46" s="69">
        <f t="shared" si="8"/>
        <v>11.214285714285714</v>
      </c>
      <c r="V46" s="66">
        <v>382</v>
      </c>
      <c r="W46" s="67">
        <v>35</v>
      </c>
      <c r="X46" s="70">
        <f t="shared" si="9"/>
        <v>-0.17801047120418848</v>
      </c>
      <c r="Y46" s="70">
        <f t="shared" si="9"/>
        <v>-0.2</v>
      </c>
      <c r="Z46" s="91">
        <v>2615348.9</v>
      </c>
      <c r="AA46" s="92">
        <v>218136</v>
      </c>
      <c r="AB46" s="73">
        <f t="shared" si="3"/>
        <v>11.989533593721347</v>
      </c>
    </row>
    <row r="47" spans="1:28" s="74" customFormat="1" ht="11.25">
      <c r="A47" s="55">
        <v>41</v>
      </c>
      <c r="B47" s="75" t="s">
        <v>29</v>
      </c>
      <c r="C47" s="57" t="s">
        <v>103</v>
      </c>
      <c r="D47" s="58" t="s">
        <v>32</v>
      </c>
      <c r="E47" s="59" t="s">
        <v>103</v>
      </c>
      <c r="F47" s="60">
        <v>43462</v>
      </c>
      <c r="G47" s="61" t="s">
        <v>37</v>
      </c>
      <c r="H47" s="62">
        <v>1</v>
      </c>
      <c r="I47" s="62">
        <v>1</v>
      </c>
      <c r="J47" s="105">
        <v>1</v>
      </c>
      <c r="K47" s="63">
        <v>1</v>
      </c>
      <c r="L47" s="64">
        <v>107.76</v>
      </c>
      <c r="M47" s="65">
        <v>9</v>
      </c>
      <c r="N47" s="64">
        <v>108</v>
      </c>
      <c r="O47" s="65">
        <v>9</v>
      </c>
      <c r="P47" s="64">
        <v>72</v>
      </c>
      <c r="Q47" s="65">
        <v>6</v>
      </c>
      <c r="R47" s="66">
        <f t="shared" si="0"/>
        <v>287.76</v>
      </c>
      <c r="S47" s="67">
        <f t="shared" si="1"/>
        <v>24</v>
      </c>
      <c r="T47" s="68">
        <f>S47/J47</f>
        <v>24</v>
      </c>
      <c r="U47" s="69">
        <f t="shared" si="8"/>
        <v>11.99</v>
      </c>
      <c r="V47" s="66"/>
      <c r="W47" s="67"/>
      <c r="X47" s="70"/>
      <c r="Y47" s="70"/>
      <c r="Z47" s="71">
        <v>287.76</v>
      </c>
      <c r="AA47" s="72">
        <v>24</v>
      </c>
      <c r="AB47" s="73">
        <f t="shared" si="3"/>
        <v>11.99</v>
      </c>
    </row>
    <row r="48" spans="1:28" s="74" customFormat="1" ht="11.25">
      <c r="A48" s="55">
        <v>42</v>
      </c>
      <c r="B48" s="75" t="s">
        <v>29</v>
      </c>
      <c r="C48" s="57" t="s">
        <v>106</v>
      </c>
      <c r="D48" s="58" t="s">
        <v>32</v>
      </c>
      <c r="E48" s="59" t="s">
        <v>106</v>
      </c>
      <c r="F48" s="60">
        <v>43462</v>
      </c>
      <c r="G48" s="61" t="s">
        <v>46</v>
      </c>
      <c r="H48" s="62">
        <v>1</v>
      </c>
      <c r="I48" s="62">
        <v>1</v>
      </c>
      <c r="J48" s="105">
        <v>1</v>
      </c>
      <c r="K48" s="63">
        <v>1</v>
      </c>
      <c r="L48" s="64">
        <v>40</v>
      </c>
      <c r="M48" s="65">
        <v>4</v>
      </c>
      <c r="N48" s="64">
        <v>100</v>
      </c>
      <c r="O48" s="65">
        <v>10</v>
      </c>
      <c r="P48" s="64">
        <v>90</v>
      </c>
      <c r="Q48" s="65">
        <v>9</v>
      </c>
      <c r="R48" s="66">
        <f t="shared" si="0"/>
        <v>230</v>
      </c>
      <c r="S48" s="67">
        <f t="shared" si="1"/>
        <v>23</v>
      </c>
      <c r="T48" s="68">
        <f>S48/J48</f>
        <v>23</v>
      </c>
      <c r="U48" s="69">
        <f t="shared" si="8"/>
        <v>10</v>
      </c>
      <c r="V48" s="66"/>
      <c r="W48" s="67"/>
      <c r="X48" s="70"/>
      <c r="Y48" s="70"/>
      <c r="Z48" s="71">
        <v>230</v>
      </c>
      <c r="AA48" s="72">
        <v>23</v>
      </c>
      <c r="AB48" s="73">
        <f t="shared" si="3"/>
        <v>10</v>
      </c>
    </row>
    <row r="49" spans="1:28" s="74" customFormat="1" ht="11.25">
      <c r="A49" s="55">
        <v>43</v>
      </c>
      <c r="B49" s="56"/>
      <c r="C49" s="57" t="s">
        <v>55</v>
      </c>
      <c r="D49" s="58" t="s">
        <v>47</v>
      </c>
      <c r="E49" s="59" t="s">
        <v>55</v>
      </c>
      <c r="F49" s="60">
        <v>43392</v>
      </c>
      <c r="G49" s="61" t="s">
        <v>45</v>
      </c>
      <c r="H49" s="62">
        <v>65</v>
      </c>
      <c r="I49" s="62">
        <v>1</v>
      </c>
      <c r="J49" s="105">
        <v>1</v>
      </c>
      <c r="K49" s="63">
        <v>11</v>
      </c>
      <c r="L49" s="64">
        <v>24</v>
      </c>
      <c r="M49" s="65">
        <v>2</v>
      </c>
      <c r="N49" s="64">
        <v>24</v>
      </c>
      <c r="O49" s="65">
        <v>2</v>
      </c>
      <c r="P49" s="64">
        <v>62</v>
      </c>
      <c r="Q49" s="65">
        <v>5</v>
      </c>
      <c r="R49" s="107">
        <f t="shared" si="0"/>
        <v>110</v>
      </c>
      <c r="S49" s="108">
        <f t="shared" si="1"/>
        <v>9</v>
      </c>
      <c r="T49" s="68">
        <f>S49/J49</f>
        <v>9</v>
      </c>
      <c r="U49" s="69">
        <f t="shared" si="8"/>
        <v>12.222222222222221</v>
      </c>
      <c r="V49" s="107">
        <v>108</v>
      </c>
      <c r="W49" s="108">
        <v>9</v>
      </c>
      <c r="X49" s="70">
        <f>IF(V49&lt;&gt;0,-(V49-R49)/V49,"")</f>
        <v>0.018518518518518517</v>
      </c>
      <c r="Y49" s="70">
        <f>IF(W49&lt;&gt;0,-(W49-S49)/W49,"")</f>
        <v>0</v>
      </c>
      <c r="Z49" s="94">
        <v>96278</v>
      </c>
      <c r="AA49" s="95">
        <v>8642</v>
      </c>
      <c r="AB49" s="73">
        <f t="shared" si="3"/>
        <v>11.14070816940523</v>
      </c>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2019-01-01T20:24:40Z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