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5600" windowHeight="4725" tabRatio="616" activeTab="0"/>
  </bookViews>
  <sheets>
    <sheet name="9-11.3.2018 (hafta sonu)" sheetId="1" r:id="rId1"/>
  </sheets>
  <definedNames>
    <definedName name="_xlnm.Print_Area" localSheetId="0">'9-11.3.2018 (hafta sonu)'!#REF!</definedName>
  </definedNames>
  <calcPr fullCalcOnLoad="1"/>
</workbook>
</file>

<file path=xl/sharedStrings.xml><?xml version="1.0" encoding="utf-8"?>
<sst xmlns="http://schemas.openxmlformats.org/spreadsheetml/2006/main" count="246" uniqueCount="126">
  <si>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</si>
  <si>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</si>
  <si>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</si>
  <si>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</si>
  <si>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</si>
  <si>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</si>
  <si>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</si>
  <si>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</si>
  <si>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</si>
  <si>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</si>
  <si>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</si>
  <si>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</si>
  <si>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</si>
  <si>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</si>
  <si>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</si>
  <si>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</si>
  <si>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</si>
  <si>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</si>
  <si>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</si>
  <si>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</si>
  <si>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</si>
  <si>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</si>
  <si>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</si>
  <si>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</si>
  <si>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</si>
  <si>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</si>
  <si>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</si>
  <si>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</si>
  <si>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</si>
  <si>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</si>
  <si>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</si>
  <si>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</si>
  <si>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</si>
  <si>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</si>
  <si>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7A</t>
  </si>
  <si>
    <t>G</t>
  </si>
  <si>
    <t>7+13A</t>
  </si>
  <si>
    <t>PİNEMA</t>
  </si>
  <si>
    <t>WARNER BROS. TURKEY</t>
  </si>
  <si>
    <t>13+</t>
  </si>
  <si>
    <t>TME</t>
  </si>
  <si>
    <t>BİR FİLM</t>
  </si>
  <si>
    <t>BS DAĞITIM</t>
  </si>
  <si>
    <t>MC FİLM</t>
  </si>
  <si>
    <t>ÖZEN FİLM</t>
  </si>
  <si>
    <t>KURMACA</t>
  </si>
  <si>
    <t>DERİN FİLM</t>
  </si>
  <si>
    <t>13+15A</t>
  </si>
  <si>
    <t>PARAMPARÇA</t>
  </si>
  <si>
    <t>KARANLIK SAAT</t>
  </si>
  <si>
    <t>FİLMARTI</t>
  </si>
  <si>
    <t>ÇIKIŞ KOPYA SAYISI</t>
  </si>
  <si>
    <t>CGVMARS DAĞITIM</t>
  </si>
  <si>
    <t>A STORK'S JOURNEY</t>
  </si>
  <si>
    <t>BAK ŞU LEYLEĞE</t>
  </si>
  <si>
    <t>AYLA</t>
  </si>
  <si>
    <t>AİLE ARASINDA</t>
  </si>
  <si>
    <t>LOVING VINCENT</t>
  </si>
  <si>
    <t>DELİHA 2</t>
  </si>
  <si>
    <t>THE POST</t>
  </si>
  <si>
    <t>ENES BATUR: HAYAL Mİ GERÇEK Mİ?</t>
  </si>
  <si>
    <t>COCO</t>
  </si>
  <si>
    <t>ÖLÜMLÜ DÜNYA</t>
  </si>
  <si>
    <t>AUS DEM NICHTS</t>
  </si>
  <si>
    <t>CEBİMDEKİ YABANCI</t>
  </si>
  <si>
    <t>ISAN TYTTÖ</t>
  </si>
  <si>
    <t>BABASININ KIZI</t>
  </si>
  <si>
    <t>THREE BILLBOARDS OUTSIDE EBBING, MISSOURI</t>
  </si>
  <si>
    <t>ÜÇ BILLBOARD EBBING ÇIKIŞI, MISSOURI</t>
  </si>
  <si>
    <t>DARKEST HOUR</t>
  </si>
  <si>
    <t>KAYHAN</t>
  </si>
  <si>
    <t>GÜZEL ADAM SÜREYYA</t>
  </si>
  <si>
    <t>LEO DA VINCI: MISSION MONA LISA</t>
  </si>
  <si>
    <t>LEO DA VINCI: MONA LISA MACERASI</t>
  </si>
  <si>
    <t>FIFTY SHADE FREED</t>
  </si>
  <si>
    <t>ÖZGÜRLÜĞÜN ELLİ TONU</t>
  </si>
  <si>
    <t>I, TONYA</t>
  </si>
  <si>
    <t>BEN, TONYA</t>
  </si>
  <si>
    <t>SOFRA SIRLARI</t>
  </si>
  <si>
    <t>HADİ BE OĞLUM</t>
  </si>
  <si>
    <t>KAPIDAKİ SIR</t>
  </si>
  <si>
    <t>HAPPY FAMILY</t>
  </si>
  <si>
    <t>MUTLU CANAVAR AİLESİ</t>
  </si>
  <si>
    <t>SUYUN SESİ</t>
  </si>
  <si>
    <t>ANTEP FISTIĞI</t>
  </si>
  <si>
    <t>THE SHAPE OF WATER</t>
  </si>
  <si>
    <t>BLACK PANTHER</t>
  </si>
  <si>
    <t>CALL ME BY YOUR NAME</t>
  </si>
  <si>
    <t>BENİ ADINLA ÇAĞIR</t>
  </si>
  <si>
    <t>ALEM-İ CİN</t>
  </si>
  <si>
    <t>THE FLORIDA PROJECT</t>
  </si>
  <si>
    <t>13+!%A</t>
  </si>
  <si>
    <t>SAMSON</t>
  </si>
  <si>
    <t>23.02.201(</t>
  </si>
  <si>
    <t>ALL THE MONEY IN THE WORLD</t>
  </si>
  <si>
    <t>DÜNYANIN BÜTÜN PARASI</t>
  </si>
  <si>
    <t>GÖREVİMİZ TATİL</t>
  </si>
  <si>
    <t>PETER RABBIT</t>
  </si>
  <si>
    <t>TAVŞAN PETER</t>
  </si>
  <si>
    <t>PLOEY: YOU NEVER FLY ALONE</t>
  </si>
  <si>
    <t>PULOİ: ASLA YALNIZ UÇMAYACAKSIN</t>
  </si>
  <si>
    <t>MUDBOUND</t>
  </si>
  <si>
    <t>SAVAŞTAN SONRA</t>
  </si>
  <si>
    <t>AİLECEK ŞAŞKINIZ</t>
  </si>
  <si>
    <t>SESSİZLİĞİN KARDEŞLERİ</t>
  </si>
  <si>
    <t>THE CROSSBREED</t>
  </si>
  <si>
    <t>MELEZ</t>
  </si>
  <si>
    <t>RED SPARROW</t>
  </si>
  <si>
    <t>KIZIL SERÇE</t>
  </si>
  <si>
    <t>LADY BIRD</t>
  </si>
  <si>
    <t>UĞUR BÖCEĞİ</t>
  </si>
  <si>
    <t>9-11 MART 2018 / 11. VİZYON HAFTASI</t>
  </si>
  <si>
    <t>DİRENİŞ: KARATAY</t>
  </si>
  <si>
    <t>THE BREADWINNER</t>
  </si>
  <si>
    <t>PERVANE</t>
  </si>
  <si>
    <t>LOCMAN</t>
  </si>
  <si>
    <t>VİCDAN AĞACI</t>
  </si>
  <si>
    <t>VISAGES VILLAGES</t>
  </si>
  <si>
    <t>MEKANLAR VE YÜZLER</t>
  </si>
  <si>
    <t>GRINGO</t>
  </si>
  <si>
    <t>GNOME ALONE</t>
  </si>
  <si>
    <t>MAHALLE</t>
  </si>
  <si>
    <t>KÜÇÜK KAHRAMANLAR</t>
  </si>
  <si>
    <t>ZİYARETÇİLER: GECE AVI</t>
  </si>
  <si>
    <t>THE STRANGERS: PRAY AT NIGHT</t>
  </si>
  <si>
    <t>PHANTOM THREAD</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</si>
</sst>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3"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9" fontId="43" fillId="0" borderId="13"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6"/>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4" sqref="A4"/>
    </sheetView>
  </sheetViews>
  <sheetFormatPr defaultColWidth="4.28125" defaultRowHeight="12.75"/>
  <cols>
    <col min="1" max="1" width="2.7109375" style="4" bestFit="1" customWidth="1"/>
    <col min="2" max="2" width="3.28125" style="34" bestFit="1" customWidth="1"/>
    <col min="3" max="3" width="26.7109375" style="5" bestFit="1" customWidth="1"/>
    <col min="4" max="4" width="4.00390625" style="35" bestFit="1" customWidth="1"/>
    <col min="5" max="5" width="22.57421875" style="24" bestFit="1" customWidth="1"/>
    <col min="6" max="6" width="7.00390625" style="6" bestFit="1" customWidth="1"/>
    <col min="7" max="7" width="13.57421875" style="7" bestFit="1" customWidth="1"/>
    <col min="8" max="9" width="3.140625" style="8" customWidth="1"/>
    <col min="10" max="10" width="3.140625" style="93" customWidth="1"/>
    <col min="11" max="11" width="2.57421875" style="9" bestFit="1" customWidth="1"/>
    <col min="12" max="12" width="8.28125" style="37" bestFit="1" customWidth="1"/>
    <col min="13" max="13" width="6.7109375" style="31" bestFit="1" customWidth="1"/>
    <col min="14" max="14" width="8.28125" style="37" bestFit="1" customWidth="1"/>
    <col min="15" max="15" width="6.7109375" style="31" bestFit="1" customWidth="1"/>
    <col min="16" max="16" width="8.28125" style="27" bestFit="1" customWidth="1"/>
    <col min="17" max="17" width="6.7109375" style="33" bestFit="1" customWidth="1"/>
    <col min="18" max="18" width="8.28125" style="38" bestFit="1" customWidth="1"/>
    <col min="19" max="19" width="9.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00390625" style="41" bestFit="1" customWidth="1"/>
    <col min="26" max="26" width="9.00390625" style="27" bestFit="1" customWidth="1"/>
    <col min="27" max="27" width="6.7109375" style="28" bestFit="1" customWidth="1"/>
    <col min="28" max="28" width="4.28125" style="42" bestFit="1" customWidth="1"/>
    <col min="29" max="16384" width="4.28125" style="5" customWidth="1"/>
  </cols>
  <sheetData>
    <row r="1" spans="1:28" s="1" customFormat="1" ht="12.75">
      <c r="A1" s="10" t="s">
        <v>0</v>
      </c>
      <c r="B1" s="100" t="s">
        <v>1</v>
      </c>
      <c r="C1" s="100"/>
      <c r="D1" s="96"/>
      <c r="E1" s="46"/>
      <c r="F1" s="47"/>
      <c r="G1" s="46"/>
      <c r="H1" s="11"/>
      <c r="I1" s="11"/>
      <c r="J1" s="89"/>
      <c r="K1" s="11"/>
      <c r="L1" s="106" t="s">
        <v>2</v>
      </c>
      <c r="M1" s="107"/>
      <c r="N1" s="107"/>
      <c r="O1" s="107"/>
      <c r="P1" s="107"/>
      <c r="Q1" s="107"/>
      <c r="R1" s="107"/>
      <c r="S1" s="107"/>
      <c r="T1" s="107"/>
      <c r="U1" s="107"/>
      <c r="V1" s="107"/>
      <c r="W1" s="107"/>
      <c r="X1" s="107"/>
      <c r="Y1" s="107"/>
      <c r="Z1" s="107"/>
      <c r="AA1" s="107"/>
      <c r="AB1" s="107"/>
    </row>
    <row r="2" spans="1:28" s="1" customFormat="1" ht="12.75">
      <c r="A2" s="10"/>
      <c r="B2" s="101" t="s">
        <v>3</v>
      </c>
      <c r="C2" s="102"/>
      <c r="D2" s="97"/>
      <c r="E2" s="12"/>
      <c r="F2" s="13"/>
      <c r="G2" s="12"/>
      <c r="H2" s="50"/>
      <c r="I2" s="50"/>
      <c r="J2" s="90"/>
      <c r="K2" s="14"/>
      <c r="L2" s="108"/>
      <c r="M2" s="108"/>
      <c r="N2" s="108"/>
      <c r="O2" s="108"/>
      <c r="P2" s="108"/>
      <c r="Q2" s="108"/>
      <c r="R2" s="108"/>
      <c r="S2" s="108"/>
      <c r="T2" s="108"/>
      <c r="U2" s="108"/>
      <c r="V2" s="108"/>
      <c r="W2" s="108"/>
      <c r="X2" s="108"/>
      <c r="Y2" s="108"/>
      <c r="Z2" s="108"/>
      <c r="AA2" s="108"/>
      <c r="AB2" s="108"/>
    </row>
    <row r="3" spans="1:28" s="1" customFormat="1" ht="11.25">
      <c r="A3" s="10"/>
      <c r="B3" s="103" t="s">
        <v>111</v>
      </c>
      <c r="C3" s="103"/>
      <c r="D3" s="98"/>
      <c r="E3" s="48"/>
      <c r="F3" s="49"/>
      <c r="G3" s="48"/>
      <c r="H3" s="15"/>
      <c r="I3" s="15"/>
      <c r="J3" s="91"/>
      <c r="K3" s="15"/>
      <c r="L3" s="109"/>
      <c r="M3" s="109"/>
      <c r="N3" s="109"/>
      <c r="O3" s="109"/>
      <c r="P3" s="109"/>
      <c r="Q3" s="109"/>
      <c r="R3" s="109"/>
      <c r="S3" s="109"/>
      <c r="T3" s="109"/>
      <c r="U3" s="109"/>
      <c r="V3" s="109"/>
      <c r="W3" s="109"/>
      <c r="X3" s="109"/>
      <c r="Y3" s="109"/>
      <c r="Z3" s="109"/>
      <c r="AA3" s="109"/>
      <c r="AB3" s="109"/>
    </row>
    <row r="4" spans="1:28" s="2" customFormat="1" ht="11.25" customHeight="1">
      <c r="A4" s="87"/>
      <c r="B4" s="43"/>
      <c r="C4" s="16"/>
      <c r="D4" s="44"/>
      <c r="E4" s="16"/>
      <c r="F4" s="17"/>
      <c r="G4" s="18"/>
      <c r="H4" s="18"/>
      <c r="I4" s="18"/>
      <c r="J4" s="92"/>
      <c r="K4" s="18"/>
      <c r="L4" s="104" t="s">
        <v>4</v>
      </c>
      <c r="M4" s="105"/>
      <c r="N4" s="104" t="s">
        <v>5</v>
      </c>
      <c r="O4" s="105"/>
      <c r="P4" s="104" t="s">
        <v>6</v>
      </c>
      <c r="Q4" s="105"/>
      <c r="R4" s="104" t="s">
        <v>7</v>
      </c>
      <c r="S4" s="110"/>
      <c r="T4" s="110"/>
      <c r="U4" s="105"/>
      <c r="V4" s="104" t="s">
        <v>8</v>
      </c>
      <c r="W4" s="105"/>
      <c r="X4" s="104" t="s">
        <v>9</v>
      </c>
      <c r="Y4" s="105"/>
      <c r="Z4" s="111" t="s">
        <v>10</v>
      </c>
      <c r="AA4" s="111"/>
      <c r="AB4" s="111"/>
    </row>
    <row r="5" spans="1:28" s="3" customFormat="1" ht="44.25" customHeight="1">
      <c r="A5" s="88"/>
      <c r="B5" s="45"/>
      <c r="C5" s="19" t="s">
        <v>11</v>
      </c>
      <c r="D5" s="20" t="s">
        <v>12</v>
      </c>
      <c r="E5" s="19" t="s">
        <v>13</v>
      </c>
      <c r="F5" s="21" t="s">
        <v>14</v>
      </c>
      <c r="G5" s="22" t="s">
        <v>15</v>
      </c>
      <c r="H5" s="23" t="s">
        <v>51</v>
      </c>
      <c r="I5" s="23" t="s">
        <v>16</v>
      </c>
      <c r="J5" s="95"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30"/>
      <c r="Y6" s="30"/>
    </row>
    <row r="7" spans="1:28" s="29" customFormat="1" ht="11.25">
      <c r="A7" s="32">
        <v>1</v>
      </c>
      <c r="B7" s="52"/>
      <c r="C7" s="53" t="s">
        <v>103</v>
      </c>
      <c r="D7" s="54" t="s">
        <v>33</v>
      </c>
      <c r="E7" s="55" t="s">
        <v>103</v>
      </c>
      <c r="F7" s="56">
        <v>43161</v>
      </c>
      <c r="G7" s="57" t="s">
        <v>52</v>
      </c>
      <c r="H7" s="58">
        <v>406</v>
      </c>
      <c r="I7" s="58">
        <v>411</v>
      </c>
      <c r="J7" s="94">
        <v>820</v>
      </c>
      <c r="K7" s="59">
        <v>2</v>
      </c>
      <c r="L7" s="60">
        <v>1471052.18</v>
      </c>
      <c r="M7" s="61">
        <v>116243</v>
      </c>
      <c r="N7" s="60">
        <v>2948806.94</v>
      </c>
      <c r="O7" s="61">
        <v>230295</v>
      </c>
      <c r="P7" s="60">
        <v>3058839</v>
      </c>
      <c r="Q7" s="61">
        <v>239785</v>
      </c>
      <c r="R7" s="62">
        <f aca="true" t="shared" si="0" ref="R7:R38">L7+N7+P7</f>
        <v>7478698.12</v>
      </c>
      <c r="S7" s="63">
        <f aca="true" t="shared" si="1" ref="S7:S38">M7+O7+Q7</f>
        <v>586323</v>
      </c>
      <c r="T7" s="64">
        <f aca="true" t="shared" si="2" ref="T7:T38">S7/J7</f>
        <v>715.0280487804878</v>
      </c>
      <c r="U7" s="65">
        <f aca="true" t="shared" si="3" ref="U7:U38">R7/S7</f>
        <v>12.75525285550797</v>
      </c>
      <c r="V7" s="66">
        <v>8808769.709999999</v>
      </c>
      <c r="W7" s="67">
        <v>680409</v>
      </c>
      <c r="X7" s="68">
        <f>IF(V7&lt;&gt;0,-(V7-R7)/V7,"")</f>
        <v>-0.15099402456736483</v>
      </c>
      <c r="Y7" s="68">
        <f>IF(W7&lt;&gt;0,-(W7-S7)/W7,"")</f>
        <v>-0.13827859419848945</v>
      </c>
      <c r="Z7" s="71">
        <v>21214148.85</v>
      </c>
      <c r="AA7" s="72">
        <v>1720860</v>
      </c>
      <c r="AB7" s="73">
        <f aca="true" t="shared" si="4" ref="AB7:AB56">Z7/AA7</f>
        <v>12.327643649105681</v>
      </c>
    </row>
    <row r="8" spans="1:28" s="29" customFormat="1" ht="11.25">
      <c r="A8" s="32">
        <v>2</v>
      </c>
      <c r="B8" s="74" t="s">
        <v>28</v>
      </c>
      <c r="C8" s="53" t="s">
        <v>112</v>
      </c>
      <c r="D8" s="54" t="s">
        <v>33</v>
      </c>
      <c r="E8" s="55" t="s">
        <v>112</v>
      </c>
      <c r="F8" s="56">
        <v>43168</v>
      </c>
      <c r="G8" s="57" t="s">
        <v>52</v>
      </c>
      <c r="H8" s="58">
        <v>326</v>
      </c>
      <c r="I8" s="58">
        <v>326</v>
      </c>
      <c r="J8" s="94">
        <v>329</v>
      </c>
      <c r="K8" s="59">
        <v>1</v>
      </c>
      <c r="L8" s="60">
        <v>174710.72</v>
      </c>
      <c r="M8" s="61">
        <v>14761</v>
      </c>
      <c r="N8" s="60">
        <v>288949.93</v>
      </c>
      <c r="O8" s="61">
        <v>22935</v>
      </c>
      <c r="P8" s="60">
        <v>313897.56</v>
      </c>
      <c r="Q8" s="61">
        <v>24919</v>
      </c>
      <c r="R8" s="62">
        <f t="shared" si="0"/>
        <v>777558.21</v>
      </c>
      <c r="S8" s="63">
        <f t="shared" si="1"/>
        <v>62615</v>
      </c>
      <c r="T8" s="64">
        <f t="shared" si="2"/>
        <v>190.31914893617022</v>
      </c>
      <c r="U8" s="65">
        <f t="shared" si="3"/>
        <v>12.41808208895632</v>
      </c>
      <c r="V8" s="66"/>
      <c r="W8" s="67"/>
      <c r="X8" s="68"/>
      <c r="Y8" s="68"/>
      <c r="Z8" s="71">
        <v>789626.12</v>
      </c>
      <c r="AA8" s="72">
        <v>63573</v>
      </c>
      <c r="AB8" s="73">
        <f t="shared" si="4"/>
        <v>12.42077800324037</v>
      </c>
    </row>
    <row r="9" spans="1:28" s="29" customFormat="1" ht="11.25">
      <c r="A9" s="32">
        <v>3</v>
      </c>
      <c r="B9" s="52"/>
      <c r="C9" s="53" t="s">
        <v>79</v>
      </c>
      <c r="D9" s="54" t="s">
        <v>33</v>
      </c>
      <c r="E9" s="55" t="s">
        <v>79</v>
      </c>
      <c r="F9" s="56">
        <v>43147</v>
      </c>
      <c r="G9" s="57" t="s">
        <v>52</v>
      </c>
      <c r="H9" s="58">
        <v>373</v>
      </c>
      <c r="I9" s="58">
        <v>332</v>
      </c>
      <c r="J9" s="94">
        <v>335</v>
      </c>
      <c r="K9" s="59">
        <v>4</v>
      </c>
      <c r="L9" s="60">
        <v>122038.95</v>
      </c>
      <c r="M9" s="61">
        <v>11536</v>
      </c>
      <c r="N9" s="60">
        <v>239025.98</v>
      </c>
      <c r="O9" s="61">
        <v>22429</v>
      </c>
      <c r="P9" s="60">
        <v>213464.18</v>
      </c>
      <c r="Q9" s="61">
        <v>20171</v>
      </c>
      <c r="R9" s="62">
        <f t="shared" si="0"/>
        <v>574529.11</v>
      </c>
      <c r="S9" s="63">
        <f t="shared" si="1"/>
        <v>54136</v>
      </c>
      <c r="T9" s="64">
        <f t="shared" si="2"/>
        <v>161.6</v>
      </c>
      <c r="U9" s="65">
        <f t="shared" si="3"/>
        <v>10.612699682281661</v>
      </c>
      <c r="V9" s="66">
        <v>1190645.62</v>
      </c>
      <c r="W9" s="67">
        <v>92354</v>
      </c>
      <c r="X9" s="68">
        <f aca="true" t="shared" si="5" ref="X9:Y11">IF(V9&lt;&gt;0,-(V9-R9)/V9,"")</f>
        <v>-0.5174642224778856</v>
      </c>
      <c r="Y9" s="68">
        <f t="shared" si="5"/>
        <v>-0.41382073326547847</v>
      </c>
      <c r="Z9" s="71">
        <v>10521012.88</v>
      </c>
      <c r="AA9" s="72">
        <v>877052</v>
      </c>
      <c r="AB9" s="73">
        <f t="shared" si="4"/>
        <v>11.995882661461351</v>
      </c>
    </row>
    <row r="10" spans="1:28" s="29" customFormat="1" ht="11.25">
      <c r="A10" s="32">
        <v>4</v>
      </c>
      <c r="B10" s="82"/>
      <c r="C10" s="75" t="s">
        <v>107</v>
      </c>
      <c r="D10" s="76" t="s">
        <v>31</v>
      </c>
      <c r="E10" s="77" t="s">
        <v>108</v>
      </c>
      <c r="F10" s="78">
        <v>43161</v>
      </c>
      <c r="G10" s="57" t="s">
        <v>40</v>
      </c>
      <c r="H10" s="79">
        <v>207</v>
      </c>
      <c r="I10" s="79">
        <v>166</v>
      </c>
      <c r="J10" s="94">
        <v>166</v>
      </c>
      <c r="K10" s="59">
        <v>2</v>
      </c>
      <c r="L10" s="60">
        <v>146047.55</v>
      </c>
      <c r="M10" s="61">
        <v>9227</v>
      </c>
      <c r="N10" s="60">
        <v>196072.23</v>
      </c>
      <c r="O10" s="61">
        <v>12714</v>
      </c>
      <c r="P10" s="60">
        <v>169825.36</v>
      </c>
      <c r="Q10" s="61">
        <v>11183</v>
      </c>
      <c r="R10" s="62">
        <f t="shared" si="0"/>
        <v>511945.14</v>
      </c>
      <c r="S10" s="63">
        <f t="shared" si="1"/>
        <v>33124</v>
      </c>
      <c r="T10" s="64">
        <f t="shared" si="2"/>
        <v>199.5421686746988</v>
      </c>
      <c r="U10" s="65">
        <f t="shared" si="3"/>
        <v>15.455414201183432</v>
      </c>
      <c r="V10" s="66">
        <v>913209.5700000001</v>
      </c>
      <c r="W10" s="67">
        <v>57808</v>
      </c>
      <c r="X10" s="68">
        <f t="shared" si="5"/>
        <v>-0.4394001587171278</v>
      </c>
      <c r="Y10" s="68">
        <f t="shared" si="5"/>
        <v>-0.42699972322169943</v>
      </c>
      <c r="Z10" s="80">
        <v>1972523.4</v>
      </c>
      <c r="AA10" s="81">
        <v>133869</v>
      </c>
      <c r="AB10" s="73">
        <f t="shared" si="4"/>
        <v>14.734728727337918</v>
      </c>
    </row>
    <row r="11" spans="1:28" s="29" customFormat="1" ht="11.25">
      <c r="A11" s="32">
        <v>5</v>
      </c>
      <c r="B11" s="52"/>
      <c r="C11" s="53" t="s">
        <v>86</v>
      </c>
      <c r="D11" s="54" t="s">
        <v>39</v>
      </c>
      <c r="E11" s="55" t="s">
        <v>86</v>
      </c>
      <c r="F11" s="56">
        <v>43147</v>
      </c>
      <c r="G11" s="57" t="s">
        <v>32</v>
      </c>
      <c r="H11" s="58">
        <v>299</v>
      </c>
      <c r="I11" s="58">
        <v>228</v>
      </c>
      <c r="J11" s="94">
        <v>228</v>
      </c>
      <c r="K11" s="59">
        <v>4</v>
      </c>
      <c r="L11" s="60">
        <v>109933</v>
      </c>
      <c r="M11" s="61">
        <v>6772</v>
      </c>
      <c r="N11" s="60">
        <v>208583</v>
      </c>
      <c r="O11" s="61">
        <v>12855</v>
      </c>
      <c r="P11" s="60">
        <v>181709</v>
      </c>
      <c r="Q11" s="61">
        <v>11548</v>
      </c>
      <c r="R11" s="62">
        <f t="shared" si="0"/>
        <v>500225</v>
      </c>
      <c r="S11" s="63">
        <f t="shared" si="1"/>
        <v>31175</v>
      </c>
      <c r="T11" s="64">
        <f t="shared" si="2"/>
        <v>136.73245614035088</v>
      </c>
      <c r="U11" s="65">
        <f t="shared" si="3"/>
        <v>16.04570970328789</v>
      </c>
      <c r="V11" s="66">
        <v>1053948</v>
      </c>
      <c r="W11" s="67">
        <v>67794</v>
      </c>
      <c r="X11" s="68">
        <f t="shared" si="5"/>
        <v>-0.525379810009602</v>
      </c>
      <c r="Y11" s="68">
        <f t="shared" si="5"/>
        <v>-0.5401510458152639</v>
      </c>
      <c r="Z11" s="71">
        <v>9903053</v>
      </c>
      <c r="AA11" s="72">
        <v>649962</v>
      </c>
      <c r="AB11" s="73">
        <f t="shared" si="4"/>
        <v>15.236356894710768</v>
      </c>
    </row>
    <row r="12" spans="1:28" s="29" customFormat="1" ht="11.25">
      <c r="A12" s="32">
        <v>6</v>
      </c>
      <c r="B12" s="74" t="s">
        <v>28</v>
      </c>
      <c r="C12" s="75" t="s">
        <v>120</v>
      </c>
      <c r="D12" s="76" t="s">
        <v>33</v>
      </c>
      <c r="E12" s="77" t="s">
        <v>122</v>
      </c>
      <c r="F12" s="78">
        <v>43168</v>
      </c>
      <c r="G12" s="57" t="s">
        <v>40</v>
      </c>
      <c r="H12" s="79">
        <v>248</v>
      </c>
      <c r="I12" s="79">
        <v>248</v>
      </c>
      <c r="J12" s="94">
        <v>248</v>
      </c>
      <c r="K12" s="59">
        <v>1</v>
      </c>
      <c r="L12" s="60">
        <v>43583.48</v>
      </c>
      <c r="M12" s="61">
        <v>3229</v>
      </c>
      <c r="N12" s="60">
        <v>160162.04</v>
      </c>
      <c r="O12" s="61">
        <v>11771</v>
      </c>
      <c r="P12" s="60">
        <v>145530.18</v>
      </c>
      <c r="Q12" s="61">
        <v>10985</v>
      </c>
      <c r="R12" s="62">
        <f t="shared" si="0"/>
        <v>349275.7</v>
      </c>
      <c r="S12" s="63">
        <f t="shared" si="1"/>
        <v>25985</v>
      </c>
      <c r="T12" s="64">
        <f t="shared" si="2"/>
        <v>104.77822580645162</v>
      </c>
      <c r="U12" s="65">
        <f t="shared" si="3"/>
        <v>13.44143544352511</v>
      </c>
      <c r="V12" s="66"/>
      <c r="W12" s="67"/>
      <c r="X12" s="68"/>
      <c r="Y12" s="68"/>
      <c r="Z12" s="80">
        <v>349275.7</v>
      </c>
      <c r="AA12" s="81">
        <v>25985</v>
      </c>
      <c r="AB12" s="73">
        <f t="shared" si="4"/>
        <v>13.44143544352511</v>
      </c>
    </row>
    <row r="13" spans="1:28" s="29" customFormat="1" ht="11.25">
      <c r="A13" s="32">
        <v>7</v>
      </c>
      <c r="B13" s="52"/>
      <c r="C13" s="53" t="s">
        <v>96</v>
      </c>
      <c r="D13" s="54" t="s">
        <v>33</v>
      </c>
      <c r="E13" s="53" t="s">
        <v>96</v>
      </c>
      <c r="F13" s="56">
        <v>43154</v>
      </c>
      <c r="G13" s="57" t="s">
        <v>32</v>
      </c>
      <c r="H13" s="58">
        <v>314</v>
      </c>
      <c r="I13" s="58">
        <v>235</v>
      </c>
      <c r="J13" s="94">
        <v>235</v>
      </c>
      <c r="K13" s="59">
        <v>3</v>
      </c>
      <c r="L13" s="60">
        <v>60167</v>
      </c>
      <c r="M13" s="61">
        <v>4977</v>
      </c>
      <c r="N13" s="60">
        <v>113307</v>
      </c>
      <c r="O13" s="61">
        <v>8592</v>
      </c>
      <c r="P13" s="60">
        <v>101980</v>
      </c>
      <c r="Q13" s="61">
        <v>7869</v>
      </c>
      <c r="R13" s="62">
        <f t="shared" si="0"/>
        <v>275454</v>
      </c>
      <c r="S13" s="63">
        <f t="shared" si="1"/>
        <v>21438</v>
      </c>
      <c r="T13" s="64">
        <f t="shared" si="2"/>
        <v>91.22553191489362</v>
      </c>
      <c r="U13" s="65">
        <f t="shared" si="3"/>
        <v>12.848866498740554</v>
      </c>
      <c r="V13" s="66">
        <v>728317</v>
      </c>
      <c r="W13" s="67">
        <v>58458</v>
      </c>
      <c r="X13" s="68">
        <f>IF(V13&lt;&gt;0,-(V13-R13)/V13,"")</f>
        <v>-0.6217938068176357</v>
      </c>
      <c r="Y13" s="68">
        <f>IF(W13&lt;&gt;0,-(W13-S13)/W13,"")</f>
        <v>-0.6332751719183003</v>
      </c>
      <c r="Z13" s="71">
        <v>3653236</v>
      </c>
      <c r="AA13" s="72">
        <v>295566</v>
      </c>
      <c r="AB13" s="73">
        <f t="shared" si="4"/>
        <v>12.36013614556478</v>
      </c>
    </row>
    <row r="14" spans="1:28" s="29" customFormat="1" ht="11.25">
      <c r="A14" s="32">
        <v>8</v>
      </c>
      <c r="B14" s="74" t="s">
        <v>28</v>
      </c>
      <c r="C14" s="75" t="s">
        <v>124</v>
      </c>
      <c r="D14" s="99" t="s">
        <v>29</v>
      </c>
      <c r="E14" s="77" t="s">
        <v>123</v>
      </c>
      <c r="F14" s="78">
        <v>43168</v>
      </c>
      <c r="G14" s="57" t="s">
        <v>40</v>
      </c>
      <c r="H14" s="79">
        <v>158</v>
      </c>
      <c r="I14" s="79">
        <v>158</v>
      </c>
      <c r="J14" s="94">
        <v>158</v>
      </c>
      <c r="K14" s="59">
        <v>1</v>
      </c>
      <c r="L14" s="60">
        <v>53046.24</v>
      </c>
      <c r="M14" s="61">
        <v>4011</v>
      </c>
      <c r="N14" s="60">
        <v>109702.45</v>
      </c>
      <c r="O14" s="61">
        <v>8272</v>
      </c>
      <c r="P14" s="60">
        <v>91410.17</v>
      </c>
      <c r="Q14" s="61">
        <v>6898</v>
      </c>
      <c r="R14" s="62">
        <f t="shared" si="0"/>
        <v>254158.86</v>
      </c>
      <c r="S14" s="63">
        <f t="shared" si="1"/>
        <v>19181</v>
      </c>
      <c r="T14" s="64">
        <f t="shared" si="2"/>
        <v>121.39873417721519</v>
      </c>
      <c r="U14" s="65">
        <f t="shared" si="3"/>
        <v>13.250553151556227</v>
      </c>
      <c r="V14" s="66"/>
      <c r="W14" s="67"/>
      <c r="X14" s="68"/>
      <c r="Y14" s="68"/>
      <c r="Z14" s="80">
        <v>254158.86</v>
      </c>
      <c r="AA14" s="81">
        <v>19181</v>
      </c>
      <c r="AB14" s="73">
        <f t="shared" si="4"/>
        <v>13.250553151556227</v>
      </c>
    </row>
    <row r="15" spans="1:28" s="29" customFormat="1" ht="11.25">
      <c r="A15" s="32">
        <v>9</v>
      </c>
      <c r="B15" s="52"/>
      <c r="C15" s="53" t="s">
        <v>99</v>
      </c>
      <c r="D15" s="54" t="s">
        <v>35</v>
      </c>
      <c r="E15" s="55" t="s">
        <v>100</v>
      </c>
      <c r="F15" s="56">
        <v>43161</v>
      </c>
      <c r="G15" s="57" t="s">
        <v>41</v>
      </c>
      <c r="H15" s="58">
        <v>180</v>
      </c>
      <c r="I15" s="58">
        <v>152</v>
      </c>
      <c r="J15" s="94">
        <v>152</v>
      </c>
      <c r="K15" s="59">
        <v>1</v>
      </c>
      <c r="L15" s="60">
        <v>24217.47</v>
      </c>
      <c r="M15" s="61">
        <v>2257</v>
      </c>
      <c r="N15" s="60">
        <v>89304.67</v>
      </c>
      <c r="O15" s="61">
        <v>6990</v>
      </c>
      <c r="P15" s="60">
        <v>84020.87</v>
      </c>
      <c r="Q15" s="61">
        <v>6664</v>
      </c>
      <c r="R15" s="62">
        <f t="shared" si="0"/>
        <v>197543.01</v>
      </c>
      <c r="S15" s="63">
        <f t="shared" si="1"/>
        <v>15911</v>
      </c>
      <c r="T15" s="64">
        <f t="shared" si="2"/>
        <v>104.67763157894737</v>
      </c>
      <c r="U15" s="65">
        <f t="shared" si="3"/>
        <v>12.41549934007919</v>
      </c>
      <c r="V15" s="66">
        <v>383005.12</v>
      </c>
      <c r="W15" s="67">
        <v>29330</v>
      </c>
      <c r="X15" s="68">
        <f aca="true" t="shared" si="6" ref="X15:Y17">IF(V15&lt;&gt;0,-(V15-R15)/V15,"")</f>
        <v>-0.48422880091002435</v>
      </c>
      <c r="Y15" s="68">
        <f t="shared" si="6"/>
        <v>-0.4575178997613365</v>
      </c>
      <c r="Z15" s="83">
        <v>695032.98</v>
      </c>
      <c r="AA15" s="84">
        <v>56661</v>
      </c>
      <c r="AB15" s="73">
        <f t="shared" si="4"/>
        <v>12.26651453380632</v>
      </c>
    </row>
    <row r="16" spans="1:28" s="29" customFormat="1" ht="11.25">
      <c r="A16" s="32">
        <v>10</v>
      </c>
      <c r="B16" s="52"/>
      <c r="C16" s="75" t="s">
        <v>97</v>
      </c>
      <c r="D16" s="76" t="s">
        <v>33</v>
      </c>
      <c r="E16" s="77" t="s">
        <v>98</v>
      </c>
      <c r="F16" s="78">
        <v>43154</v>
      </c>
      <c r="G16" s="57" t="s">
        <v>38</v>
      </c>
      <c r="H16" s="79">
        <v>229</v>
      </c>
      <c r="I16" s="79">
        <v>136</v>
      </c>
      <c r="J16" s="94">
        <v>136</v>
      </c>
      <c r="K16" s="59">
        <v>3</v>
      </c>
      <c r="L16" s="60">
        <v>18117</v>
      </c>
      <c r="M16" s="61">
        <v>1631</v>
      </c>
      <c r="N16" s="60">
        <v>80247</v>
      </c>
      <c r="O16" s="61">
        <v>6187</v>
      </c>
      <c r="P16" s="60">
        <v>80675</v>
      </c>
      <c r="Q16" s="61">
        <v>6007</v>
      </c>
      <c r="R16" s="62">
        <f t="shared" si="0"/>
        <v>179039</v>
      </c>
      <c r="S16" s="63">
        <f t="shared" si="1"/>
        <v>13825</v>
      </c>
      <c r="T16" s="64">
        <f t="shared" si="2"/>
        <v>101.65441176470588</v>
      </c>
      <c r="U16" s="65">
        <f t="shared" si="3"/>
        <v>12.950379746835443</v>
      </c>
      <c r="V16" s="66">
        <v>511753</v>
      </c>
      <c r="W16" s="67">
        <v>38029</v>
      </c>
      <c r="X16" s="68">
        <f t="shared" si="6"/>
        <v>-0.6501456757459165</v>
      </c>
      <c r="Y16" s="68">
        <f t="shared" si="6"/>
        <v>-0.6364616476899209</v>
      </c>
      <c r="Z16" s="80">
        <v>1907070</v>
      </c>
      <c r="AA16" s="81">
        <v>151351</v>
      </c>
      <c r="AB16" s="73">
        <f t="shared" si="4"/>
        <v>12.600313179298452</v>
      </c>
    </row>
    <row r="17" spans="1:28" s="29" customFormat="1" ht="11.25">
      <c r="A17" s="32">
        <v>11</v>
      </c>
      <c r="B17" s="82"/>
      <c r="C17" s="75" t="s">
        <v>85</v>
      </c>
      <c r="D17" s="76" t="s">
        <v>29</v>
      </c>
      <c r="E17" s="77" t="s">
        <v>83</v>
      </c>
      <c r="F17" s="78">
        <v>43147</v>
      </c>
      <c r="G17" s="57" t="s">
        <v>40</v>
      </c>
      <c r="H17" s="79">
        <v>75</v>
      </c>
      <c r="I17" s="79">
        <v>65</v>
      </c>
      <c r="J17" s="94">
        <v>65</v>
      </c>
      <c r="K17" s="59">
        <v>4</v>
      </c>
      <c r="L17" s="60">
        <v>35340</v>
      </c>
      <c r="M17" s="61">
        <v>3558</v>
      </c>
      <c r="N17" s="60">
        <v>51265.41</v>
      </c>
      <c r="O17" s="61">
        <v>5266</v>
      </c>
      <c r="P17" s="60">
        <v>40959.83</v>
      </c>
      <c r="Q17" s="61">
        <v>4295</v>
      </c>
      <c r="R17" s="62">
        <f t="shared" si="0"/>
        <v>127565.24</v>
      </c>
      <c r="S17" s="63">
        <f t="shared" si="1"/>
        <v>13119</v>
      </c>
      <c r="T17" s="64">
        <f t="shared" si="2"/>
        <v>201.83076923076922</v>
      </c>
      <c r="U17" s="65">
        <f t="shared" si="3"/>
        <v>9.723701501638844</v>
      </c>
      <c r="V17" s="66">
        <v>51409.520000000004</v>
      </c>
      <c r="W17" s="67">
        <v>5212</v>
      </c>
      <c r="X17" s="68">
        <f t="shared" si="6"/>
        <v>1.4813544261840996</v>
      </c>
      <c r="Y17" s="68">
        <f t="shared" si="6"/>
        <v>1.517075978511128</v>
      </c>
      <c r="Z17" s="80">
        <v>1005828.69</v>
      </c>
      <c r="AA17" s="81">
        <v>74486</v>
      </c>
      <c r="AB17" s="73">
        <f t="shared" si="4"/>
        <v>13.503593829712965</v>
      </c>
    </row>
    <row r="18" spans="1:28" s="29" customFormat="1" ht="11.25">
      <c r="A18" s="32">
        <v>12</v>
      </c>
      <c r="B18" s="74" t="s">
        <v>28</v>
      </c>
      <c r="C18" s="53" t="s">
        <v>125</v>
      </c>
      <c r="D18" s="54"/>
      <c r="E18" s="55" t="s">
        <v>125</v>
      </c>
      <c r="F18" s="56">
        <v>43168</v>
      </c>
      <c r="G18" s="57" t="s">
        <v>32</v>
      </c>
      <c r="H18" s="58">
        <v>28</v>
      </c>
      <c r="I18" s="58">
        <v>28</v>
      </c>
      <c r="J18" s="94">
        <v>28</v>
      </c>
      <c r="K18" s="59">
        <v>1</v>
      </c>
      <c r="L18" s="60">
        <v>21262</v>
      </c>
      <c r="M18" s="61">
        <v>1154</v>
      </c>
      <c r="N18" s="60">
        <v>36935</v>
      </c>
      <c r="O18" s="61">
        <v>2023</v>
      </c>
      <c r="P18" s="60">
        <v>31031</v>
      </c>
      <c r="Q18" s="61">
        <v>1790</v>
      </c>
      <c r="R18" s="62">
        <f t="shared" si="0"/>
        <v>89228</v>
      </c>
      <c r="S18" s="63">
        <f t="shared" si="1"/>
        <v>4967</v>
      </c>
      <c r="T18" s="64">
        <f t="shared" si="2"/>
        <v>177.39285714285714</v>
      </c>
      <c r="U18" s="65">
        <f t="shared" si="3"/>
        <v>17.964163478961144</v>
      </c>
      <c r="V18" s="66"/>
      <c r="W18" s="67"/>
      <c r="X18" s="68"/>
      <c r="Y18" s="68"/>
      <c r="Z18" s="71">
        <v>89228</v>
      </c>
      <c r="AA18" s="72">
        <v>4967</v>
      </c>
      <c r="AB18" s="73">
        <f t="shared" si="4"/>
        <v>17.964163478961144</v>
      </c>
    </row>
    <row r="19" spans="1:28" s="29" customFormat="1" ht="11.25">
      <c r="A19" s="32">
        <v>13</v>
      </c>
      <c r="B19" s="52"/>
      <c r="C19" s="53" t="s">
        <v>64</v>
      </c>
      <c r="D19" s="54" t="s">
        <v>39</v>
      </c>
      <c r="E19" s="55" t="s">
        <v>64</v>
      </c>
      <c r="F19" s="56">
        <v>43133</v>
      </c>
      <c r="G19" s="57" t="s">
        <v>52</v>
      </c>
      <c r="H19" s="58">
        <v>271</v>
      </c>
      <c r="I19" s="58">
        <v>46</v>
      </c>
      <c r="J19" s="94">
        <v>46</v>
      </c>
      <c r="K19" s="59">
        <v>6</v>
      </c>
      <c r="L19" s="60">
        <v>12589.35</v>
      </c>
      <c r="M19" s="61">
        <v>1254</v>
      </c>
      <c r="N19" s="60">
        <v>21227.3</v>
      </c>
      <c r="O19" s="61">
        <v>2074</v>
      </c>
      <c r="P19" s="60">
        <v>16286.75</v>
      </c>
      <c r="Q19" s="61">
        <v>1597</v>
      </c>
      <c r="R19" s="62">
        <f t="shared" si="0"/>
        <v>50103.4</v>
      </c>
      <c r="S19" s="63">
        <f t="shared" si="1"/>
        <v>4925</v>
      </c>
      <c r="T19" s="64">
        <f t="shared" si="2"/>
        <v>107.06521739130434</v>
      </c>
      <c r="U19" s="65">
        <f t="shared" si="3"/>
        <v>10.17327918781726</v>
      </c>
      <c r="V19" s="66">
        <v>215219.56</v>
      </c>
      <c r="W19" s="67">
        <v>19675</v>
      </c>
      <c r="X19" s="68">
        <f aca="true" t="shared" si="7" ref="X19:Y22">IF(V19&lt;&gt;0,-(V19-R19)/V19,"")</f>
        <v>-0.7671986691172494</v>
      </c>
      <c r="Y19" s="68">
        <f t="shared" si="7"/>
        <v>-0.7496823379923762</v>
      </c>
      <c r="Z19" s="71">
        <v>10935474.47</v>
      </c>
      <c r="AA19" s="72">
        <v>836176</v>
      </c>
      <c r="AB19" s="73">
        <f t="shared" si="4"/>
        <v>13.077957834235855</v>
      </c>
    </row>
    <row r="20" spans="1:28" s="29" customFormat="1" ht="11.25">
      <c r="A20" s="32">
        <v>14</v>
      </c>
      <c r="B20" s="52"/>
      <c r="C20" s="53" t="s">
        <v>89</v>
      </c>
      <c r="D20" s="54" t="s">
        <v>31</v>
      </c>
      <c r="E20" s="55" t="s">
        <v>89</v>
      </c>
      <c r="F20" s="56">
        <v>43123</v>
      </c>
      <c r="G20" s="57" t="s">
        <v>52</v>
      </c>
      <c r="H20" s="58">
        <v>197</v>
      </c>
      <c r="I20" s="58">
        <v>62</v>
      </c>
      <c r="J20" s="94">
        <v>62</v>
      </c>
      <c r="K20" s="59">
        <v>3</v>
      </c>
      <c r="L20" s="60">
        <v>12876.31</v>
      </c>
      <c r="M20" s="61">
        <v>1034</v>
      </c>
      <c r="N20" s="60">
        <v>21143.46</v>
      </c>
      <c r="O20" s="61">
        <v>1798</v>
      </c>
      <c r="P20" s="60">
        <v>24158.5</v>
      </c>
      <c r="Q20" s="61">
        <v>2023</v>
      </c>
      <c r="R20" s="62">
        <f t="shared" si="0"/>
        <v>58178.27</v>
      </c>
      <c r="S20" s="63">
        <f t="shared" si="1"/>
        <v>4855</v>
      </c>
      <c r="T20" s="64">
        <f t="shared" si="2"/>
        <v>78.30645161290323</v>
      </c>
      <c r="U20" s="65">
        <f t="shared" si="3"/>
        <v>11.983165808444902</v>
      </c>
      <c r="V20" s="66">
        <v>161921.75</v>
      </c>
      <c r="W20" s="67">
        <v>13507</v>
      </c>
      <c r="X20" s="68">
        <f t="shared" si="7"/>
        <v>-0.6407013264122949</v>
      </c>
      <c r="Y20" s="68">
        <f t="shared" si="7"/>
        <v>-0.640556748352706</v>
      </c>
      <c r="Z20" s="71">
        <v>1122321.1</v>
      </c>
      <c r="AA20" s="72">
        <v>96309</v>
      </c>
      <c r="AB20" s="73">
        <f t="shared" si="4"/>
        <v>11.653335617647365</v>
      </c>
    </row>
    <row r="21" spans="1:28" s="29" customFormat="1" ht="11.25">
      <c r="A21" s="32">
        <v>15</v>
      </c>
      <c r="B21" s="82"/>
      <c r="C21" s="75" t="s">
        <v>84</v>
      </c>
      <c r="D21" s="76" t="s">
        <v>35</v>
      </c>
      <c r="E21" s="77" t="s">
        <v>84</v>
      </c>
      <c r="F21" s="78">
        <v>43147</v>
      </c>
      <c r="G21" s="57" t="s">
        <v>40</v>
      </c>
      <c r="H21" s="79">
        <v>5</v>
      </c>
      <c r="I21" s="79">
        <v>5</v>
      </c>
      <c r="J21" s="94">
        <v>5</v>
      </c>
      <c r="K21" s="59">
        <v>4</v>
      </c>
      <c r="L21" s="60">
        <v>10973.38</v>
      </c>
      <c r="M21" s="61">
        <v>1050</v>
      </c>
      <c r="N21" s="60">
        <v>19182</v>
      </c>
      <c r="O21" s="61">
        <v>1716</v>
      </c>
      <c r="P21" s="60">
        <v>22362.88</v>
      </c>
      <c r="Q21" s="61">
        <v>1985</v>
      </c>
      <c r="R21" s="62">
        <f t="shared" si="0"/>
        <v>52518.259999999995</v>
      </c>
      <c r="S21" s="63">
        <f t="shared" si="1"/>
        <v>4751</v>
      </c>
      <c r="T21" s="64">
        <f t="shared" si="2"/>
        <v>950.2</v>
      </c>
      <c r="U21" s="65">
        <f t="shared" si="3"/>
        <v>11.054148600294674</v>
      </c>
      <c r="V21" s="66">
        <v>63612.111</v>
      </c>
      <c r="W21" s="67">
        <v>5668</v>
      </c>
      <c r="X21" s="68">
        <f t="shared" si="7"/>
        <v>-0.17439840976193988</v>
      </c>
      <c r="Y21" s="68">
        <f t="shared" si="7"/>
        <v>-0.16178546224417784</v>
      </c>
      <c r="Z21" s="80">
        <v>621048.12</v>
      </c>
      <c r="AA21" s="81">
        <v>60130</v>
      </c>
      <c r="AB21" s="73">
        <f t="shared" si="4"/>
        <v>10.32842374854482</v>
      </c>
    </row>
    <row r="22" spans="1:28" s="29" customFormat="1" ht="11.25">
      <c r="A22" s="32">
        <v>16</v>
      </c>
      <c r="B22" s="52"/>
      <c r="C22" s="53" t="s">
        <v>56</v>
      </c>
      <c r="D22" s="54" t="s">
        <v>36</v>
      </c>
      <c r="E22" s="55" t="s">
        <v>56</v>
      </c>
      <c r="F22" s="56">
        <v>43070</v>
      </c>
      <c r="G22" s="57" t="s">
        <v>52</v>
      </c>
      <c r="H22" s="58">
        <v>379</v>
      </c>
      <c r="I22" s="58">
        <v>22</v>
      </c>
      <c r="J22" s="94">
        <v>22</v>
      </c>
      <c r="K22" s="59">
        <v>15</v>
      </c>
      <c r="L22" s="60">
        <v>7700.62</v>
      </c>
      <c r="M22" s="61">
        <v>846</v>
      </c>
      <c r="N22" s="60">
        <v>15012.53</v>
      </c>
      <c r="O22" s="61">
        <v>1638</v>
      </c>
      <c r="P22" s="60">
        <v>12379.4</v>
      </c>
      <c r="Q22" s="61">
        <v>1369</v>
      </c>
      <c r="R22" s="62">
        <f t="shared" si="0"/>
        <v>35092.55</v>
      </c>
      <c r="S22" s="63">
        <f t="shared" si="1"/>
        <v>3853</v>
      </c>
      <c r="T22" s="64">
        <f t="shared" si="2"/>
        <v>175.13636363636363</v>
      </c>
      <c r="U22" s="65">
        <f t="shared" si="3"/>
        <v>9.107851025175188</v>
      </c>
      <c r="V22" s="66">
        <v>92959.65</v>
      </c>
      <c r="W22" s="67">
        <v>10107</v>
      </c>
      <c r="X22" s="68">
        <f t="shared" si="7"/>
        <v>-0.6224969650810862</v>
      </c>
      <c r="Y22" s="68">
        <f t="shared" si="7"/>
        <v>-0.6187790640150391</v>
      </c>
      <c r="Z22" s="71">
        <v>64248502.5</v>
      </c>
      <c r="AA22" s="72">
        <v>5248536</v>
      </c>
      <c r="AB22" s="73">
        <f t="shared" si="4"/>
        <v>12.24122355262496</v>
      </c>
    </row>
    <row r="23" spans="1:28" s="29" customFormat="1" ht="11.25">
      <c r="A23" s="32">
        <v>17</v>
      </c>
      <c r="B23" s="74" t="s">
        <v>28</v>
      </c>
      <c r="C23" s="53" t="s">
        <v>119</v>
      </c>
      <c r="D23" s="54" t="s">
        <v>29</v>
      </c>
      <c r="E23" s="55" t="s">
        <v>119</v>
      </c>
      <c r="F23" s="56">
        <v>43168</v>
      </c>
      <c r="G23" s="57" t="s">
        <v>37</v>
      </c>
      <c r="H23" s="58">
        <v>48</v>
      </c>
      <c r="I23" s="58">
        <v>48</v>
      </c>
      <c r="J23" s="94">
        <v>48</v>
      </c>
      <c r="K23" s="59">
        <v>1</v>
      </c>
      <c r="L23" s="60">
        <v>17341.29</v>
      </c>
      <c r="M23" s="61">
        <v>1024</v>
      </c>
      <c r="N23" s="60">
        <v>21628.04</v>
      </c>
      <c r="O23" s="61">
        <v>1227</v>
      </c>
      <c r="P23" s="60">
        <v>17364.54</v>
      </c>
      <c r="Q23" s="61">
        <v>993</v>
      </c>
      <c r="R23" s="62">
        <f t="shared" si="0"/>
        <v>56333.87</v>
      </c>
      <c r="S23" s="63">
        <f t="shared" si="1"/>
        <v>3244</v>
      </c>
      <c r="T23" s="64">
        <f t="shared" si="2"/>
        <v>67.58333333333333</v>
      </c>
      <c r="U23" s="65">
        <f t="shared" si="3"/>
        <v>17.36555795314427</v>
      </c>
      <c r="V23" s="66"/>
      <c r="W23" s="67"/>
      <c r="X23" s="68"/>
      <c r="Y23" s="68"/>
      <c r="Z23" s="69">
        <v>56333.87</v>
      </c>
      <c r="AA23" s="70">
        <v>3244</v>
      </c>
      <c r="AB23" s="73">
        <f t="shared" si="4"/>
        <v>17.36555795314427</v>
      </c>
    </row>
    <row r="24" spans="1:28" s="29" customFormat="1" ht="11.25">
      <c r="A24" s="32">
        <v>18</v>
      </c>
      <c r="B24" s="52"/>
      <c r="C24" s="53" t="s">
        <v>109</v>
      </c>
      <c r="D24" s="54" t="s">
        <v>29</v>
      </c>
      <c r="E24" s="53" t="s">
        <v>110</v>
      </c>
      <c r="F24" s="56">
        <v>43161</v>
      </c>
      <c r="G24" s="57" t="s">
        <v>32</v>
      </c>
      <c r="H24" s="58">
        <v>27</v>
      </c>
      <c r="I24" s="58">
        <v>21</v>
      </c>
      <c r="J24" s="94">
        <v>21</v>
      </c>
      <c r="K24" s="59">
        <v>2</v>
      </c>
      <c r="L24" s="60">
        <v>10983</v>
      </c>
      <c r="M24" s="61">
        <v>588</v>
      </c>
      <c r="N24" s="60">
        <v>15640</v>
      </c>
      <c r="O24" s="61">
        <v>815</v>
      </c>
      <c r="P24" s="60">
        <v>9961</v>
      </c>
      <c r="Q24" s="61">
        <v>543</v>
      </c>
      <c r="R24" s="62">
        <f t="shared" si="0"/>
        <v>36584</v>
      </c>
      <c r="S24" s="63">
        <f t="shared" si="1"/>
        <v>1946</v>
      </c>
      <c r="T24" s="64">
        <f t="shared" si="2"/>
        <v>92.66666666666667</v>
      </c>
      <c r="U24" s="65">
        <f t="shared" si="3"/>
        <v>18.799588900308326</v>
      </c>
      <c r="V24" s="66">
        <v>125332</v>
      </c>
      <c r="W24" s="67">
        <v>6809</v>
      </c>
      <c r="X24" s="68">
        <f>IF(V24&lt;&gt;0,-(V24-R24)/V24,"")</f>
        <v>-0.7081032776944436</v>
      </c>
      <c r="Y24" s="68">
        <f>IF(W24&lt;&gt;0,-(W24-S24)/W24,"")</f>
        <v>-0.7142017917462182</v>
      </c>
      <c r="Z24" s="71">
        <v>284118</v>
      </c>
      <c r="AA24" s="72">
        <v>18066</v>
      </c>
      <c r="AB24" s="73">
        <f t="shared" si="4"/>
        <v>15.726668880770507</v>
      </c>
    </row>
    <row r="25" spans="1:28" s="29" customFormat="1" ht="11.25">
      <c r="A25" s="32">
        <v>19</v>
      </c>
      <c r="B25" s="52"/>
      <c r="C25" s="75" t="s">
        <v>69</v>
      </c>
      <c r="D25" s="76" t="s">
        <v>35</v>
      </c>
      <c r="E25" s="77" t="s">
        <v>49</v>
      </c>
      <c r="F25" s="78">
        <v>43133</v>
      </c>
      <c r="G25" s="57" t="s">
        <v>32</v>
      </c>
      <c r="H25" s="79">
        <v>53</v>
      </c>
      <c r="I25" s="79">
        <v>35</v>
      </c>
      <c r="J25" s="94">
        <v>35</v>
      </c>
      <c r="K25" s="59">
        <v>6</v>
      </c>
      <c r="L25" s="60">
        <v>3984</v>
      </c>
      <c r="M25" s="61">
        <v>490</v>
      </c>
      <c r="N25" s="60">
        <v>5722</v>
      </c>
      <c r="O25" s="61">
        <v>699</v>
      </c>
      <c r="P25" s="60">
        <v>4217</v>
      </c>
      <c r="Q25" s="61">
        <v>522</v>
      </c>
      <c r="R25" s="62">
        <f t="shared" si="0"/>
        <v>13923</v>
      </c>
      <c r="S25" s="63">
        <f t="shared" si="1"/>
        <v>1711</v>
      </c>
      <c r="T25" s="64">
        <f t="shared" si="2"/>
        <v>48.885714285714286</v>
      </c>
      <c r="U25" s="65">
        <f t="shared" si="3"/>
        <v>8.137346580946815</v>
      </c>
      <c r="V25" s="66">
        <v>10464</v>
      </c>
      <c r="W25" s="67">
        <v>1294</v>
      </c>
      <c r="X25" s="68">
        <f>IF(V25&lt;&gt;0,-(V25-R25)/V25,"")</f>
        <v>0.3305619266055046</v>
      </c>
      <c r="Y25" s="68">
        <f>IF(W25&lt;&gt;0,-(W25-S25)/W25,"")</f>
        <v>0.3222565687789799</v>
      </c>
      <c r="Z25" s="80">
        <v>458142</v>
      </c>
      <c r="AA25" s="81">
        <v>29334</v>
      </c>
      <c r="AB25" s="73">
        <f t="shared" si="4"/>
        <v>15.618122315401923</v>
      </c>
    </row>
    <row r="26" spans="1:28" s="29" customFormat="1" ht="11.25">
      <c r="A26" s="32">
        <v>20</v>
      </c>
      <c r="B26" s="74" t="s">
        <v>28</v>
      </c>
      <c r="C26" s="75" t="s">
        <v>121</v>
      </c>
      <c r="D26" s="76" t="s">
        <v>29</v>
      </c>
      <c r="E26" s="77" t="s">
        <v>121</v>
      </c>
      <c r="F26" s="78">
        <v>43168</v>
      </c>
      <c r="G26" s="57" t="s">
        <v>40</v>
      </c>
      <c r="H26" s="79">
        <v>76</v>
      </c>
      <c r="I26" s="79">
        <v>76</v>
      </c>
      <c r="J26" s="94">
        <v>76</v>
      </c>
      <c r="K26" s="59">
        <v>1</v>
      </c>
      <c r="L26" s="60">
        <v>3828.88</v>
      </c>
      <c r="M26" s="61">
        <v>307</v>
      </c>
      <c r="N26" s="60">
        <v>8708.72</v>
      </c>
      <c r="O26" s="61">
        <v>657</v>
      </c>
      <c r="P26" s="60">
        <v>9371.95</v>
      </c>
      <c r="Q26" s="61">
        <v>714</v>
      </c>
      <c r="R26" s="62">
        <f t="shared" si="0"/>
        <v>21909.55</v>
      </c>
      <c r="S26" s="63">
        <f t="shared" si="1"/>
        <v>1678</v>
      </c>
      <c r="T26" s="64">
        <f t="shared" si="2"/>
        <v>22.07894736842105</v>
      </c>
      <c r="U26" s="65">
        <f t="shared" si="3"/>
        <v>13.056942789034565</v>
      </c>
      <c r="V26" s="66"/>
      <c r="W26" s="67"/>
      <c r="X26" s="68"/>
      <c r="Y26" s="68"/>
      <c r="Z26" s="80">
        <v>21909.55</v>
      </c>
      <c r="AA26" s="81">
        <v>1678</v>
      </c>
      <c r="AB26" s="73">
        <f t="shared" si="4"/>
        <v>13.056942789034565</v>
      </c>
    </row>
    <row r="27" spans="1:28" s="29" customFormat="1" ht="11.25">
      <c r="A27" s="32">
        <v>21</v>
      </c>
      <c r="B27" s="74" t="s">
        <v>28</v>
      </c>
      <c r="C27" s="53" t="s">
        <v>115</v>
      </c>
      <c r="D27" s="54"/>
      <c r="E27" s="55" t="s">
        <v>115</v>
      </c>
      <c r="F27" s="56">
        <v>43168</v>
      </c>
      <c r="G27" s="57" t="s">
        <v>30</v>
      </c>
      <c r="H27" s="58">
        <v>60</v>
      </c>
      <c r="I27" s="58">
        <v>60</v>
      </c>
      <c r="J27" s="94">
        <v>60</v>
      </c>
      <c r="K27" s="59">
        <v>1</v>
      </c>
      <c r="L27" s="60">
        <v>5519.18</v>
      </c>
      <c r="M27" s="61">
        <v>461</v>
      </c>
      <c r="N27" s="60">
        <v>5920.7</v>
      </c>
      <c r="O27" s="61">
        <v>482</v>
      </c>
      <c r="P27" s="60">
        <v>7714.28</v>
      </c>
      <c r="Q27" s="61">
        <v>621</v>
      </c>
      <c r="R27" s="62">
        <f t="shared" si="0"/>
        <v>19154.16</v>
      </c>
      <c r="S27" s="63">
        <f t="shared" si="1"/>
        <v>1564</v>
      </c>
      <c r="T27" s="64">
        <f t="shared" si="2"/>
        <v>26.066666666666666</v>
      </c>
      <c r="U27" s="65">
        <f t="shared" si="3"/>
        <v>12.24690537084399</v>
      </c>
      <c r="V27" s="66"/>
      <c r="W27" s="67"/>
      <c r="X27" s="68"/>
      <c r="Y27" s="68"/>
      <c r="Z27" s="71">
        <v>19154.16</v>
      </c>
      <c r="AA27" s="72">
        <v>1564</v>
      </c>
      <c r="AB27" s="73">
        <f t="shared" si="4"/>
        <v>12.24690537084399</v>
      </c>
    </row>
    <row r="28" spans="1:28" s="29" customFormat="1" ht="11.25">
      <c r="A28" s="32">
        <v>22</v>
      </c>
      <c r="B28" s="82"/>
      <c r="C28" s="75" t="s">
        <v>67</v>
      </c>
      <c r="D28" s="76" t="s">
        <v>29</v>
      </c>
      <c r="E28" s="77" t="s">
        <v>68</v>
      </c>
      <c r="F28" s="78">
        <v>43133</v>
      </c>
      <c r="G28" s="57" t="s">
        <v>40</v>
      </c>
      <c r="H28" s="79">
        <v>87</v>
      </c>
      <c r="I28" s="79">
        <v>36</v>
      </c>
      <c r="J28" s="94">
        <v>36</v>
      </c>
      <c r="K28" s="59">
        <v>6</v>
      </c>
      <c r="L28" s="60">
        <v>2469.73</v>
      </c>
      <c r="M28" s="61">
        <v>296</v>
      </c>
      <c r="N28" s="60">
        <v>4262.75</v>
      </c>
      <c r="O28" s="61">
        <v>510</v>
      </c>
      <c r="P28" s="60">
        <v>5320.84</v>
      </c>
      <c r="Q28" s="61">
        <v>649</v>
      </c>
      <c r="R28" s="62">
        <f t="shared" si="0"/>
        <v>12053.32</v>
      </c>
      <c r="S28" s="63">
        <f t="shared" si="1"/>
        <v>1455</v>
      </c>
      <c r="T28" s="64">
        <f t="shared" si="2"/>
        <v>40.416666666666664</v>
      </c>
      <c r="U28" s="65">
        <f t="shared" si="3"/>
        <v>8.284068728522337</v>
      </c>
      <c r="V28" s="66">
        <v>9752.94</v>
      </c>
      <c r="W28" s="67">
        <v>1205</v>
      </c>
      <c r="X28" s="68">
        <f aca="true" t="shared" si="8" ref="X28:Y30">IF(V28&lt;&gt;0,-(V28-R28)/V28,"")</f>
        <v>0.2358652878003965</v>
      </c>
      <c r="Y28" s="68">
        <f t="shared" si="8"/>
        <v>0.2074688796680498</v>
      </c>
      <c r="Z28" s="80">
        <v>629114.31</v>
      </c>
      <c r="AA28" s="81">
        <v>41105</v>
      </c>
      <c r="AB28" s="73">
        <f t="shared" si="4"/>
        <v>15.305055589344363</v>
      </c>
    </row>
    <row r="29" spans="1:28" s="29" customFormat="1" ht="11.25">
      <c r="A29" s="32">
        <v>23</v>
      </c>
      <c r="B29" s="52"/>
      <c r="C29" s="75" t="s">
        <v>62</v>
      </c>
      <c r="D29" s="76" t="s">
        <v>47</v>
      </c>
      <c r="E29" s="77" t="s">
        <v>62</v>
      </c>
      <c r="F29" s="78">
        <v>43126</v>
      </c>
      <c r="G29" s="57" t="s">
        <v>32</v>
      </c>
      <c r="H29" s="79">
        <v>278</v>
      </c>
      <c r="I29" s="79">
        <v>6</v>
      </c>
      <c r="J29" s="94">
        <v>6</v>
      </c>
      <c r="K29" s="59">
        <v>7</v>
      </c>
      <c r="L29" s="60">
        <v>2851</v>
      </c>
      <c r="M29" s="61">
        <v>314</v>
      </c>
      <c r="N29" s="60">
        <v>4390</v>
      </c>
      <c r="O29" s="61">
        <v>482</v>
      </c>
      <c r="P29" s="60">
        <v>3760</v>
      </c>
      <c r="Q29" s="61">
        <v>414</v>
      </c>
      <c r="R29" s="62">
        <f t="shared" si="0"/>
        <v>11001</v>
      </c>
      <c r="S29" s="63">
        <f t="shared" si="1"/>
        <v>1210</v>
      </c>
      <c r="T29" s="64">
        <f t="shared" si="2"/>
        <v>201.66666666666666</v>
      </c>
      <c r="U29" s="65">
        <f t="shared" si="3"/>
        <v>9.091735537190083</v>
      </c>
      <c r="V29" s="66">
        <v>43340</v>
      </c>
      <c r="W29" s="67">
        <v>4603</v>
      </c>
      <c r="X29" s="68">
        <f t="shared" si="8"/>
        <v>-0.7461698200276881</v>
      </c>
      <c r="Y29" s="68">
        <f t="shared" si="8"/>
        <v>-0.73712796002607</v>
      </c>
      <c r="Z29" s="80">
        <v>6760585</v>
      </c>
      <c r="AA29" s="81">
        <v>550954</v>
      </c>
      <c r="AB29" s="73">
        <f t="shared" si="4"/>
        <v>12.270688660033324</v>
      </c>
    </row>
    <row r="30" spans="1:28" s="29" customFormat="1" ht="11.25">
      <c r="A30" s="32">
        <v>24</v>
      </c>
      <c r="B30" s="52"/>
      <c r="C30" s="53" t="s">
        <v>87</v>
      </c>
      <c r="D30" s="54" t="s">
        <v>31</v>
      </c>
      <c r="E30" s="55" t="s">
        <v>88</v>
      </c>
      <c r="F30" s="56">
        <v>43154</v>
      </c>
      <c r="G30" s="57" t="s">
        <v>41</v>
      </c>
      <c r="H30" s="58">
        <v>40</v>
      </c>
      <c r="I30" s="58">
        <v>12</v>
      </c>
      <c r="J30" s="94">
        <v>12</v>
      </c>
      <c r="K30" s="59">
        <v>2</v>
      </c>
      <c r="L30" s="60">
        <v>4144.1</v>
      </c>
      <c r="M30" s="61">
        <v>329</v>
      </c>
      <c r="N30" s="60">
        <v>5271.5</v>
      </c>
      <c r="O30" s="61">
        <v>348</v>
      </c>
      <c r="P30" s="60">
        <v>5453.2</v>
      </c>
      <c r="Q30" s="61">
        <v>340</v>
      </c>
      <c r="R30" s="62">
        <f t="shared" si="0"/>
        <v>14868.8</v>
      </c>
      <c r="S30" s="63">
        <f t="shared" si="1"/>
        <v>1017</v>
      </c>
      <c r="T30" s="64">
        <f t="shared" si="2"/>
        <v>84.75</v>
      </c>
      <c r="U30" s="65">
        <f t="shared" si="3"/>
        <v>14.620255653883971</v>
      </c>
      <c r="V30" s="66">
        <v>34791.37</v>
      </c>
      <c r="W30" s="67">
        <v>2126</v>
      </c>
      <c r="X30" s="68">
        <f t="shared" si="8"/>
        <v>-0.5726296492492248</v>
      </c>
      <c r="Y30" s="68">
        <f t="shared" si="8"/>
        <v>-0.5216368767638758</v>
      </c>
      <c r="Z30" s="83">
        <v>218972.91</v>
      </c>
      <c r="AA30" s="84">
        <v>14632</v>
      </c>
      <c r="AB30" s="73">
        <f t="shared" si="4"/>
        <v>14.96534376708584</v>
      </c>
    </row>
    <row r="31" spans="1:28" s="29" customFormat="1" ht="11.25">
      <c r="A31" s="32">
        <v>25</v>
      </c>
      <c r="B31" s="74" t="s">
        <v>28</v>
      </c>
      <c r="C31" s="53" t="s">
        <v>117</v>
      </c>
      <c r="D31" s="54" t="s">
        <v>35</v>
      </c>
      <c r="E31" s="55" t="s">
        <v>118</v>
      </c>
      <c r="F31" s="56">
        <v>43168</v>
      </c>
      <c r="G31" s="57" t="s">
        <v>50</v>
      </c>
      <c r="H31" s="58">
        <v>14</v>
      </c>
      <c r="I31" s="58">
        <v>14</v>
      </c>
      <c r="J31" s="94">
        <v>14</v>
      </c>
      <c r="K31" s="59">
        <v>1</v>
      </c>
      <c r="L31" s="60">
        <v>3231.96</v>
      </c>
      <c r="M31" s="61">
        <v>325</v>
      </c>
      <c r="N31" s="60">
        <v>3012.34</v>
      </c>
      <c r="O31" s="61">
        <v>307</v>
      </c>
      <c r="P31" s="60">
        <v>3506.75</v>
      </c>
      <c r="Q31" s="61">
        <v>355</v>
      </c>
      <c r="R31" s="62">
        <f t="shared" si="0"/>
        <v>9751.05</v>
      </c>
      <c r="S31" s="63">
        <f t="shared" si="1"/>
        <v>987</v>
      </c>
      <c r="T31" s="64">
        <f t="shared" si="2"/>
        <v>70.5</v>
      </c>
      <c r="U31" s="65">
        <f t="shared" si="3"/>
        <v>9.879483282674771</v>
      </c>
      <c r="V31" s="66"/>
      <c r="W31" s="67"/>
      <c r="X31" s="68"/>
      <c r="Y31" s="68"/>
      <c r="Z31" s="71">
        <v>9751.05</v>
      </c>
      <c r="AA31" s="72">
        <v>987</v>
      </c>
      <c r="AB31" s="73">
        <f t="shared" si="4"/>
        <v>9.879483282674771</v>
      </c>
    </row>
    <row r="32" spans="1:28" s="29" customFormat="1" ht="11.25">
      <c r="A32" s="32">
        <v>26</v>
      </c>
      <c r="B32" s="52"/>
      <c r="C32" s="53" t="s">
        <v>101</v>
      </c>
      <c r="D32" s="54" t="s">
        <v>29</v>
      </c>
      <c r="E32" s="55" t="s">
        <v>102</v>
      </c>
      <c r="F32" s="56">
        <v>43161</v>
      </c>
      <c r="G32" s="57" t="s">
        <v>42</v>
      </c>
      <c r="H32" s="58">
        <v>21</v>
      </c>
      <c r="I32" s="58">
        <v>21</v>
      </c>
      <c r="J32" s="94">
        <v>21</v>
      </c>
      <c r="K32" s="59">
        <v>2</v>
      </c>
      <c r="L32" s="60">
        <v>3496.65</v>
      </c>
      <c r="M32" s="61">
        <v>279</v>
      </c>
      <c r="N32" s="60">
        <v>4872.17</v>
      </c>
      <c r="O32" s="61">
        <v>336</v>
      </c>
      <c r="P32" s="60">
        <v>4017.46</v>
      </c>
      <c r="Q32" s="61">
        <v>293</v>
      </c>
      <c r="R32" s="62">
        <f t="shared" si="0"/>
        <v>12386.279999999999</v>
      </c>
      <c r="S32" s="63">
        <f t="shared" si="1"/>
        <v>908</v>
      </c>
      <c r="T32" s="64">
        <f t="shared" si="2"/>
        <v>43.23809523809524</v>
      </c>
      <c r="U32" s="65">
        <f t="shared" si="3"/>
        <v>13.641277533039647</v>
      </c>
      <c r="V32" s="66">
        <v>25685.589999999997</v>
      </c>
      <c r="W32" s="67">
        <v>1810</v>
      </c>
      <c r="X32" s="68">
        <f aca="true" t="shared" si="9" ref="X32:X42">IF(V32&lt;&gt;0,-(V32-R32)/V32,"")</f>
        <v>-0.5177731950093418</v>
      </c>
      <c r="Y32" s="68">
        <f aca="true" t="shared" si="10" ref="Y32:Y42">IF(W32&lt;&gt;0,-(W32-S32)/W32,"")</f>
        <v>-0.4983425414364641</v>
      </c>
      <c r="Z32" s="71">
        <v>55315.86</v>
      </c>
      <c r="AA32" s="72">
        <v>4086</v>
      </c>
      <c r="AB32" s="73">
        <f t="shared" si="4"/>
        <v>13.537900146842878</v>
      </c>
    </row>
    <row r="33" spans="1:28" s="29" customFormat="1" ht="11.25">
      <c r="A33" s="32">
        <v>27</v>
      </c>
      <c r="B33" s="52"/>
      <c r="C33" s="53" t="s">
        <v>74</v>
      </c>
      <c r="D33" s="54" t="s">
        <v>31</v>
      </c>
      <c r="E33" s="55" t="s">
        <v>75</v>
      </c>
      <c r="F33" s="56">
        <v>43140</v>
      </c>
      <c r="G33" s="57" t="s">
        <v>32</v>
      </c>
      <c r="H33" s="58">
        <v>250</v>
      </c>
      <c r="I33" s="58">
        <v>8</v>
      </c>
      <c r="J33" s="94">
        <v>8</v>
      </c>
      <c r="K33" s="59">
        <v>5</v>
      </c>
      <c r="L33" s="60">
        <v>2125</v>
      </c>
      <c r="M33" s="61">
        <v>199</v>
      </c>
      <c r="N33" s="60">
        <v>3027</v>
      </c>
      <c r="O33" s="61">
        <v>285</v>
      </c>
      <c r="P33" s="60">
        <v>2943</v>
      </c>
      <c r="Q33" s="61">
        <v>280</v>
      </c>
      <c r="R33" s="62">
        <f t="shared" si="0"/>
        <v>8095</v>
      </c>
      <c r="S33" s="63">
        <f t="shared" si="1"/>
        <v>764</v>
      </c>
      <c r="T33" s="64">
        <f t="shared" si="2"/>
        <v>95.5</v>
      </c>
      <c r="U33" s="65">
        <f t="shared" si="3"/>
        <v>10.595549738219896</v>
      </c>
      <c r="V33" s="66">
        <v>72734</v>
      </c>
      <c r="W33" s="67">
        <v>5243</v>
      </c>
      <c r="X33" s="68">
        <f t="shared" si="9"/>
        <v>-0.888704044875849</v>
      </c>
      <c r="Y33" s="68">
        <f t="shared" si="10"/>
        <v>-0.8542818996757582</v>
      </c>
      <c r="Z33" s="71">
        <v>5858556</v>
      </c>
      <c r="AA33" s="72">
        <v>425261</v>
      </c>
      <c r="AB33" s="73">
        <f t="shared" si="4"/>
        <v>13.776377330627543</v>
      </c>
    </row>
    <row r="34" spans="1:28" s="29" customFormat="1" ht="11.25">
      <c r="A34" s="32">
        <v>28</v>
      </c>
      <c r="B34" s="52"/>
      <c r="C34" s="53" t="s">
        <v>58</v>
      </c>
      <c r="D34" s="54" t="s">
        <v>34</v>
      </c>
      <c r="E34" s="55" t="s">
        <v>58</v>
      </c>
      <c r="F34" s="56">
        <v>43112</v>
      </c>
      <c r="G34" s="57" t="s">
        <v>52</v>
      </c>
      <c r="H34" s="58">
        <v>375</v>
      </c>
      <c r="I34" s="58">
        <v>2</v>
      </c>
      <c r="J34" s="94">
        <v>2</v>
      </c>
      <c r="K34" s="59">
        <v>9</v>
      </c>
      <c r="L34" s="60">
        <v>830</v>
      </c>
      <c r="M34" s="61">
        <v>83</v>
      </c>
      <c r="N34" s="60">
        <v>1240</v>
      </c>
      <c r="O34" s="61">
        <v>124</v>
      </c>
      <c r="P34" s="60">
        <v>500</v>
      </c>
      <c r="Q34" s="61">
        <v>500</v>
      </c>
      <c r="R34" s="62">
        <f t="shared" si="0"/>
        <v>2570</v>
      </c>
      <c r="S34" s="63">
        <f t="shared" si="1"/>
        <v>707</v>
      </c>
      <c r="T34" s="64">
        <f t="shared" si="2"/>
        <v>353.5</v>
      </c>
      <c r="U34" s="65">
        <f t="shared" si="3"/>
        <v>3.635077793493635</v>
      </c>
      <c r="V34" s="66">
        <v>26038.170000000002</v>
      </c>
      <c r="W34" s="67">
        <v>2854</v>
      </c>
      <c r="X34" s="68">
        <f t="shared" si="9"/>
        <v>-0.901298747185382</v>
      </c>
      <c r="Y34" s="68">
        <f t="shared" si="10"/>
        <v>-0.7522775052557814</v>
      </c>
      <c r="Z34" s="71">
        <v>24514181.31</v>
      </c>
      <c r="AA34" s="72">
        <v>2096235</v>
      </c>
      <c r="AB34" s="73">
        <f t="shared" si="4"/>
        <v>11.694386034962683</v>
      </c>
    </row>
    <row r="35" spans="1:28" s="29" customFormat="1" ht="11.25">
      <c r="A35" s="32">
        <v>29</v>
      </c>
      <c r="B35" s="52"/>
      <c r="C35" s="53" t="s">
        <v>105</v>
      </c>
      <c r="D35" s="54" t="s">
        <v>29</v>
      </c>
      <c r="E35" s="55" t="s">
        <v>106</v>
      </c>
      <c r="F35" s="56">
        <v>43161</v>
      </c>
      <c r="G35" s="57" t="s">
        <v>43</v>
      </c>
      <c r="H35" s="58">
        <v>43</v>
      </c>
      <c r="I35" s="58">
        <v>25</v>
      </c>
      <c r="J35" s="94">
        <v>25</v>
      </c>
      <c r="K35" s="59">
        <v>2</v>
      </c>
      <c r="L35" s="60">
        <v>1055</v>
      </c>
      <c r="M35" s="61">
        <v>112</v>
      </c>
      <c r="N35" s="60">
        <v>2592</v>
      </c>
      <c r="O35" s="61">
        <v>261</v>
      </c>
      <c r="P35" s="60">
        <v>1887</v>
      </c>
      <c r="Q35" s="61">
        <v>198</v>
      </c>
      <c r="R35" s="62">
        <f t="shared" si="0"/>
        <v>5534</v>
      </c>
      <c r="S35" s="63">
        <f t="shared" si="1"/>
        <v>571</v>
      </c>
      <c r="T35" s="64">
        <f t="shared" si="2"/>
        <v>22.84</v>
      </c>
      <c r="U35" s="65">
        <f t="shared" si="3"/>
        <v>9.691768826619965</v>
      </c>
      <c r="V35" s="66">
        <v>20505.75</v>
      </c>
      <c r="W35" s="67">
        <v>1593</v>
      </c>
      <c r="X35" s="68">
        <f t="shared" si="9"/>
        <v>-0.7301244772807627</v>
      </c>
      <c r="Y35" s="68">
        <f t="shared" si="10"/>
        <v>-0.6415568110483365</v>
      </c>
      <c r="Z35" s="71">
        <v>36886</v>
      </c>
      <c r="AA35" s="72">
        <v>3138</v>
      </c>
      <c r="AB35" s="73">
        <f t="shared" si="4"/>
        <v>11.754620777565329</v>
      </c>
    </row>
    <row r="36" spans="1:28" s="29" customFormat="1" ht="11.25">
      <c r="A36" s="32">
        <v>30</v>
      </c>
      <c r="B36" s="52"/>
      <c r="C36" s="53" t="s">
        <v>57</v>
      </c>
      <c r="D36" s="54" t="s">
        <v>33</v>
      </c>
      <c r="E36" s="55" t="s">
        <v>57</v>
      </c>
      <c r="F36" s="56">
        <v>43098</v>
      </c>
      <c r="G36" s="57" t="s">
        <v>52</v>
      </c>
      <c r="H36" s="58">
        <v>27</v>
      </c>
      <c r="I36" s="58">
        <v>4</v>
      </c>
      <c r="J36" s="94">
        <v>4</v>
      </c>
      <c r="K36" s="59">
        <v>11</v>
      </c>
      <c r="L36" s="60">
        <v>1694.96</v>
      </c>
      <c r="M36" s="61">
        <v>124</v>
      </c>
      <c r="N36" s="60">
        <v>2794.05</v>
      </c>
      <c r="O36" s="61">
        <v>199</v>
      </c>
      <c r="P36" s="60">
        <v>2332.25</v>
      </c>
      <c r="Q36" s="61">
        <v>179</v>
      </c>
      <c r="R36" s="62">
        <f t="shared" si="0"/>
        <v>6821.26</v>
      </c>
      <c r="S36" s="63">
        <f t="shared" si="1"/>
        <v>502</v>
      </c>
      <c r="T36" s="64">
        <f t="shared" si="2"/>
        <v>125.5</v>
      </c>
      <c r="U36" s="65">
        <f t="shared" si="3"/>
        <v>13.588167330677292</v>
      </c>
      <c r="V36" s="66">
        <v>13295.66</v>
      </c>
      <c r="W36" s="67">
        <v>1316</v>
      </c>
      <c r="X36" s="68">
        <f t="shared" si="9"/>
        <v>-0.4869558938781527</v>
      </c>
      <c r="Y36" s="68">
        <f t="shared" si="10"/>
        <v>-0.6185410334346505</v>
      </c>
      <c r="Z36" s="71">
        <v>1426089.73</v>
      </c>
      <c r="AA36" s="72">
        <v>99716</v>
      </c>
      <c r="AB36" s="73">
        <f t="shared" si="4"/>
        <v>14.301513598620081</v>
      </c>
    </row>
    <row r="37" spans="1:28" s="29" customFormat="1" ht="11.25">
      <c r="A37" s="32">
        <v>31</v>
      </c>
      <c r="B37" s="82"/>
      <c r="C37" s="75" t="s">
        <v>55</v>
      </c>
      <c r="D37" s="76" t="s">
        <v>33</v>
      </c>
      <c r="E37" s="77" t="s">
        <v>55</v>
      </c>
      <c r="F37" s="78">
        <v>43035</v>
      </c>
      <c r="G37" s="57" t="s">
        <v>38</v>
      </c>
      <c r="H37" s="79">
        <v>377</v>
      </c>
      <c r="I37" s="79">
        <v>13</v>
      </c>
      <c r="J37" s="94">
        <v>13</v>
      </c>
      <c r="K37" s="59">
        <v>20</v>
      </c>
      <c r="L37" s="60">
        <v>1201</v>
      </c>
      <c r="M37" s="61">
        <v>147</v>
      </c>
      <c r="N37" s="60">
        <v>1604</v>
      </c>
      <c r="O37" s="61">
        <v>176</v>
      </c>
      <c r="P37" s="60">
        <v>1595</v>
      </c>
      <c r="Q37" s="61">
        <v>176</v>
      </c>
      <c r="R37" s="62">
        <f t="shared" si="0"/>
        <v>4400</v>
      </c>
      <c r="S37" s="63">
        <f t="shared" si="1"/>
        <v>499</v>
      </c>
      <c r="T37" s="64">
        <f t="shared" si="2"/>
        <v>38.38461538461539</v>
      </c>
      <c r="U37" s="65">
        <f t="shared" si="3"/>
        <v>8.817635270541082</v>
      </c>
      <c r="V37" s="66">
        <v>5850</v>
      </c>
      <c r="W37" s="67">
        <v>585</v>
      </c>
      <c r="X37" s="68">
        <f t="shared" si="9"/>
        <v>-0.24786324786324787</v>
      </c>
      <c r="Y37" s="68">
        <f t="shared" si="10"/>
        <v>-0.147008547008547</v>
      </c>
      <c r="Z37" s="80">
        <v>65685736</v>
      </c>
      <c r="AA37" s="81">
        <v>5539196</v>
      </c>
      <c r="AB37" s="73">
        <f t="shared" si="4"/>
        <v>11.85835200632005</v>
      </c>
    </row>
    <row r="38" spans="1:28" s="29" customFormat="1" ht="11.25">
      <c r="A38" s="32">
        <v>32</v>
      </c>
      <c r="B38" s="82"/>
      <c r="C38" s="75" t="s">
        <v>81</v>
      </c>
      <c r="D38" s="76" t="s">
        <v>36</v>
      </c>
      <c r="E38" s="77" t="s">
        <v>82</v>
      </c>
      <c r="F38" s="78">
        <v>43147</v>
      </c>
      <c r="G38" s="57" t="s">
        <v>40</v>
      </c>
      <c r="H38" s="79">
        <v>235</v>
      </c>
      <c r="I38" s="79">
        <v>14</v>
      </c>
      <c r="J38" s="94">
        <v>14</v>
      </c>
      <c r="K38" s="59">
        <v>4</v>
      </c>
      <c r="L38" s="60">
        <v>860</v>
      </c>
      <c r="M38" s="61">
        <v>106</v>
      </c>
      <c r="N38" s="60">
        <v>2165.5</v>
      </c>
      <c r="O38" s="61">
        <v>189</v>
      </c>
      <c r="P38" s="60">
        <v>2147</v>
      </c>
      <c r="Q38" s="61">
        <v>191</v>
      </c>
      <c r="R38" s="62">
        <f t="shared" si="0"/>
        <v>5172.5</v>
      </c>
      <c r="S38" s="63">
        <f t="shared" si="1"/>
        <v>486</v>
      </c>
      <c r="T38" s="64">
        <f t="shared" si="2"/>
        <v>34.714285714285715</v>
      </c>
      <c r="U38" s="65">
        <f t="shared" si="3"/>
        <v>10.643004115226338</v>
      </c>
      <c r="V38" s="66">
        <v>38527.89</v>
      </c>
      <c r="W38" s="67">
        <v>3421</v>
      </c>
      <c r="X38" s="68">
        <f t="shared" si="9"/>
        <v>-0.8657466059002972</v>
      </c>
      <c r="Y38" s="68">
        <f t="shared" si="10"/>
        <v>-0.8579362759427068</v>
      </c>
      <c r="Z38" s="80">
        <v>1138581.42</v>
      </c>
      <c r="AA38" s="81">
        <v>94205</v>
      </c>
      <c r="AB38" s="73">
        <f t="shared" si="4"/>
        <v>12.086210073775277</v>
      </c>
    </row>
    <row r="39" spans="1:28" s="29" customFormat="1" ht="11.25">
      <c r="A39" s="32">
        <v>33</v>
      </c>
      <c r="B39" s="52"/>
      <c r="C39" s="53" t="s">
        <v>70</v>
      </c>
      <c r="D39" s="54" t="s">
        <v>39</v>
      </c>
      <c r="E39" s="55" t="s">
        <v>70</v>
      </c>
      <c r="F39" s="56">
        <v>43140</v>
      </c>
      <c r="G39" s="57" t="s">
        <v>52</v>
      </c>
      <c r="H39" s="58">
        <v>399</v>
      </c>
      <c r="I39" s="58">
        <v>4</v>
      </c>
      <c r="J39" s="94">
        <v>4</v>
      </c>
      <c r="K39" s="59">
        <v>5</v>
      </c>
      <c r="L39" s="60">
        <v>256</v>
      </c>
      <c r="M39" s="61">
        <v>26</v>
      </c>
      <c r="N39" s="60">
        <v>1502</v>
      </c>
      <c r="O39" s="61">
        <v>237</v>
      </c>
      <c r="P39" s="60">
        <v>988</v>
      </c>
      <c r="Q39" s="61">
        <v>155</v>
      </c>
      <c r="R39" s="62">
        <f aca="true" t="shared" si="11" ref="R39:R56">L39+N39+P39</f>
        <v>2746</v>
      </c>
      <c r="S39" s="63">
        <f aca="true" t="shared" si="12" ref="S39:S56">M39+O39+Q39</f>
        <v>418</v>
      </c>
      <c r="T39" s="64">
        <f aca="true" t="shared" si="13" ref="T39:T70">S39/J39</f>
        <v>104.5</v>
      </c>
      <c r="U39" s="65">
        <f aca="true" t="shared" si="14" ref="U39:U56">R39/S39</f>
        <v>6.569377990430622</v>
      </c>
      <c r="V39" s="66">
        <v>105888.21</v>
      </c>
      <c r="W39" s="67">
        <v>9753</v>
      </c>
      <c r="X39" s="68">
        <f t="shared" si="9"/>
        <v>-0.9740669900832208</v>
      </c>
      <c r="Y39" s="68">
        <f t="shared" si="10"/>
        <v>-0.9571413923920845</v>
      </c>
      <c r="Z39" s="71">
        <v>7114312.33</v>
      </c>
      <c r="AA39" s="72">
        <v>601218</v>
      </c>
      <c r="AB39" s="73">
        <f t="shared" si="4"/>
        <v>11.833165889910148</v>
      </c>
    </row>
    <row r="40" spans="1:28" s="29" customFormat="1" ht="11.25">
      <c r="A40" s="32">
        <v>34</v>
      </c>
      <c r="B40" s="52"/>
      <c r="C40" s="53" t="s">
        <v>76</v>
      </c>
      <c r="D40" s="54" t="s">
        <v>29</v>
      </c>
      <c r="E40" s="55" t="s">
        <v>77</v>
      </c>
      <c r="F40" s="56">
        <v>43147</v>
      </c>
      <c r="G40" s="57" t="s">
        <v>41</v>
      </c>
      <c r="H40" s="58">
        <v>35</v>
      </c>
      <c r="I40" s="58">
        <v>9</v>
      </c>
      <c r="J40" s="94">
        <v>9</v>
      </c>
      <c r="K40" s="59">
        <v>3</v>
      </c>
      <c r="L40" s="60">
        <v>1310</v>
      </c>
      <c r="M40" s="61">
        <v>82</v>
      </c>
      <c r="N40" s="60">
        <v>2607.1</v>
      </c>
      <c r="O40" s="61">
        <v>200</v>
      </c>
      <c r="P40" s="60">
        <v>1809</v>
      </c>
      <c r="Q40" s="61">
        <v>129</v>
      </c>
      <c r="R40" s="62">
        <f t="shared" si="11"/>
        <v>5726.1</v>
      </c>
      <c r="S40" s="63">
        <f t="shared" si="12"/>
        <v>411</v>
      </c>
      <c r="T40" s="64">
        <f t="shared" si="13"/>
        <v>45.666666666666664</v>
      </c>
      <c r="U40" s="65">
        <f t="shared" si="14"/>
        <v>13.932116788321169</v>
      </c>
      <c r="V40" s="66">
        <v>16624.16</v>
      </c>
      <c r="W40" s="67">
        <v>1077</v>
      </c>
      <c r="X40" s="68">
        <f t="shared" si="9"/>
        <v>-0.6555555288207043</v>
      </c>
      <c r="Y40" s="68">
        <f t="shared" si="10"/>
        <v>-0.6183844011142061</v>
      </c>
      <c r="Z40" s="83">
        <v>254435.28</v>
      </c>
      <c r="AA40" s="84">
        <v>17478</v>
      </c>
      <c r="AB40" s="73">
        <f t="shared" si="4"/>
        <v>14.557459663577069</v>
      </c>
    </row>
    <row r="41" spans="1:28" s="29" customFormat="1" ht="11.25">
      <c r="A41" s="32">
        <v>35</v>
      </c>
      <c r="B41" s="82"/>
      <c r="C41" s="75" t="s">
        <v>60</v>
      </c>
      <c r="D41" s="76" t="s">
        <v>33</v>
      </c>
      <c r="E41" s="77" t="s">
        <v>60</v>
      </c>
      <c r="F41" s="78">
        <v>43119</v>
      </c>
      <c r="G41" s="57" t="s">
        <v>40</v>
      </c>
      <c r="H41" s="79">
        <v>326</v>
      </c>
      <c r="I41" s="79">
        <v>1</v>
      </c>
      <c r="J41" s="94">
        <v>1</v>
      </c>
      <c r="K41" s="59">
        <v>8</v>
      </c>
      <c r="L41" s="60">
        <v>440</v>
      </c>
      <c r="M41" s="61">
        <v>62</v>
      </c>
      <c r="N41" s="60">
        <v>1367</v>
      </c>
      <c r="O41" s="61">
        <v>194</v>
      </c>
      <c r="P41" s="60">
        <v>887</v>
      </c>
      <c r="Q41" s="61">
        <v>125</v>
      </c>
      <c r="R41" s="62">
        <f t="shared" si="11"/>
        <v>2694</v>
      </c>
      <c r="S41" s="63">
        <f t="shared" si="12"/>
        <v>381</v>
      </c>
      <c r="T41" s="64">
        <f t="shared" si="13"/>
        <v>381</v>
      </c>
      <c r="U41" s="65">
        <f t="shared" si="14"/>
        <v>7.070866141732283</v>
      </c>
      <c r="V41" s="66">
        <v>1003</v>
      </c>
      <c r="W41" s="67">
        <v>111</v>
      </c>
      <c r="X41" s="68">
        <f t="shared" si="9"/>
        <v>1.6859421734795612</v>
      </c>
      <c r="Y41" s="68">
        <f t="shared" si="10"/>
        <v>2.4324324324324325</v>
      </c>
      <c r="Z41" s="80">
        <v>17426832.04</v>
      </c>
      <c r="AA41" s="81">
        <v>1479152</v>
      </c>
      <c r="AB41" s="73">
        <f t="shared" si="4"/>
        <v>11.781637073133796</v>
      </c>
    </row>
    <row r="42" spans="1:28" s="29" customFormat="1" ht="11.25">
      <c r="A42" s="32">
        <v>36</v>
      </c>
      <c r="B42" s="52"/>
      <c r="C42" s="53" t="s">
        <v>63</v>
      </c>
      <c r="D42" s="54" t="s">
        <v>29</v>
      </c>
      <c r="E42" s="55" t="s">
        <v>48</v>
      </c>
      <c r="F42" s="56">
        <v>43133</v>
      </c>
      <c r="G42" s="57" t="s">
        <v>41</v>
      </c>
      <c r="H42" s="58">
        <v>7</v>
      </c>
      <c r="I42" s="58">
        <v>5</v>
      </c>
      <c r="J42" s="94">
        <v>5</v>
      </c>
      <c r="K42" s="59">
        <v>5</v>
      </c>
      <c r="L42" s="60">
        <v>1058</v>
      </c>
      <c r="M42" s="61">
        <v>77</v>
      </c>
      <c r="N42" s="60">
        <v>2189</v>
      </c>
      <c r="O42" s="61">
        <v>163</v>
      </c>
      <c r="P42" s="60">
        <v>1263</v>
      </c>
      <c r="Q42" s="61">
        <v>91</v>
      </c>
      <c r="R42" s="62">
        <f t="shared" si="11"/>
        <v>4510</v>
      </c>
      <c r="S42" s="63">
        <f t="shared" si="12"/>
        <v>331</v>
      </c>
      <c r="T42" s="64">
        <f t="shared" si="13"/>
        <v>66.2</v>
      </c>
      <c r="U42" s="65">
        <f t="shared" si="14"/>
        <v>13.625377643504532</v>
      </c>
      <c r="V42" s="66">
        <v>6856</v>
      </c>
      <c r="W42" s="67">
        <v>574</v>
      </c>
      <c r="X42" s="68">
        <f t="shared" si="9"/>
        <v>-0.34218203033838973</v>
      </c>
      <c r="Y42" s="68">
        <f t="shared" si="10"/>
        <v>-0.42334494773519166</v>
      </c>
      <c r="Z42" s="80">
        <v>516149.78</v>
      </c>
      <c r="AA42" s="81">
        <v>35904</v>
      </c>
      <c r="AB42" s="73">
        <f t="shared" si="4"/>
        <v>14.375829434046347</v>
      </c>
    </row>
    <row r="43" spans="1:28" s="29" customFormat="1" ht="11.25">
      <c r="A43" s="32">
        <v>37</v>
      </c>
      <c r="B43" s="74" t="s">
        <v>28</v>
      </c>
      <c r="C43" s="53" t="s">
        <v>113</v>
      </c>
      <c r="D43" s="54" t="s">
        <v>39</v>
      </c>
      <c r="E43" s="55" t="s">
        <v>114</v>
      </c>
      <c r="F43" s="56">
        <v>43168</v>
      </c>
      <c r="G43" s="57" t="s">
        <v>52</v>
      </c>
      <c r="H43" s="58"/>
      <c r="I43" s="58">
        <v>11</v>
      </c>
      <c r="J43" s="94">
        <v>11</v>
      </c>
      <c r="K43" s="59">
        <v>1</v>
      </c>
      <c r="L43" s="60">
        <v>758.75</v>
      </c>
      <c r="M43" s="61">
        <v>66</v>
      </c>
      <c r="N43" s="60">
        <v>1459.33</v>
      </c>
      <c r="O43" s="61">
        <v>127</v>
      </c>
      <c r="P43" s="60">
        <v>975.2</v>
      </c>
      <c r="Q43" s="61">
        <v>88</v>
      </c>
      <c r="R43" s="62">
        <f t="shared" si="11"/>
        <v>3193.2799999999997</v>
      </c>
      <c r="S43" s="63">
        <f t="shared" si="12"/>
        <v>281</v>
      </c>
      <c r="T43" s="64">
        <f t="shared" si="13"/>
        <v>25.545454545454547</v>
      </c>
      <c r="U43" s="65">
        <f t="shared" si="14"/>
        <v>11.363985765124553</v>
      </c>
      <c r="V43" s="66"/>
      <c r="W43" s="67"/>
      <c r="X43" s="68"/>
      <c r="Y43" s="68"/>
      <c r="Z43" s="71">
        <v>3193.28</v>
      </c>
      <c r="AA43" s="72">
        <v>281</v>
      </c>
      <c r="AB43" s="73">
        <f t="shared" si="4"/>
        <v>11.363985765124555</v>
      </c>
    </row>
    <row r="44" spans="1:28" s="29" customFormat="1" ht="11.25">
      <c r="A44" s="32">
        <v>38</v>
      </c>
      <c r="B44" s="52"/>
      <c r="C44" s="53" t="s">
        <v>90</v>
      </c>
      <c r="D44" s="54" t="s">
        <v>91</v>
      </c>
      <c r="E44" s="55" t="s">
        <v>90</v>
      </c>
      <c r="F44" s="56">
        <v>43154</v>
      </c>
      <c r="G44" s="57" t="s">
        <v>50</v>
      </c>
      <c r="H44" s="58">
        <v>10</v>
      </c>
      <c r="I44" s="58">
        <v>10</v>
      </c>
      <c r="J44" s="94">
        <v>10</v>
      </c>
      <c r="K44" s="59">
        <v>3</v>
      </c>
      <c r="L44" s="60">
        <v>531.5</v>
      </c>
      <c r="M44" s="61">
        <v>45</v>
      </c>
      <c r="N44" s="60">
        <v>1374.87</v>
      </c>
      <c r="O44" s="61">
        <v>116</v>
      </c>
      <c r="P44" s="60">
        <v>1006.25</v>
      </c>
      <c r="Q44" s="61">
        <v>86</v>
      </c>
      <c r="R44" s="62">
        <f t="shared" si="11"/>
        <v>2912.62</v>
      </c>
      <c r="S44" s="63">
        <f t="shared" si="12"/>
        <v>247</v>
      </c>
      <c r="T44" s="64">
        <f t="shared" si="13"/>
        <v>24.7</v>
      </c>
      <c r="U44" s="65">
        <f t="shared" si="14"/>
        <v>11.791983805668016</v>
      </c>
      <c r="V44" s="66">
        <v>11787.4</v>
      </c>
      <c r="W44" s="67">
        <v>1034</v>
      </c>
      <c r="X44" s="68">
        <f>IF(V44&lt;&gt;0,-(V44-R44)/V44,"")</f>
        <v>-0.7529039482837605</v>
      </c>
      <c r="Y44" s="68">
        <f>IF(W44&lt;&gt;0,-(W44-S44)/W44,"")</f>
        <v>-0.7611218568665378</v>
      </c>
      <c r="Z44" s="71">
        <v>50035.87</v>
      </c>
      <c r="AA44" s="72">
        <v>4467</v>
      </c>
      <c r="AB44" s="73">
        <f t="shared" si="4"/>
        <v>11.201224535482428</v>
      </c>
    </row>
    <row r="45" spans="1:28" s="29" customFormat="1" ht="11.25">
      <c r="A45" s="32">
        <v>39</v>
      </c>
      <c r="B45" s="52"/>
      <c r="C45" s="75" t="s">
        <v>61</v>
      </c>
      <c r="D45" s="76" t="s">
        <v>33</v>
      </c>
      <c r="E45" s="77" t="s">
        <v>61</v>
      </c>
      <c r="F45" s="78">
        <v>43119</v>
      </c>
      <c r="G45" s="57" t="s">
        <v>32</v>
      </c>
      <c r="H45" s="79">
        <v>329</v>
      </c>
      <c r="I45" s="79">
        <v>3</v>
      </c>
      <c r="J45" s="94">
        <v>3</v>
      </c>
      <c r="K45" s="59">
        <v>8</v>
      </c>
      <c r="L45" s="60">
        <v>834</v>
      </c>
      <c r="M45" s="61">
        <v>156</v>
      </c>
      <c r="N45" s="60">
        <v>413</v>
      </c>
      <c r="O45" s="61">
        <v>70</v>
      </c>
      <c r="P45" s="60">
        <v>85</v>
      </c>
      <c r="Q45" s="61">
        <v>11</v>
      </c>
      <c r="R45" s="62">
        <f t="shared" si="11"/>
        <v>1332</v>
      </c>
      <c r="S45" s="63">
        <f t="shared" si="12"/>
        <v>237</v>
      </c>
      <c r="T45" s="64">
        <f t="shared" si="13"/>
        <v>79</v>
      </c>
      <c r="U45" s="65">
        <f t="shared" si="14"/>
        <v>5.620253164556962</v>
      </c>
      <c r="V45" s="66">
        <v>1529</v>
      </c>
      <c r="W45" s="67">
        <v>198</v>
      </c>
      <c r="X45" s="68">
        <f>IF(V45&lt;&gt;0,-(V45-R45)/V45,"")</f>
        <v>-0.12884238064094178</v>
      </c>
      <c r="Y45" s="68">
        <f>IF(W45&lt;&gt;0,-(W45-S45)/W45,"")</f>
        <v>0.19696969696969696</v>
      </c>
      <c r="Z45" s="80">
        <v>12313503</v>
      </c>
      <c r="AA45" s="81">
        <v>970222</v>
      </c>
      <c r="AB45" s="73">
        <f t="shared" si="4"/>
        <v>12.691428353510846</v>
      </c>
    </row>
    <row r="46" spans="1:28" s="29" customFormat="1" ht="11.25">
      <c r="A46" s="32">
        <v>40</v>
      </c>
      <c r="B46" s="74" t="s">
        <v>28</v>
      </c>
      <c r="C46" s="85" t="s">
        <v>116</v>
      </c>
      <c r="D46" s="54" t="s">
        <v>39</v>
      </c>
      <c r="E46" s="86" t="s">
        <v>116</v>
      </c>
      <c r="F46" s="56">
        <v>43168</v>
      </c>
      <c r="G46" s="57" t="s">
        <v>46</v>
      </c>
      <c r="H46" s="58">
        <v>21</v>
      </c>
      <c r="I46" s="58">
        <v>21</v>
      </c>
      <c r="J46" s="94">
        <v>21</v>
      </c>
      <c r="K46" s="59">
        <v>1</v>
      </c>
      <c r="L46" s="60">
        <v>595</v>
      </c>
      <c r="M46" s="61">
        <v>55</v>
      </c>
      <c r="N46" s="60">
        <v>987</v>
      </c>
      <c r="O46" s="61">
        <v>85</v>
      </c>
      <c r="P46" s="60">
        <v>807</v>
      </c>
      <c r="Q46" s="61">
        <v>65</v>
      </c>
      <c r="R46" s="62">
        <f t="shared" si="11"/>
        <v>2389</v>
      </c>
      <c r="S46" s="63">
        <f t="shared" si="12"/>
        <v>205</v>
      </c>
      <c r="T46" s="64">
        <f t="shared" si="13"/>
        <v>9.761904761904763</v>
      </c>
      <c r="U46" s="65">
        <f t="shared" si="14"/>
        <v>11.653658536585366</v>
      </c>
      <c r="V46" s="66"/>
      <c r="W46" s="67"/>
      <c r="X46" s="68"/>
      <c r="Y46" s="68"/>
      <c r="Z46" s="66">
        <v>2389</v>
      </c>
      <c r="AA46" s="67">
        <v>205</v>
      </c>
      <c r="AB46" s="73">
        <f t="shared" si="4"/>
        <v>11.653658536585366</v>
      </c>
    </row>
    <row r="47" spans="1:28" s="29" customFormat="1" ht="11.25">
      <c r="A47" s="32">
        <v>41</v>
      </c>
      <c r="B47" s="52"/>
      <c r="C47" s="53" t="s">
        <v>92</v>
      </c>
      <c r="D47" s="54" t="s">
        <v>29</v>
      </c>
      <c r="E47" s="55" t="s">
        <v>92</v>
      </c>
      <c r="F47" s="56" t="s">
        <v>93</v>
      </c>
      <c r="G47" s="57" t="s">
        <v>44</v>
      </c>
      <c r="H47" s="58">
        <v>49</v>
      </c>
      <c r="I47" s="58">
        <v>2</v>
      </c>
      <c r="J47" s="94">
        <v>2</v>
      </c>
      <c r="K47" s="59">
        <v>3</v>
      </c>
      <c r="L47" s="60">
        <v>185</v>
      </c>
      <c r="M47" s="61">
        <v>20</v>
      </c>
      <c r="N47" s="60">
        <v>685</v>
      </c>
      <c r="O47" s="61">
        <v>53</v>
      </c>
      <c r="P47" s="60">
        <v>337</v>
      </c>
      <c r="Q47" s="61">
        <v>57</v>
      </c>
      <c r="R47" s="62">
        <f t="shared" si="11"/>
        <v>1207</v>
      </c>
      <c r="S47" s="63">
        <f t="shared" si="12"/>
        <v>130</v>
      </c>
      <c r="T47" s="64">
        <f t="shared" si="13"/>
        <v>65</v>
      </c>
      <c r="U47" s="65">
        <f t="shared" si="14"/>
        <v>9.284615384615385</v>
      </c>
      <c r="V47" s="66">
        <v>4252.5</v>
      </c>
      <c r="W47" s="67">
        <v>228</v>
      </c>
      <c r="X47" s="68">
        <f aca="true" t="shared" si="15" ref="X47:X56">IF(V47&lt;&gt;0,-(V47-R47)/V47,"")</f>
        <v>-0.7161669606114051</v>
      </c>
      <c r="Y47" s="68">
        <f aca="true" t="shared" si="16" ref="Y47:Y56">IF(W47&lt;&gt;0,-(W47-S47)/W47,"")</f>
        <v>-0.4298245614035088</v>
      </c>
      <c r="Z47" s="80">
        <v>64652</v>
      </c>
      <c r="AA47" s="81">
        <v>4933</v>
      </c>
      <c r="AB47" s="73">
        <f t="shared" si="4"/>
        <v>13.106020677072776</v>
      </c>
    </row>
    <row r="48" spans="1:28" s="29" customFormat="1" ht="11.25">
      <c r="A48" s="32">
        <v>42</v>
      </c>
      <c r="B48" s="52"/>
      <c r="C48" s="53" t="s">
        <v>94</v>
      </c>
      <c r="D48" s="54" t="s">
        <v>29</v>
      </c>
      <c r="E48" s="55" t="s">
        <v>95</v>
      </c>
      <c r="F48" s="56">
        <v>43154</v>
      </c>
      <c r="G48" s="57" t="s">
        <v>37</v>
      </c>
      <c r="H48" s="58">
        <v>50</v>
      </c>
      <c r="I48" s="58">
        <v>1</v>
      </c>
      <c r="J48" s="94">
        <v>1</v>
      </c>
      <c r="K48" s="59">
        <v>3</v>
      </c>
      <c r="L48" s="60">
        <v>1563.55</v>
      </c>
      <c r="M48" s="61">
        <v>62</v>
      </c>
      <c r="N48" s="60">
        <v>1395.22</v>
      </c>
      <c r="O48" s="61">
        <v>49</v>
      </c>
      <c r="P48" s="60">
        <v>423.7</v>
      </c>
      <c r="Q48" s="61">
        <v>17</v>
      </c>
      <c r="R48" s="62">
        <f t="shared" si="11"/>
        <v>3382.47</v>
      </c>
      <c r="S48" s="63">
        <f t="shared" si="12"/>
        <v>128</v>
      </c>
      <c r="T48" s="64">
        <f t="shared" si="13"/>
        <v>128</v>
      </c>
      <c r="U48" s="65">
        <f t="shared" si="14"/>
        <v>26.425546875</v>
      </c>
      <c r="V48" s="66">
        <v>23442.949999999997</v>
      </c>
      <c r="W48" s="67">
        <v>1097</v>
      </c>
      <c r="X48" s="68">
        <f t="shared" si="15"/>
        <v>-0.8557148311112722</v>
      </c>
      <c r="Y48" s="68">
        <f t="shared" si="16"/>
        <v>-0.8833181403828624</v>
      </c>
      <c r="Z48" s="69">
        <v>219589.46</v>
      </c>
      <c r="AA48" s="70">
        <v>13265</v>
      </c>
      <c r="AB48" s="73">
        <f t="shared" si="4"/>
        <v>16.554049001130796</v>
      </c>
    </row>
    <row r="49" spans="1:28" s="29" customFormat="1" ht="11.25">
      <c r="A49" s="32">
        <v>43</v>
      </c>
      <c r="B49" s="52"/>
      <c r="C49" s="53" t="s">
        <v>78</v>
      </c>
      <c r="D49" s="54" t="s">
        <v>39</v>
      </c>
      <c r="E49" s="55" t="s">
        <v>78</v>
      </c>
      <c r="F49" s="56">
        <v>43147</v>
      </c>
      <c r="G49" s="57" t="s">
        <v>30</v>
      </c>
      <c r="H49" s="58">
        <v>154</v>
      </c>
      <c r="I49" s="58">
        <v>3</v>
      </c>
      <c r="J49" s="94">
        <v>3</v>
      </c>
      <c r="K49" s="59">
        <v>4</v>
      </c>
      <c r="L49" s="60">
        <v>1030</v>
      </c>
      <c r="M49" s="61">
        <v>53</v>
      </c>
      <c r="N49" s="60">
        <v>359</v>
      </c>
      <c r="O49" s="61">
        <v>22</v>
      </c>
      <c r="P49" s="60">
        <v>800.84</v>
      </c>
      <c r="Q49" s="61">
        <v>47</v>
      </c>
      <c r="R49" s="62">
        <f t="shared" si="11"/>
        <v>2189.84</v>
      </c>
      <c r="S49" s="63">
        <f t="shared" si="12"/>
        <v>122</v>
      </c>
      <c r="T49" s="64">
        <f t="shared" si="13"/>
        <v>40.666666666666664</v>
      </c>
      <c r="U49" s="65">
        <f t="shared" si="14"/>
        <v>17.94950819672131</v>
      </c>
      <c r="V49" s="66">
        <v>16617.78</v>
      </c>
      <c r="W49" s="67">
        <v>929</v>
      </c>
      <c r="X49" s="68">
        <f t="shared" si="15"/>
        <v>-0.8682230719145397</v>
      </c>
      <c r="Y49" s="68">
        <f t="shared" si="16"/>
        <v>-0.868675995694295</v>
      </c>
      <c r="Z49" s="71">
        <v>805629.76</v>
      </c>
      <c r="AA49" s="72">
        <v>59345</v>
      </c>
      <c r="AB49" s="73">
        <f t="shared" si="4"/>
        <v>13.57536035049288</v>
      </c>
    </row>
    <row r="50" spans="1:28" s="29" customFormat="1" ht="11.25">
      <c r="A50" s="32">
        <v>44</v>
      </c>
      <c r="B50" s="82"/>
      <c r="C50" s="75" t="s">
        <v>53</v>
      </c>
      <c r="D50" s="76" t="s">
        <v>35</v>
      </c>
      <c r="E50" s="77" t="s">
        <v>54</v>
      </c>
      <c r="F50" s="78">
        <v>43028</v>
      </c>
      <c r="G50" s="57" t="s">
        <v>40</v>
      </c>
      <c r="H50" s="79">
        <v>230</v>
      </c>
      <c r="I50" s="79">
        <v>1</v>
      </c>
      <c r="J50" s="94">
        <v>1</v>
      </c>
      <c r="K50" s="59">
        <v>18</v>
      </c>
      <c r="L50" s="60">
        <v>216</v>
      </c>
      <c r="M50" s="61">
        <v>35</v>
      </c>
      <c r="N50" s="60">
        <v>237</v>
      </c>
      <c r="O50" s="61">
        <v>39</v>
      </c>
      <c r="P50" s="60">
        <v>296</v>
      </c>
      <c r="Q50" s="61">
        <v>48</v>
      </c>
      <c r="R50" s="62">
        <f t="shared" si="11"/>
        <v>749</v>
      </c>
      <c r="S50" s="63">
        <f t="shared" si="12"/>
        <v>122</v>
      </c>
      <c r="T50" s="64">
        <f t="shared" si="13"/>
        <v>122</v>
      </c>
      <c r="U50" s="65">
        <f t="shared" si="14"/>
        <v>6.139344262295082</v>
      </c>
      <c r="V50" s="66">
        <v>0</v>
      </c>
      <c r="W50" s="67">
        <v>0</v>
      </c>
      <c r="X50" s="68">
        <f t="shared" si="15"/>
      </c>
      <c r="Y50" s="68">
        <f t="shared" si="16"/>
      </c>
      <c r="Z50" s="80">
        <v>1470159.94</v>
      </c>
      <c r="AA50" s="81">
        <v>118638</v>
      </c>
      <c r="AB50" s="73">
        <f t="shared" si="4"/>
        <v>12.391981827070584</v>
      </c>
    </row>
    <row r="51" spans="1:28" s="29" customFormat="1" ht="11.25">
      <c r="A51" s="32">
        <v>45</v>
      </c>
      <c r="B51" s="52"/>
      <c r="C51" s="53" t="s">
        <v>59</v>
      </c>
      <c r="D51" s="54" t="s">
        <v>33</v>
      </c>
      <c r="E51" s="55" t="s">
        <v>59</v>
      </c>
      <c r="F51" s="56">
        <v>43112</v>
      </c>
      <c r="G51" s="57" t="s">
        <v>37</v>
      </c>
      <c r="H51" s="58">
        <v>52</v>
      </c>
      <c r="I51" s="58">
        <v>1</v>
      </c>
      <c r="J51" s="94">
        <v>1</v>
      </c>
      <c r="K51" s="59">
        <v>9</v>
      </c>
      <c r="L51" s="60">
        <v>132</v>
      </c>
      <c r="M51" s="61">
        <v>9</v>
      </c>
      <c r="N51" s="60">
        <v>182</v>
      </c>
      <c r="O51" s="61">
        <v>12</v>
      </c>
      <c r="P51" s="60">
        <v>6</v>
      </c>
      <c r="Q51" s="61">
        <v>91</v>
      </c>
      <c r="R51" s="62">
        <f t="shared" si="11"/>
        <v>320</v>
      </c>
      <c r="S51" s="63">
        <f t="shared" si="12"/>
        <v>112</v>
      </c>
      <c r="T51" s="64">
        <f t="shared" si="13"/>
        <v>112</v>
      </c>
      <c r="U51" s="65">
        <f t="shared" si="14"/>
        <v>2.857142857142857</v>
      </c>
      <c r="V51" s="66">
        <v>12684.03</v>
      </c>
      <c r="W51" s="67">
        <v>1567</v>
      </c>
      <c r="X51" s="68">
        <f t="shared" si="15"/>
        <v>-0.9747714251700761</v>
      </c>
      <c r="Y51" s="68">
        <f t="shared" si="16"/>
        <v>-0.9285258455647735</v>
      </c>
      <c r="Z51" s="69">
        <v>1185112.54</v>
      </c>
      <c r="AA51" s="70">
        <v>68729</v>
      </c>
      <c r="AB51" s="73">
        <f t="shared" si="4"/>
        <v>17.24326761629007</v>
      </c>
    </row>
    <row r="52" spans="1:28" s="29" customFormat="1" ht="11.25">
      <c r="A52" s="32">
        <v>46</v>
      </c>
      <c r="B52" s="52"/>
      <c r="C52" s="53" t="s">
        <v>71</v>
      </c>
      <c r="D52" s="54" t="s">
        <v>35</v>
      </c>
      <c r="E52" s="55" t="s">
        <v>71</v>
      </c>
      <c r="F52" s="56">
        <v>43140</v>
      </c>
      <c r="G52" s="57" t="s">
        <v>45</v>
      </c>
      <c r="H52" s="58">
        <v>51</v>
      </c>
      <c r="I52" s="58">
        <v>7</v>
      </c>
      <c r="J52" s="94">
        <v>7</v>
      </c>
      <c r="K52" s="59">
        <v>4</v>
      </c>
      <c r="L52" s="60">
        <v>58</v>
      </c>
      <c r="M52" s="61">
        <v>6</v>
      </c>
      <c r="N52" s="60">
        <v>640</v>
      </c>
      <c r="O52" s="61">
        <v>64</v>
      </c>
      <c r="P52" s="60">
        <v>20</v>
      </c>
      <c r="Q52" s="61">
        <v>2</v>
      </c>
      <c r="R52" s="62">
        <f t="shared" si="11"/>
        <v>718</v>
      </c>
      <c r="S52" s="63">
        <f t="shared" si="12"/>
        <v>72</v>
      </c>
      <c r="T52" s="64">
        <f t="shared" si="13"/>
        <v>10.285714285714286</v>
      </c>
      <c r="U52" s="65">
        <f t="shared" si="14"/>
        <v>9.972222222222221</v>
      </c>
      <c r="V52" s="66">
        <v>0</v>
      </c>
      <c r="W52" s="67">
        <v>0</v>
      </c>
      <c r="X52" s="68">
        <f t="shared" si="15"/>
      </c>
      <c r="Y52" s="68">
        <f t="shared" si="16"/>
      </c>
      <c r="Z52" s="71">
        <v>81772</v>
      </c>
      <c r="AA52" s="72">
        <v>7162</v>
      </c>
      <c r="AB52" s="73">
        <f t="shared" si="4"/>
        <v>11.417481150516615</v>
      </c>
    </row>
    <row r="53" spans="1:28" s="29" customFormat="1" ht="11.25">
      <c r="A53" s="32">
        <v>47</v>
      </c>
      <c r="B53" s="52"/>
      <c r="C53" s="53" t="s">
        <v>104</v>
      </c>
      <c r="D53" s="54"/>
      <c r="E53" s="55" t="s">
        <v>104</v>
      </c>
      <c r="F53" s="56">
        <v>43161</v>
      </c>
      <c r="G53" s="57" t="s">
        <v>45</v>
      </c>
      <c r="H53" s="58">
        <v>3</v>
      </c>
      <c r="I53" s="58">
        <v>4</v>
      </c>
      <c r="J53" s="94">
        <v>4</v>
      </c>
      <c r="K53" s="59">
        <v>2</v>
      </c>
      <c r="L53" s="60">
        <v>0</v>
      </c>
      <c r="M53" s="61">
        <v>0</v>
      </c>
      <c r="N53" s="60">
        <v>312</v>
      </c>
      <c r="O53" s="61">
        <v>24</v>
      </c>
      <c r="P53" s="60">
        <v>585</v>
      </c>
      <c r="Q53" s="61">
        <v>45</v>
      </c>
      <c r="R53" s="62">
        <f t="shared" si="11"/>
        <v>897</v>
      </c>
      <c r="S53" s="63">
        <f t="shared" si="12"/>
        <v>69</v>
      </c>
      <c r="T53" s="64">
        <f t="shared" si="13"/>
        <v>17.25</v>
      </c>
      <c r="U53" s="65">
        <f t="shared" si="14"/>
        <v>13</v>
      </c>
      <c r="V53" s="66">
        <v>1768.5700000000002</v>
      </c>
      <c r="W53" s="67">
        <v>168</v>
      </c>
      <c r="X53" s="68">
        <f t="shared" si="15"/>
        <v>-0.4928105757759094</v>
      </c>
      <c r="Y53" s="68">
        <f t="shared" si="16"/>
        <v>-0.5892857142857143</v>
      </c>
      <c r="Z53" s="71">
        <v>4280.14</v>
      </c>
      <c r="AA53" s="72">
        <v>394</v>
      </c>
      <c r="AB53" s="73">
        <f t="shared" si="4"/>
        <v>10.863299492385787</v>
      </c>
    </row>
    <row r="54" spans="1:28" s="29" customFormat="1" ht="11.25">
      <c r="A54" s="32">
        <v>48</v>
      </c>
      <c r="B54" s="52"/>
      <c r="C54" s="53" t="s">
        <v>65</v>
      </c>
      <c r="D54" s="54" t="s">
        <v>33</v>
      </c>
      <c r="E54" s="55" t="s">
        <v>66</v>
      </c>
      <c r="F54" s="56">
        <v>43133</v>
      </c>
      <c r="G54" s="57" t="s">
        <v>45</v>
      </c>
      <c r="H54" s="58">
        <v>4</v>
      </c>
      <c r="I54" s="58">
        <v>1</v>
      </c>
      <c r="J54" s="94">
        <v>1</v>
      </c>
      <c r="K54" s="59">
        <v>3</v>
      </c>
      <c r="L54" s="60">
        <v>0</v>
      </c>
      <c r="M54" s="61">
        <v>0</v>
      </c>
      <c r="N54" s="60">
        <v>100</v>
      </c>
      <c r="O54" s="61">
        <v>22</v>
      </c>
      <c r="P54" s="60">
        <v>203</v>
      </c>
      <c r="Q54" s="61">
        <v>38</v>
      </c>
      <c r="R54" s="62">
        <f t="shared" si="11"/>
        <v>303</v>
      </c>
      <c r="S54" s="63">
        <f t="shared" si="12"/>
        <v>60</v>
      </c>
      <c r="T54" s="64">
        <f t="shared" si="13"/>
        <v>60</v>
      </c>
      <c r="U54" s="65">
        <f t="shared" si="14"/>
        <v>5.05</v>
      </c>
      <c r="V54" s="66">
        <v>240</v>
      </c>
      <c r="W54" s="67">
        <v>24</v>
      </c>
      <c r="X54" s="68">
        <f t="shared" si="15"/>
        <v>0.2625</v>
      </c>
      <c r="Y54" s="68">
        <f t="shared" si="16"/>
        <v>1.5</v>
      </c>
      <c r="Z54" s="71">
        <v>202</v>
      </c>
      <c r="AA54" s="72">
        <v>1895</v>
      </c>
      <c r="AB54" s="73">
        <f t="shared" si="4"/>
        <v>0.10659630606860158</v>
      </c>
    </row>
    <row r="55" spans="1:28" s="29" customFormat="1" ht="11.25">
      <c r="A55" s="32">
        <v>49</v>
      </c>
      <c r="B55" s="52"/>
      <c r="C55" s="53" t="s">
        <v>72</v>
      </c>
      <c r="D55" s="54" t="s">
        <v>33</v>
      </c>
      <c r="E55" s="55" t="s">
        <v>73</v>
      </c>
      <c r="F55" s="56">
        <v>43140</v>
      </c>
      <c r="G55" s="57" t="s">
        <v>44</v>
      </c>
      <c r="H55" s="58">
        <v>87</v>
      </c>
      <c r="I55" s="58">
        <v>1</v>
      </c>
      <c r="J55" s="94">
        <v>1</v>
      </c>
      <c r="K55" s="59">
        <v>5</v>
      </c>
      <c r="L55" s="60">
        <v>306</v>
      </c>
      <c r="M55" s="61">
        <v>51</v>
      </c>
      <c r="N55" s="60">
        <v>0</v>
      </c>
      <c r="O55" s="61">
        <v>0</v>
      </c>
      <c r="P55" s="60">
        <v>0</v>
      </c>
      <c r="Q55" s="61">
        <v>0</v>
      </c>
      <c r="R55" s="62">
        <f t="shared" si="11"/>
        <v>306</v>
      </c>
      <c r="S55" s="63">
        <f t="shared" si="12"/>
        <v>51</v>
      </c>
      <c r="T55" s="64">
        <f t="shared" si="13"/>
        <v>51</v>
      </c>
      <c r="U55" s="65">
        <f t="shared" si="14"/>
        <v>6</v>
      </c>
      <c r="V55" s="66">
        <v>1177</v>
      </c>
      <c r="W55" s="67">
        <v>203</v>
      </c>
      <c r="X55" s="68">
        <f t="shared" si="15"/>
        <v>-0.740016992353441</v>
      </c>
      <c r="Y55" s="68">
        <f t="shared" si="16"/>
        <v>-0.7487684729064039</v>
      </c>
      <c r="Z55" s="80">
        <v>384657.06</v>
      </c>
      <c r="AA55" s="81">
        <v>28244</v>
      </c>
      <c r="AB55" s="73">
        <f t="shared" si="4"/>
        <v>13.619071661237784</v>
      </c>
    </row>
    <row r="56" spans="1:28" s="29" customFormat="1" ht="11.25">
      <c r="A56" s="32">
        <v>50</v>
      </c>
      <c r="B56" s="52"/>
      <c r="C56" s="53" t="s">
        <v>80</v>
      </c>
      <c r="D56" s="54" t="s">
        <v>47</v>
      </c>
      <c r="E56" s="55" t="s">
        <v>80</v>
      </c>
      <c r="F56" s="56">
        <v>43147</v>
      </c>
      <c r="G56" s="57" t="s">
        <v>43</v>
      </c>
      <c r="H56" s="58">
        <v>63</v>
      </c>
      <c r="I56" s="58">
        <v>1</v>
      </c>
      <c r="J56" s="94">
        <v>1</v>
      </c>
      <c r="K56" s="59">
        <v>4</v>
      </c>
      <c r="L56" s="60">
        <v>24</v>
      </c>
      <c r="M56" s="61">
        <v>2</v>
      </c>
      <c r="N56" s="60">
        <v>44</v>
      </c>
      <c r="O56" s="61">
        <v>4</v>
      </c>
      <c r="P56" s="60">
        <v>20</v>
      </c>
      <c r="Q56" s="61">
        <v>2</v>
      </c>
      <c r="R56" s="62">
        <f t="shared" si="11"/>
        <v>88</v>
      </c>
      <c r="S56" s="63">
        <f t="shared" si="12"/>
        <v>8</v>
      </c>
      <c r="T56" s="64">
        <f t="shared" si="13"/>
        <v>8</v>
      </c>
      <c r="U56" s="65">
        <f t="shared" si="14"/>
        <v>11</v>
      </c>
      <c r="V56" s="66">
        <v>1280</v>
      </c>
      <c r="W56" s="67">
        <v>120</v>
      </c>
      <c r="X56" s="68">
        <f t="shared" si="15"/>
        <v>-0.93125</v>
      </c>
      <c r="Y56" s="68">
        <f t="shared" si="16"/>
        <v>-0.9333333333333333</v>
      </c>
      <c r="Z56" s="71">
        <v>83312</v>
      </c>
      <c r="AA56" s="72">
        <v>8351</v>
      </c>
      <c r="AB56" s="73">
        <f t="shared" si="4"/>
        <v>9.976290264638966</v>
      </c>
    </row>
  </sheetData>
  <sheetProtection formatCells="0" formatColumns="0" formatRows="0" insertColumns="0" insertRows="0" insertHyperlinks="0" deleteColumns="0" deleteRows="0" sort="0" autoFilter="0" pivotTables="0"/>
  <mergeCells count="11">
    <mergeCell ref="Z4:AB4"/>
    <mergeCell ref="B1:C1"/>
    <mergeCell ref="B2:C2"/>
    <mergeCell ref="B3:C3"/>
    <mergeCell ref="L4:M4"/>
    <mergeCell ref="N4:O4"/>
    <mergeCell ref="P4:Q4"/>
    <mergeCell ref="L1:AB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2018-03-13T10:39:44Z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