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23775" windowHeight="9375" tabRatio="616" activeTab="0"/>
  </bookViews>
  <sheets>
    <sheet name="2-4.3.2018 (hafta sonu)" sheetId="1" r:id="rId1"/>
  </sheets>
  <definedNames>
    <definedName name="_xlnm.Print_Area" localSheetId="0">'2-4.3.2018 (hafta sonu)'!#REF!</definedName>
  </definedNames>
  <calcPr fullCalcOnLoad="1"/>
</workbook>
</file>

<file path=xl/sharedStrings.xml><?xml version="1.0" encoding="utf-8"?>
<sst xmlns="http://schemas.openxmlformats.org/spreadsheetml/2006/main" count="221" uniqueCount="117">
  <si>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</si>
  <si>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</si>
  <si>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</si>
  <si>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</si>
  <si>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</si>
  <si>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</si>
  <si>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</si>
  <si>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</si>
  <si>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</si>
  <si>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</si>
  <si>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</si>
  <si>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</si>
  <si>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</si>
  <si>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</si>
  <si>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</si>
  <si>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</si>
  <si>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</si>
  <si>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</si>
  <si>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</si>
  <si>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</si>
  <si>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</si>
  <si>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</si>
  <si>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</si>
  <si>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</si>
  <si>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</si>
  <si>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</si>
  <si>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</si>
  <si>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</si>
  <si>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</si>
  <si>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</si>
  <si>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</si>
  <si>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</si>
  <si>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</si>
  <si>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</si>
  <si>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7A</t>
  </si>
  <si>
    <t>G</t>
  </si>
  <si>
    <t>7+13A</t>
  </si>
  <si>
    <t>PİNEMA</t>
  </si>
  <si>
    <t>WARNER BROS. TURKEY</t>
  </si>
  <si>
    <t>13+</t>
  </si>
  <si>
    <t>TME</t>
  </si>
  <si>
    <t>BİR FİLM</t>
  </si>
  <si>
    <t>BS DAĞITIM</t>
  </si>
  <si>
    <t>MC FİLM</t>
  </si>
  <si>
    <t>ÖZEN FİLM</t>
  </si>
  <si>
    <t>KURMACA</t>
  </si>
  <si>
    <t>13+15A</t>
  </si>
  <si>
    <t>PARAMPARÇA</t>
  </si>
  <si>
    <t>MUCİZE</t>
  </si>
  <si>
    <t>KARANLIK SAAT</t>
  </si>
  <si>
    <t>FİLMARTI</t>
  </si>
  <si>
    <t>ÇIKIŞ KOPYA SAYISI</t>
  </si>
  <si>
    <t>CGVMARS DAĞITIM</t>
  </si>
  <si>
    <t>AYLA</t>
  </si>
  <si>
    <t>WONDER</t>
  </si>
  <si>
    <t>AİLE ARASINDA</t>
  </si>
  <si>
    <t>FERDINAND</t>
  </si>
  <si>
    <t>LOVING VINCENT</t>
  </si>
  <si>
    <t>ARİF V 216</t>
  </si>
  <si>
    <t>DAHA</t>
  </si>
  <si>
    <t>DELİHA 2</t>
  </si>
  <si>
    <t>THE POST</t>
  </si>
  <si>
    <t>LOVELESS</t>
  </si>
  <si>
    <t>SEVGİSİZ</t>
  </si>
  <si>
    <t>ENES BATUR: HAYAL Mİ GERÇEK Mİ?</t>
  </si>
  <si>
    <t>COCO</t>
  </si>
  <si>
    <t>LABİRENT: SON İSYAN</t>
  </si>
  <si>
    <t>MAZE RUNNER: DEATH CURE</t>
  </si>
  <si>
    <t>ÖLÜMLÜ DÜNYA</t>
  </si>
  <si>
    <t>AUS DEM NICHTS</t>
  </si>
  <si>
    <t>CEBİMDEKİ YABANCI</t>
  </si>
  <si>
    <t>THREE BILLBOARDS OUTSIDE EBBING, MISSOURI</t>
  </si>
  <si>
    <t>ÜÇ BILLBOARD EBBING ÇIKIŞI, MISSOURI</t>
  </si>
  <si>
    <t>DARKEST HOUR</t>
  </si>
  <si>
    <t>İYİ GÜNLER</t>
  </si>
  <si>
    <t>HAO JI LE</t>
  </si>
  <si>
    <t>KAYHAN</t>
  </si>
  <si>
    <t>LEO DA VINCI: MISSION MONA LISA</t>
  </si>
  <si>
    <t>LEO DA VINCI: MONA LISA MACERASI</t>
  </si>
  <si>
    <t>FIFTY SHADE FREED</t>
  </si>
  <si>
    <t>ÖZGÜRLÜĞÜN ELLİ TONU</t>
  </si>
  <si>
    <t>I, TONYA</t>
  </si>
  <si>
    <t>BEN, TONYA</t>
  </si>
  <si>
    <t>SOFRA SIRLARI</t>
  </si>
  <si>
    <t>HADİ BE OĞLUM</t>
  </si>
  <si>
    <t>KAPIDAKİ SIR</t>
  </si>
  <si>
    <t>HAPPY FAMILY</t>
  </si>
  <si>
    <t>MUTLU CANAVAR AİLESİ</t>
  </si>
  <si>
    <t>SUYUN SESİ</t>
  </si>
  <si>
    <t>ANTEP FISTIĞI</t>
  </si>
  <si>
    <t>THE SHAPE OF WATER</t>
  </si>
  <si>
    <t>BLACK PANTHER</t>
  </si>
  <si>
    <t>CALL ME BY YOUR NAME</t>
  </si>
  <si>
    <t>BENİ ADINLA ÇAĞIR</t>
  </si>
  <si>
    <t>ALEM-İ CİN</t>
  </si>
  <si>
    <t>THE FLORIDA PROJECT</t>
  </si>
  <si>
    <t>13+!%A</t>
  </si>
  <si>
    <t>SAMSON</t>
  </si>
  <si>
    <t>23.02.201(</t>
  </si>
  <si>
    <t>ALL THE MONEY IN THE WORLD</t>
  </si>
  <si>
    <t>DÜNYANIN BÜTÜN PARASI</t>
  </si>
  <si>
    <t>GÖREVİMİZ TATİL</t>
  </si>
  <si>
    <t>PETER RABBIT</t>
  </si>
  <si>
    <t>TAVŞAN PETER</t>
  </si>
  <si>
    <t>2-4 MART 2018 / 10. VİZYON HAFTASI</t>
  </si>
  <si>
    <t>PLOEY: YOU NEVER FLY ALONE</t>
  </si>
  <si>
    <t>PULOİ: ASLA YALNIZ UÇMAYACAKSIN</t>
  </si>
  <si>
    <t>MUDBOUND</t>
  </si>
  <si>
    <t>SAVAŞTAN SONRA</t>
  </si>
  <si>
    <t>AİLECEK ŞAŞKINIZ</t>
  </si>
  <si>
    <t>SESSİZLİĞİN KARDEŞLERİ</t>
  </si>
  <si>
    <t>THE CROSSBREED</t>
  </si>
  <si>
    <t>MELEZ</t>
  </si>
  <si>
    <t>RED SPARROW</t>
  </si>
  <si>
    <t>KIZIL SERÇE</t>
  </si>
  <si>
    <t>LADY BIRD</t>
  </si>
  <si>
    <t>UĞUR BÖCEĞİ</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</si>
</sst>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28125" defaultRowHeight="12.75"/>
  <cols>
    <col min="1" max="1" width="2.7109375" style="4" bestFit="1" customWidth="1"/>
    <col min="2" max="2" width="3.28125" style="34" bestFit="1" customWidth="1"/>
    <col min="3" max="3" width="26.7109375" style="5" bestFit="1" customWidth="1"/>
    <col min="4" max="4" width="4.00390625" style="35" bestFit="1" customWidth="1"/>
    <col min="5" max="5" width="22.57421875" style="24" bestFit="1" customWidth="1"/>
    <col min="6" max="6" width="7.00390625" style="6" bestFit="1" customWidth="1"/>
    <col min="7" max="7" width="13.57421875" style="7" bestFit="1" customWidth="1"/>
    <col min="8" max="9" width="3.140625" style="8" bestFit="1" customWidth="1"/>
    <col min="10" max="10" width="3.140625" style="91" bestFit="1" customWidth="1"/>
    <col min="11" max="11" width="2.57421875" style="9" bestFit="1" customWidth="1"/>
    <col min="12" max="12" width="8.28125" style="37" bestFit="1" customWidth="1"/>
    <col min="13" max="13" width="5.57421875" style="31" bestFit="1" customWidth="1"/>
    <col min="14" max="14" width="8.28125" style="37" bestFit="1" customWidth="1"/>
    <col min="15" max="15" width="5.57421875" style="31" bestFit="1" customWidth="1"/>
    <col min="16" max="16" width="8.28125" style="27" bestFit="1" customWidth="1"/>
    <col min="17" max="17" width="5.5742187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4" width="4.7109375" style="41" bestFit="1" customWidth="1"/>
    <col min="25" max="25" width="5.421875" style="41" bestFit="1" customWidth="1"/>
    <col min="26" max="26" width="9.00390625" style="27" bestFit="1" customWidth="1"/>
    <col min="27" max="27" width="6.57421875" style="28" bestFit="1" customWidth="1"/>
    <col min="28" max="28" width="4.28125" style="42" bestFit="1" customWidth="1"/>
    <col min="29" max="16384" width="4.28125" style="5" customWidth="1"/>
  </cols>
  <sheetData>
    <row r="1" spans="1:28" s="1" customFormat="1" ht="12.75">
      <c r="A1" s="10" t="s">
        <v>0</v>
      </c>
      <c r="B1" s="100" t="s">
        <v>1</v>
      </c>
      <c r="C1" s="100"/>
      <c r="D1" s="94"/>
      <c r="E1" s="46"/>
      <c r="F1" s="47"/>
      <c r="G1" s="46"/>
      <c r="H1" s="11"/>
      <c r="I1" s="11"/>
      <c r="J1" s="87"/>
      <c r="K1" s="11"/>
      <c r="L1" s="104" t="s">
        <v>2</v>
      </c>
      <c r="M1" s="105"/>
      <c r="N1" s="105"/>
      <c r="O1" s="105"/>
      <c r="P1" s="105"/>
      <c r="Q1" s="105"/>
      <c r="R1" s="105"/>
      <c r="S1" s="105"/>
      <c r="T1" s="105"/>
      <c r="U1" s="105"/>
      <c r="V1" s="105"/>
      <c r="W1" s="105"/>
      <c r="X1" s="105"/>
      <c r="Y1" s="105"/>
      <c r="Z1" s="105"/>
      <c r="AA1" s="105"/>
      <c r="AB1" s="105"/>
    </row>
    <row r="2" spans="1:28" s="1" customFormat="1" ht="12.75">
      <c r="A2" s="10"/>
      <c r="B2" s="101" t="s">
        <v>3</v>
      </c>
      <c r="C2" s="102"/>
      <c r="D2" s="95"/>
      <c r="E2" s="12"/>
      <c r="F2" s="13"/>
      <c r="G2" s="12"/>
      <c r="H2" s="50"/>
      <c r="I2" s="50"/>
      <c r="J2" s="88"/>
      <c r="K2" s="14"/>
      <c r="L2" s="106"/>
      <c r="M2" s="106"/>
      <c r="N2" s="106"/>
      <c r="O2" s="106"/>
      <c r="P2" s="106"/>
      <c r="Q2" s="106"/>
      <c r="R2" s="106"/>
      <c r="S2" s="106"/>
      <c r="T2" s="106"/>
      <c r="U2" s="106"/>
      <c r="V2" s="106"/>
      <c r="W2" s="106"/>
      <c r="X2" s="106"/>
      <c r="Y2" s="106"/>
      <c r="Z2" s="106"/>
      <c r="AA2" s="106"/>
      <c r="AB2" s="106"/>
    </row>
    <row r="3" spans="1:28" s="1" customFormat="1" ht="11.25">
      <c r="A3" s="10"/>
      <c r="B3" s="103" t="s">
        <v>104</v>
      </c>
      <c r="C3" s="103"/>
      <c r="D3" s="96"/>
      <c r="E3" s="48"/>
      <c r="F3" s="49"/>
      <c r="G3" s="48"/>
      <c r="H3" s="15"/>
      <c r="I3" s="15"/>
      <c r="J3" s="89"/>
      <c r="K3" s="15"/>
      <c r="L3" s="107"/>
      <c r="M3" s="107"/>
      <c r="N3" s="107"/>
      <c r="O3" s="107"/>
      <c r="P3" s="107"/>
      <c r="Q3" s="107"/>
      <c r="R3" s="107"/>
      <c r="S3" s="107"/>
      <c r="T3" s="107"/>
      <c r="U3" s="107"/>
      <c r="V3" s="107"/>
      <c r="W3" s="107"/>
      <c r="X3" s="107"/>
      <c r="Y3" s="107"/>
      <c r="Z3" s="107"/>
      <c r="AA3" s="107"/>
      <c r="AB3" s="107"/>
    </row>
    <row r="4" spans="1:28" s="2" customFormat="1" ht="11.25" customHeight="1">
      <c r="A4" s="85"/>
      <c r="B4" s="43"/>
      <c r="C4" s="16"/>
      <c r="D4" s="44"/>
      <c r="E4" s="16"/>
      <c r="F4" s="17"/>
      <c r="G4" s="18"/>
      <c r="H4" s="18"/>
      <c r="I4" s="18"/>
      <c r="J4" s="90"/>
      <c r="K4" s="18"/>
      <c r="L4" s="98" t="s">
        <v>4</v>
      </c>
      <c r="M4" s="99"/>
      <c r="N4" s="98" t="s">
        <v>5</v>
      </c>
      <c r="O4" s="99"/>
      <c r="P4" s="98" t="s">
        <v>6</v>
      </c>
      <c r="Q4" s="99"/>
      <c r="R4" s="98" t="s">
        <v>7</v>
      </c>
      <c r="S4" s="108"/>
      <c r="T4" s="108"/>
      <c r="U4" s="99"/>
      <c r="V4" s="98" t="s">
        <v>8</v>
      </c>
      <c r="W4" s="99"/>
      <c r="X4" s="98" t="s">
        <v>9</v>
      </c>
      <c r="Y4" s="99"/>
      <c r="Z4" s="97" t="s">
        <v>10</v>
      </c>
      <c r="AA4" s="97"/>
      <c r="AB4" s="97"/>
    </row>
    <row r="5" spans="1:28" s="3" customFormat="1" ht="57.75">
      <c r="A5" s="86"/>
      <c r="B5" s="45"/>
      <c r="C5" s="19" t="s">
        <v>11</v>
      </c>
      <c r="D5" s="20" t="s">
        <v>12</v>
      </c>
      <c r="E5" s="19" t="s">
        <v>13</v>
      </c>
      <c r="F5" s="21" t="s">
        <v>14</v>
      </c>
      <c r="G5" s="22" t="s">
        <v>15</v>
      </c>
      <c r="H5" s="23" t="s">
        <v>51</v>
      </c>
      <c r="I5" s="23" t="s">
        <v>16</v>
      </c>
      <c r="J5" s="93"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68">
        <f>IF(V6&lt;&gt;0,-(V6-R6)/V6,"")</f>
      </c>
      <c r="Y6" s="68">
        <f>IF(W6&lt;&gt;0,-(W6-S6)/W6,"")</f>
      </c>
    </row>
    <row r="7" spans="1:28" s="29" customFormat="1" ht="11.25">
      <c r="A7" s="32">
        <v>1</v>
      </c>
      <c r="B7" s="74" t="s">
        <v>28</v>
      </c>
      <c r="C7" s="53" t="s">
        <v>109</v>
      </c>
      <c r="D7" s="54" t="s">
        <v>33</v>
      </c>
      <c r="E7" s="55" t="s">
        <v>109</v>
      </c>
      <c r="F7" s="56">
        <v>43161</v>
      </c>
      <c r="G7" s="57" t="s">
        <v>52</v>
      </c>
      <c r="H7" s="58">
        <v>406</v>
      </c>
      <c r="I7" s="58">
        <v>406</v>
      </c>
      <c r="J7" s="92">
        <v>850</v>
      </c>
      <c r="K7" s="59">
        <v>1</v>
      </c>
      <c r="L7" s="60">
        <v>1635310.41</v>
      </c>
      <c r="M7" s="61">
        <v>128035</v>
      </c>
      <c r="N7" s="60">
        <v>3175807.19</v>
      </c>
      <c r="O7" s="61">
        <v>244633</v>
      </c>
      <c r="P7" s="60">
        <v>3997652.11</v>
      </c>
      <c r="Q7" s="61">
        <v>307741</v>
      </c>
      <c r="R7" s="62">
        <f aca="true" t="shared" si="0" ref="R7:R38">L7+N7+P7</f>
        <v>8808769.709999999</v>
      </c>
      <c r="S7" s="63">
        <f aca="true" t="shared" si="1" ref="S7:S38">M7+O7+Q7</f>
        <v>680409</v>
      </c>
      <c r="T7" s="64">
        <f>S7/J7</f>
        <v>800.4811764705883</v>
      </c>
      <c r="U7" s="65">
        <f aca="true" t="shared" si="2" ref="U7:U38">R7/S7</f>
        <v>12.946286292509356</v>
      </c>
      <c r="V7" s="66"/>
      <c r="W7" s="67"/>
      <c r="X7" s="68"/>
      <c r="Y7" s="68"/>
      <c r="Z7" s="71">
        <v>8808769.71</v>
      </c>
      <c r="AA7" s="72">
        <v>680409</v>
      </c>
      <c r="AB7" s="73">
        <f aca="true" t="shared" si="3" ref="AB7:AB50">Z7/AA7</f>
        <v>12.94628629250936</v>
      </c>
    </row>
    <row r="8" spans="1:28" s="29" customFormat="1" ht="11.25">
      <c r="A8" s="32">
        <v>2</v>
      </c>
      <c r="B8" s="52"/>
      <c r="C8" s="53" t="s">
        <v>84</v>
      </c>
      <c r="D8" s="54" t="s">
        <v>33</v>
      </c>
      <c r="E8" s="55" t="s">
        <v>84</v>
      </c>
      <c r="F8" s="56">
        <v>43147</v>
      </c>
      <c r="G8" s="57" t="s">
        <v>52</v>
      </c>
      <c r="H8" s="58">
        <v>373</v>
      </c>
      <c r="I8" s="58">
        <v>379</v>
      </c>
      <c r="J8" s="92">
        <v>380</v>
      </c>
      <c r="K8" s="59">
        <v>3</v>
      </c>
      <c r="L8" s="60">
        <v>251980.36</v>
      </c>
      <c r="M8" s="61">
        <v>19934</v>
      </c>
      <c r="N8" s="60">
        <v>470107.42</v>
      </c>
      <c r="O8" s="61">
        <v>36254</v>
      </c>
      <c r="P8" s="60">
        <v>468557.84</v>
      </c>
      <c r="Q8" s="61">
        <v>36166</v>
      </c>
      <c r="R8" s="62">
        <f t="shared" si="0"/>
        <v>1190645.62</v>
      </c>
      <c r="S8" s="63">
        <f t="shared" si="1"/>
        <v>92354</v>
      </c>
      <c r="T8" s="64">
        <f>S8/J8</f>
        <v>243.03684210526316</v>
      </c>
      <c r="U8" s="65">
        <f t="shared" si="2"/>
        <v>12.892193299694654</v>
      </c>
      <c r="V8" s="66">
        <v>2182728.09</v>
      </c>
      <c r="W8" s="67">
        <v>171012</v>
      </c>
      <c r="X8" s="68">
        <f aca="true" t="shared" si="4" ref="X8:Y10">IF(V8&lt;&gt;0,-(V8-R8)/V8,"")</f>
        <v>-0.4545149139488097</v>
      </c>
      <c r="Y8" s="68">
        <f t="shared" si="4"/>
        <v>-0.4599560264776741</v>
      </c>
      <c r="Z8" s="71">
        <v>9388522.73</v>
      </c>
      <c r="AA8" s="72">
        <v>771985</v>
      </c>
      <c r="AB8" s="73">
        <f t="shared" si="3"/>
        <v>12.161535172315524</v>
      </c>
    </row>
    <row r="9" spans="1:28" s="29" customFormat="1" ht="11.25">
      <c r="A9" s="32">
        <v>3</v>
      </c>
      <c r="B9" s="52"/>
      <c r="C9" s="53" t="s">
        <v>91</v>
      </c>
      <c r="D9" s="54" t="s">
        <v>39</v>
      </c>
      <c r="E9" s="55" t="s">
        <v>91</v>
      </c>
      <c r="F9" s="56">
        <v>43147</v>
      </c>
      <c r="G9" s="57" t="s">
        <v>32</v>
      </c>
      <c r="H9" s="58">
        <v>299</v>
      </c>
      <c r="I9" s="58">
        <v>312</v>
      </c>
      <c r="J9" s="92">
        <v>312</v>
      </c>
      <c r="K9" s="59">
        <v>3</v>
      </c>
      <c r="L9" s="60">
        <v>207999</v>
      </c>
      <c r="M9" s="61">
        <v>13014</v>
      </c>
      <c r="N9" s="60">
        <v>428371</v>
      </c>
      <c r="O9" s="61">
        <v>27545</v>
      </c>
      <c r="P9" s="60">
        <v>417578</v>
      </c>
      <c r="Q9" s="61">
        <v>27235</v>
      </c>
      <c r="R9" s="62">
        <f t="shared" si="0"/>
        <v>1053948</v>
      </c>
      <c r="S9" s="63">
        <f t="shared" si="1"/>
        <v>67794</v>
      </c>
      <c r="T9" s="64">
        <f>S9/J9</f>
        <v>217.28846153846155</v>
      </c>
      <c r="U9" s="65">
        <f t="shared" si="2"/>
        <v>15.54633153376405</v>
      </c>
      <c r="V9" s="66">
        <v>2076105</v>
      </c>
      <c r="W9" s="67">
        <v>130521</v>
      </c>
      <c r="X9" s="68">
        <f t="shared" si="4"/>
        <v>-0.49234359533838606</v>
      </c>
      <c r="Y9" s="68">
        <f t="shared" si="4"/>
        <v>-0.48058933045257085</v>
      </c>
      <c r="Z9" s="71">
        <v>8989206</v>
      </c>
      <c r="AA9" s="72">
        <v>587692</v>
      </c>
      <c r="AB9" s="73">
        <f t="shared" si="3"/>
        <v>15.295777379988158</v>
      </c>
    </row>
    <row r="10" spans="1:28" s="29" customFormat="1" ht="11.25">
      <c r="A10" s="32">
        <v>4</v>
      </c>
      <c r="B10" s="52"/>
      <c r="C10" s="53" t="s">
        <v>101</v>
      </c>
      <c r="D10" s="54" t="s">
        <v>33</v>
      </c>
      <c r="E10" s="53" t="s">
        <v>101</v>
      </c>
      <c r="F10" s="56">
        <v>43154</v>
      </c>
      <c r="G10" s="57" t="s">
        <v>32</v>
      </c>
      <c r="H10" s="58">
        <v>314</v>
      </c>
      <c r="I10" s="58">
        <v>315</v>
      </c>
      <c r="J10" s="92">
        <v>315</v>
      </c>
      <c r="K10" s="59">
        <v>2</v>
      </c>
      <c r="L10" s="60">
        <v>132773</v>
      </c>
      <c r="M10" s="61">
        <v>10012</v>
      </c>
      <c r="N10" s="60">
        <v>295548</v>
      </c>
      <c r="O10" s="61">
        <v>25625</v>
      </c>
      <c r="P10" s="60">
        <v>299996</v>
      </c>
      <c r="Q10" s="61">
        <v>22821</v>
      </c>
      <c r="R10" s="62">
        <f t="shared" si="0"/>
        <v>728317</v>
      </c>
      <c r="S10" s="63">
        <f t="shared" si="1"/>
        <v>58458</v>
      </c>
      <c r="T10" s="64">
        <f>S10/J10</f>
        <v>185.58095238095237</v>
      </c>
      <c r="U10" s="65">
        <f t="shared" si="2"/>
        <v>12.458808033117794</v>
      </c>
      <c r="V10" s="66">
        <v>1643245</v>
      </c>
      <c r="W10" s="67">
        <v>125978</v>
      </c>
      <c r="X10" s="68">
        <f t="shared" si="4"/>
        <v>-0.5567812468621538</v>
      </c>
      <c r="Y10" s="68">
        <f t="shared" si="4"/>
        <v>-0.5359665973423932</v>
      </c>
      <c r="Z10" s="71">
        <v>3083160</v>
      </c>
      <c r="AA10" s="72">
        <v>250803</v>
      </c>
      <c r="AB10" s="73">
        <f t="shared" si="3"/>
        <v>12.293154388105405</v>
      </c>
    </row>
    <row r="11" spans="1:28" s="29" customFormat="1" ht="11.25">
      <c r="A11" s="32">
        <v>5</v>
      </c>
      <c r="B11" s="74" t="s">
        <v>28</v>
      </c>
      <c r="C11" s="75" t="s">
        <v>113</v>
      </c>
      <c r="D11" s="76" t="s">
        <v>31</v>
      </c>
      <c r="E11" s="77" t="s">
        <v>114</v>
      </c>
      <c r="F11" s="78">
        <v>43161</v>
      </c>
      <c r="G11" s="57" t="s">
        <v>40</v>
      </c>
      <c r="H11" s="79">
        <v>207</v>
      </c>
      <c r="I11" s="79">
        <v>207</v>
      </c>
      <c r="J11" s="92">
        <v>207</v>
      </c>
      <c r="K11" s="59">
        <v>1</v>
      </c>
      <c r="L11" s="60">
        <v>225605.84</v>
      </c>
      <c r="M11" s="61">
        <v>14287</v>
      </c>
      <c r="N11" s="60">
        <v>345553.02</v>
      </c>
      <c r="O11" s="61">
        <v>21788</v>
      </c>
      <c r="P11" s="60">
        <v>342050.71</v>
      </c>
      <c r="Q11" s="61">
        <v>21733</v>
      </c>
      <c r="R11" s="62">
        <f t="shared" si="0"/>
        <v>913209.5700000001</v>
      </c>
      <c r="S11" s="63">
        <f t="shared" si="1"/>
        <v>57808</v>
      </c>
      <c r="T11" s="64">
        <f>S11/J11</f>
        <v>279.2657004830918</v>
      </c>
      <c r="U11" s="65">
        <f t="shared" si="2"/>
        <v>15.797287053694992</v>
      </c>
      <c r="V11" s="66"/>
      <c r="W11" s="67"/>
      <c r="X11" s="68"/>
      <c r="Y11" s="68"/>
      <c r="Z11" s="80">
        <v>972032.19</v>
      </c>
      <c r="AA11" s="81">
        <v>61884</v>
      </c>
      <c r="AB11" s="73">
        <f t="shared" si="3"/>
        <v>15.707326449486134</v>
      </c>
    </row>
    <row r="12" spans="1:28" s="29" customFormat="1" ht="11.25">
      <c r="A12" s="32">
        <v>6</v>
      </c>
      <c r="B12" s="52"/>
      <c r="C12" s="75" t="s">
        <v>102</v>
      </c>
      <c r="D12" s="76" t="s">
        <v>33</v>
      </c>
      <c r="E12" s="77" t="s">
        <v>103</v>
      </c>
      <c r="F12" s="78">
        <v>43154</v>
      </c>
      <c r="G12" s="57" t="s">
        <v>38</v>
      </c>
      <c r="H12" s="79">
        <v>229</v>
      </c>
      <c r="I12" s="79">
        <v>221</v>
      </c>
      <c r="J12" s="92">
        <v>221</v>
      </c>
      <c r="K12" s="59">
        <v>2</v>
      </c>
      <c r="L12" s="60">
        <v>60656</v>
      </c>
      <c r="M12" s="61">
        <v>4765</v>
      </c>
      <c r="N12" s="60">
        <v>233067</v>
      </c>
      <c r="O12" s="61">
        <v>17271</v>
      </c>
      <c r="P12" s="60">
        <v>218030</v>
      </c>
      <c r="Q12" s="61">
        <v>15993</v>
      </c>
      <c r="R12" s="62">
        <f t="shared" si="0"/>
        <v>511753</v>
      </c>
      <c r="S12" s="63">
        <f t="shared" si="1"/>
        <v>38029</v>
      </c>
      <c r="T12" s="64">
        <f>S12/J12</f>
        <v>172.07692307692307</v>
      </c>
      <c r="U12" s="65">
        <f t="shared" si="2"/>
        <v>13.456914460017355</v>
      </c>
      <c r="V12" s="66">
        <v>826713</v>
      </c>
      <c r="W12" s="67">
        <v>62697</v>
      </c>
      <c r="X12" s="68">
        <f>IF(V12&lt;&gt;0,-(V12-R12)/V12,"")</f>
        <v>-0.3809786467613307</v>
      </c>
      <c r="Y12" s="68">
        <f>IF(W12&lt;&gt;0,-(W12-S12)/W12,"")</f>
        <v>-0.3934478523693319</v>
      </c>
      <c r="Z12" s="80">
        <v>1566222</v>
      </c>
      <c r="AA12" s="81">
        <v>122144</v>
      </c>
      <c r="AB12" s="73">
        <f t="shared" si="3"/>
        <v>12.82275019648939</v>
      </c>
    </row>
    <row r="13" spans="1:28" s="29" customFormat="1" ht="11.25">
      <c r="A13" s="32">
        <v>7</v>
      </c>
      <c r="B13" s="74" t="s">
        <v>28</v>
      </c>
      <c r="C13" s="53" t="s">
        <v>105</v>
      </c>
      <c r="D13" s="54" t="s">
        <v>35</v>
      </c>
      <c r="E13" s="55" t="s">
        <v>106</v>
      </c>
      <c r="F13" s="56">
        <v>43161</v>
      </c>
      <c r="G13" s="57" t="s">
        <v>41</v>
      </c>
      <c r="H13" s="58">
        <v>180</v>
      </c>
      <c r="I13" s="58">
        <v>180</v>
      </c>
      <c r="J13" s="92">
        <v>180</v>
      </c>
      <c r="K13" s="59">
        <v>1</v>
      </c>
      <c r="L13" s="60">
        <v>34801.41</v>
      </c>
      <c r="M13" s="61">
        <v>2858</v>
      </c>
      <c r="N13" s="60">
        <v>170185.82</v>
      </c>
      <c r="O13" s="61">
        <v>12761</v>
      </c>
      <c r="P13" s="60">
        <v>178017.89</v>
      </c>
      <c r="Q13" s="61">
        <v>13711</v>
      </c>
      <c r="R13" s="62">
        <f t="shared" si="0"/>
        <v>383005.12</v>
      </c>
      <c r="S13" s="63">
        <f t="shared" si="1"/>
        <v>29330</v>
      </c>
      <c r="T13" s="64">
        <f>S13/J13</f>
        <v>162.94444444444446</v>
      </c>
      <c r="U13" s="65">
        <f t="shared" si="2"/>
        <v>13.058476645073304</v>
      </c>
      <c r="V13" s="66"/>
      <c r="W13" s="67"/>
      <c r="X13" s="68"/>
      <c r="Y13" s="68"/>
      <c r="Z13" s="83">
        <v>383005.12</v>
      </c>
      <c r="AA13" s="84">
        <v>29330</v>
      </c>
      <c r="AB13" s="73">
        <f t="shared" si="3"/>
        <v>13.058476645073304</v>
      </c>
    </row>
    <row r="14" spans="1:28" s="29" customFormat="1" ht="11.25">
      <c r="A14" s="32">
        <v>8</v>
      </c>
      <c r="B14" s="52"/>
      <c r="C14" s="53" t="s">
        <v>70</v>
      </c>
      <c r="D14" s="54" t="s">
        <v>39</v>
      </c>
      <c r="E14" s="55" t="s">
        <v>70</v>
      </c>
      <c r="F14" s="56">
        <v>43133</v>
      </c>
      <c r="G14" s="57" t="s">
        <v>52</v>
      </c>
      <c r="H14" s="58">
        <v>271</v>
      </c>
      <c r="I14" s="58">
        <v>143</v>
      </c>
      <c r="J14" s="92">
        <v>143</v>
      </c>
      <c r="K14" s="59">
        <v>5</v>
      </c>
      <c r="L14" s="60">
        <v>55563.94</v>
      </c>
      <c r="M14" s="61">
        <v>5240</v>
      </c>
      <c r="N14" s="60">
        <v>87708.92</v>
      </c>
      <c r="O14" s="61">
        <v>7971</v>
      </c>
      <c r="P14" s="60">
        <v>71946.7</v>
      </c>
      <c r="Q14" s="61">
        <v>6464</v>
      </c>
      <c r="R14" s="62">
        <f t="shared" si="0"/>
        <v>215219.56</v>
      </c>
      <c r="S14" s="63">
        <f t="shared" si="1"/>
        <v>19675</v>
      </c>
      <c r="T14" s="64">
        <f>S14/J14</f>
        <v>137.5874125874126</v>
      </c>
      <c r="U14" s="65">
        <f t="shared" si="2"/>
        <v>10.938732401524778</v>
      </c>
      <c r="V14" s="66">
        <v>850772.26</v>
      </c>
      <c r="W14" s="67">
        <v>60305</v>
      </c>
      <c r="X14" s="68">
        <f aca="true" t="shared" si="5" ref="X14:Y17">IF(V14&lt;&gt;0,-(V14-R14)/V14,"")</f>
        <v>-0.747030350989582</v>
      </c>
      <c r="Y14" s="68">
        <f t="shared" si="5"/>
        <v>-0.6737418124533621</v>
      </c>
      <c r="Z14" s="71">
        <v>10774377.81</v>
      </c>
      <c r="AA14" s="72">
        <v>820088</v>
      </c>
      <c r="AB14" s="73">
        <f t="shared" si="3"/>
        <v>13.138075194369385</v>
      </c>
    </row>
    <row r="15" spans="1:28" s="29" customFormat="1" ht="11.25">
      <c r="A15" s="32">
        <v>9</v>
      </c>
      <c r="B15" s="52"/>
      <c r="C15" s="53" t="s">
        <v>94</v>
      </c>
      <c r="D15" s="54" t="s">
        <v>31</v>
      </c>
      <c r="E15" s="55" t="s">
        <v>94</v>
      </c>
      <c r="F15" s="56">
        <v>43123</v>
      </c>
      <c r="G15" s="57" t="s">
        <v>52</v>
      </c>
      <c r="H15" s="58">
        <v>197</v>
      </c>
      <c r="I15" s="58">
        <v>149</v>
      </c>
      <c r="J15" s="92">
        <v>149</v>
      </c>
      <c r="K15" s="59">
        <v>2</v>
      </c>
      <c r="L15" s="60">
        <v>34693.37</v>
      </c>
      <c r="M15" s="61">
        <v>2927</v>
      </c>
      <c r="N15" s="60">
        <v>58716</v>
      </c>
      <c r="O15" s="61">
        <v>4877</v>
      </c>
      <c r="P15" s="60">
        <v>68512.38</v>
      </c>
      <c r="Q15" s="61">
        <v>5703</v>
      </c>
      <c r="R15" s="62">
        <f t="shared" si="0"/>
        <v>161921.75</v>
      </c>
      <c r="S15" s="63">
        <f t="shared" si="1"/>
        <v>13507</v>
      </c>
      <c r="T15" s="64">
        <f>S15/J15</f>
        <v>90.6510067114094</v>
      </c>
      <c r="U15" s="65">
        <f t="shared" si="2"/>
        <v>11.987987710076256</v>
      </c>
      <c r="V15" s="66">
        <v>516006.87</v>
      </c>
      <c r="W15" s="67">
        <v>41871</v>
      </c>
      <c r="X15" s="68">
        <f t="shared" si="5"/>
        <v>-0.6862023368022212</v>
      </c>
      <c r="Y15" s="68">
        <f t="shared" si="5"/>
        <v>-0.6774139619306919</v>
      </c>
      <c r="Z15" s="71">
        <v>970354.83</v>
      </c>
      <c r="AA15" s="72">
        <v>82502</v>
      </c>
      <c r="AB15" s="73">
        <f t="shared" si="3"/>
        <v>11.761591597779447</v>
      </c>
    </row>
    <row r="16" spans="1:28" s="29" customFormat="1" ht="11.25">
      <c r="A16" s="32">
        <v>10</v>
      </c>
      <c r="B16" s="52"/>
      <c r="C16" s="53" t="s">
        <v>55</v>
      </c>
      <c r="D16" s="54" t="s">
        <v>36</v>
      </c>
      <c r="E16" s="55" t="s">
        <v>55</v>
      </c>
      <c r="F16" s="56">
        <v>43070</v>
      </c>
      <c r="G16" s="57" t="s">
        <v>52</v>
      </c>
      <c r="H16" s="58">
        <v>379</v>
      </c>
      <c r="I16" s="58">
        <v>59</v>
      </c>
      <c r="J16" s="92">
        <v>59</v>
      </c>
      <c r="K16" s="59">
        <v>14</v>
      </c>
      <c r="L16" s="60">
        <v>20123.28</v>
      </c>
      <c r="M16" s="61">
        <v>2237</v>
      </c>
      <c r="N16" s="60">
        <v>38073.71</v>
      </c>
      <c r="O16" s="61">
        <v>4144</v>
      </c>
      <c r="P16" s="60">
        <v>34762.66</v>
      </c>
      <c r="Q16" s="61">
        <v>3726</v>
      </c>
      <c r="R16" s="62">
        <f t="shared" si="0"/>
        <v>92959.65</v>
      </c>
      <c r="S16" s="63">
        <f t="shared" si="1"/>
        <v>10107</v>
      </c>
      <c r="T16" s="64">
        <f>S16/J16</f>
        <v>171.3050847457627</v>
      </c>
      <c r="U16" s="65">
        <f t="shared" si="2"/>
        <v>9.197551202137133</v>
      </c>
      <c r="V16" s="66">
        <v>259716.92</v>
      </c>
      <c r="W16" s="67">
        <v>28612</v>
      </c>
      <c r="X16" s="68">
        <f t="shared" si="5"/>
        <v>-0.6420731849122499</v>
      </c>
      <c r="Y16" s="68">
        <f t="shared" si="5"/>
        <v>-0.6467566056200196</v>
      </c>
      <c r="Z16" s="71">
        <v>64165972.12</v>
      </c>
      <c r="AA16" s="72">
        <v>5239324</v>
      </c>
      <c r="AB16" s="73">
        <f t="shared" si="3"/>
        <v>12.246994482494307</v>
      </c>
    </row>
    <row r="17" spans="1:28" s="29" customFormat="1" ht="11.25">
      <c r="A17" s="32">
        <v>11</v>
      </c>
      <c r="B17" s="52"/>
      <c r="C17" s="53" t="s">
        <v>76</v>
      </c>
      <c r="D17" s="54" t="s">
        <v>39</v>
      </c>
      <c r="E17" s="55" t="s">
        <v>76</v>
      </c>
      <c r="F17" s="56">
        <v>43140</v>
      </c>
      <c r="G17" s="57" t="s">
        <v>52</v>
      </c>
      <c r="H17" s="58">
        <v>399</v>
      </c>
      <c r="I17" s="58">
        <v>174</v>
      </c>
      <c r="J17" s="92">
        <v>174</v>
      </c>
      <c r="K17" s="59">
        <v>4</v>
      </c>
      <c r="L17" s="60">
        <v>15880.98</v>
      </c>
      <c r="M17" s="61">
        <v>1508</v>
      </c>
      <c r="N17" s="60">
        <v>43405.62</v>
      </c>
      <c r="O17" s="61">
        <v>3983</v>
      </c>
      <c r="P17" s="60">
        <v>46601.61</v>
      </c>
      <c r="Q17" s="61">
        <v>4262</v>
      </c>
      <c r="R17" s="62">
        <f t="shared" si="0"/>
        <v>105888.21</v>
      </c>
      <c r="S17" s="63">
        <f t="shared" si="1"/>
        <v>9753</v>
      </c>
      <c r="T17" s="64">
        <f>S17/J17</f>
        <v>56.05172413793103</v>
      </c>
      <c r="U17" s="65">
        <f t="shared" si="2"/>
        <v>10.856988618886497</v>
      </c>
      <c r="V17" s="66">
        <v>609902.8200000001</v>
      </c>
      <c r="W17" s="67">
        <v>56754</v>
      </c>
      <c r="X17" s="68">
        <f t="shared" si="5"/>
        <v>-0.8263851116477867</v>
      </c>
      <c r="Y17" s="68">
        <f t="shared" si="5"/>
        <v>-0.8281530817211121</v>
      </c>
      <c r="Z17" s="71">
        <v>7074631.99</v>
      </c>
      <c r="AA17" s="72">
        <v>597093</v>
      </c>
      <c r="AB17" s="73">
        <f t="shared" si="3"/>
        <v>11.848459101011066</v>
      </c>
    </row>
    <row r="18" spans="1:28" s="29" customFormat="1" ht="11.25">
      <c r="A18" s="32">
        <v>12</v>
      </c>
      <c r="B18" s="74" t="s">
        <v>28</v>
      </c>
      <c r="C18" s="53" t="s">
        <v>115</v>
      </c>
      <c r="D18" s="54" t="s">
        <v>29</v>
      </c>
      <c r="E18" s="53" t="s">
        <v>116</v>
      </c>
      <c r="F18" s="56">
        <v>43161</v>
      </c>
      <c r="G18" s="57" t="s">
        <v>32</v>
      </c>
      <c r="H18" s="58">
        <v>27</v>
      </c>
      <c r="I18" s="58">
        <v>27</v>
      </c>
      <c r="J18" s="92">
        <v>27</v>
      </c>
      <c r="K18" s="59">
        <v>1</v>
      </c>
      <c r="L18" s="60">
        <v>31857</v>
      </c>
      <c r="M18" s="61">
        <v>1778</v>
      </c>
      <c r="N18" s="60">
        <v>49082</v>
      </c>
      <c r="O18" s="61">
        <v>2627</v>
      </c>
      <c r="P18" s="60">
        <v>44393</v>
      </c>
      <c r="Q18" s="61">
        <v>2404</v>
      </c>
      <c r="R18" s="62">
        <f t="shared" si="0"/>
        <v>125332</v>
      </c>
      <c r="S18" s="63">
        <f t="shared" si="1"/>
        <v>6809</v>
      </c>
      <c r="T18" s="64">
        <f>S18/J18</f>
        <v>252.1851851851852</v>
      </c>
      <c r="U18" s="65">
        <f t="shared" si="2"/>
        <v>18.406814510207077</v>
      </c>
      <c r="V18" s="66"/>
      <c r="W18" s="67"/>
      <c r="X18" s="68"/>
      <c r="Y18" s="68"/>
      <c r="Z18" s="71">
        <v>188332</v>
      </c>
      <c r="AA18" s="72">
        <v>12058</v>
      </c>
      <c r="AB18" s="73">
        <f t="shared" si="3"/>
        <v>15.618842262398408</v>
      </c>
    </row>
    <row r="19" spans="1:28" s="29" customFormat="1" ht="11.25">
      <c r="A19" s="32">
        <v>13</v>
      </c>
      <c r="B19" s="82"/>
      <c r="C19" s="75" t="s">
        <v>89</v>
      </c>
      <c r="D19" s="76" t="s">
        <v>35</v>
      </c>
      <c r="E19" s="77" t="s">
        <v>89</v>
      </c>
      <c r="F19" s="78">
        <v>43147</v>
      </c>
      <c r="G19" s="57" t="s">
        <v>40</v>
      </c>
      <c r="H19" s="79">
        <v>5</v>
      </c>
      <c r="I19" s="79">
        <v>5</v>
      </c>
      <c r="J19" s="92">
        <v>5</v>
      </c>
      <c r="K19" s="59">
        <v>3</v>
      </c>
      <c r="L19" s="60">
        <v>10310.041</v>
      </c>
      <c r="M19" s="61">
        <v>966</v>
      </c>
      <c r="N19" s="60">
        <v>21639.07</v>
      </c>
      <c r="O19" s="61">
        <v>1924</v>
      </c>
      <c r="P19" s="60">
        <v>31663</v>
      </c>
      <c r="Q19" s="61">
        <v>2778</v>
      </c>
      <c r="R19" s="62">
        <f t="shared" si="0"/>
        <v>63612.111</v>
      </c>
      <c r="S19" s="63">
        <f t="shared" si="1"/>
        <v>5668</v>
      </c>
      <c r="T19" s="64">
        <f>S19/J19</f>
        <v>1133.6</v>
      </c>
      <c r="U19" s="65">
        <f t="shared" si="2"/>
        <v>11.2230259350741</v>
      </c>
      <c r="V19" s="66">
        <v>130336.57</v>
      </c>
      <c r="W19" s="67">
        <v>11457</v>
      </c>
      <c r="X19" s="68">
        <f aca="true" t="shared" si="6" ref="X19:Y26">IF(V19&lt;&gt;0,-(V19-R19)/V19,"")</f>
        <v>-0.5119396574576115</v>
      </c>
      <c r="Y19" s="68">
        <f t="shared" si="6"/>
        <v>-0.5052806144715022</v>
      </c>
      <c r="Z19" s="80">
        <v>533436.49</v>
      </c>
      <c r="AA19" s="81">
        <v>51689</v>
      </c>
      <c r="AB19" s="73">
        <f t="shared" si="3"/>
        <v>10.320116272320996</v>
      </c>
    </row>
    <row r="20" spans="1:28" s="29" customFormat="1" ht="11.25">
      <c r="A20" s="32">
        <v>14</v>
      </c>
      <c r="B20" s="52"/>
      <c r="C20" s="53" t="s">
        <v>79</v>
      </c>
      <c r="D20" s="54" t="s">
        <v>31</v>
      </c>
      <c r="E20" s="55" t="s">
        <v>80</v>
      </c>
      <c r="F20" s="56">
        <v>43140</v>
      </c>
      <c r="G20" s="57" t="s">
        <v>32</v>
      </c>
      <c r="H20" s="58">
        <v>250</v>
      </c>
      <c r="I20" s="58">
        <v>56</v>
      </c>
      <c r="J20" s="92">
        <v>56</v>
      </c>
      <c r="K20" s="59">
        <v>4</v>
      </c>
      <c r="L20" s="60">
        <v>22989</v>
      </c>
      <c r="M20" s="61">
        <v>1641</v>
      </c>
      <c r="N20" s="60">
        <v>27997</v>
      </c>
      <c r="O20" s="61">
        <v>1950</v>
      </c>
      <c r="P20" s="60">
        <v>21748</v>
      </c>
      <c r="Q20" s="61">
        <v>1652</v>
      </c>
      <c r="R20" s="62">
        <f t="shared" si="0"/>
        <v>72734</v>
      </c>
      <c r="S20" s="63">
        <f t="shared" si="1"/>
        <v>5243</v>
      </c>
      <c r="T20" s="64">
        <f>S20/J20</f>
        <v>93.625</v>
      </c>
      <c r="U20" s="65">
        <f t="shared" si="2"/>
        <v>13.872592027465192</v>
      </c>
      <c r="V20" s="66">
        <v>472785</v>
      </c>
      <c r="W20" s="67">
        <v>33009</v>
      </c>
      <c r="X20" s="68">
        <f t="shared" si="6"/>
        <v>-0.8461584018105481</v>
      </c>
      <c r="Y20" s="68">
        <f t="shared" si="6"/>
        <v>-0.8411645308855161</v>
      </c>
      <c r="Z20" s="71">
        <v>5802733</v>
      </c>
      <c r="AA20" s="72">
        <v>420531</v>
      </c>
      <c r="AB20" s="73">
        <f t="shared" si="3"/>
        <v>13.79858559773239</v>
      </c>
    </row>
    <row r="21" spans="1:28" s="29" customFormat="1" ht="11.25">
      <c r="A21" s="32">
        <v>15</v>
      </c>
      <c r="B21" s="82"/>
      <c r="C21" s="75" t="s">
        <v>90</v>
      </c>
      <c r="D21" s="76" t="s">
        <v>29</v>
      </c>
      <c r="E21" s="77" t="s">
        <v>88</v>
      </c>
      <c r="F21" s="78">
        <v>43147</v>
      </c>
      <c r="G21" s="57" t="s">
        <v>40</v>
      </c>
      <c r="H21" s="79">
        <v>75</v>
      </c>
      <c r="I21" s="79">
        <v>44</v>
      </c>
      <c r="J21" s="92">
        <v>44</v>
      </c>
      <c r="K21" s="59">
        <v>3</v>
      </c>
      <c r="L21" s="60">
        <v>13358.76</v>
      </c>
      <c r="M21" s="61">
        <v>1329</v>
      </c>
      <c r="N21" s="60">
        <v>19357.89</v>
      </c>
      <c r="O21" s="61">
        <v>1942</v>
      </c>
      <c r="P21" s="60">
        <v>18692.87</v>
      </c>
      <c r="Q21" s="61">
        <v>1941</v>
      </c>
      <c r="R21" s="62">
        <f t="shared" si="0"/>
        <v>51409.520000000004</v>
      </c>
      <c r="S21" s="63">
        <f t="shared" si="1"/>
        <v>5212</v>
      </c>
      <c r="T21" s="64">
        <f>S21/J21</f>
        <v>118.45454545454545</v>
      </c>
      <c r="U21" s="65">
        <f t="shared" si="2"/>
        <v>9.863683806600154</v>
      </c>
      <c r="V21" s="66">
        <v>181352.17</v>
      </c>
      <c r="W21" s="67">
        <v>10250</v>
      </c>
      <c r="X21" s="68">
        <f t="shared" si="6"/>
        <v>-0.7165210650636273</v>
      </c>
      <c r="Y21" s="68">
        <f t="shared" si="6"/>
        <v>-0.4915121951219512</v>
      </c>
      <c r="Z21" s="80">
        <v>794454.97</v>
      </c>
      <c r="AA21" s="81">
        <v>52307</v>
      </c>
      <c r="AB21" s="73">
        <f t="shared" si="3"/>
        <v>15.18831074234806</v>
      </c>
    </row>
    <row r="22" spans="1:28" s="29" customFormat="1" ht="11.25">
      <c r="A22" s="32">
        <v>16</v>
      </c>
      <c r="B22" s="52"/>
      <c r="C22" s="75" t="s">
        <v>68</v>
      </c>
      <c r="D22" s="76" t="s">
        <v>46</v>
      </c>
      <c r="E22" s="77" t="s">
        <v>68</v>
      </c>
      <c r="F22" s="78">
        <v>43126</v>
      </c>
      <c r="G22" s="57" t="s">
        <v>32</v>
      </c>
      <c r="H22" s="79">
        <v>278</v>
      </c>
      <c r="I22" s="79">
        <v>24</v>
      </c>
      <c r="J22" s="92">
        <v>24</v>
      </c>
      <c r="K22" s="59">
        <v>6</v>
      </c>
      <c r="L22" s="60">
        <v>10746</v>
      </c>
      <c r="M22" s="61">
        <v>1155</v>
      </c>
      <c r="N22" s="60">
        <v>19660</v>
      </c>
      <c r="O22" s="61">
        <v>2097</v>
      </c>
      <c r="P22" s="60">
        <v>12934</v>
      </c>
      <c r="Q22" s="61">
        <v>1351</v>
      </c>
      <c r="R22" s="62">
        <f t="shared" si="0"/>
        <v>43340</v>
      </c>
      <c r="S22" s="63">
        <f t="shared" si="1"/>
        <v>4603</v>
      </c>
      <c r="T22" s="64">
        <f>S22/J22</f>
        <v>191.79166666666666</v>
      </c>
      <c r="U22" s="65">
        <f t="shared" si="2"/>
        <v>9.415598522702584</v>
      </c>
      <c r="V22" s="66">
        <v>152863</v>
      </c>
      <c r="W22" s="67">
        <v>16101</v>
      </c>
      <c r="X22" s="68">
        <f t="shared" si="6"/>
        <v>-0.7164781536408418</v>
      </c>
      <c r="Y22" s="68">
        <f t="shared" si="6"/>
        <v>-0.7141171355816409</v>
      </c>
      <c r="Z22" s="80">
        <v>6727506</v>
      </c>
      <c r="AA22" s="81">
        <v>547402</v>
      </c>
      <c r="AB22" s="73">
        <f t="shared" si="3"/>
        <v>12.289882024545033</v>
      </c>
    </row>
    <row r="23" spans="1:28" s="29" customFormat="1" ht="11.25">
      <c r="A23" s="32">
        <v>17</v>
      </c>
      <c r="B23" s="82"/>
      <c r="C23" s="75" t="s">
        <v>86</v>
      </c>
      <c r="D23" s="76" t="s">
        <v>36</v>
      </c>
      <c r="E23" s="77" t="s">
        <v>87</v>
      </c>
      <c r="F23" s="78">
        <v>43147</v>
      </c>
      <c r="G23" s="57" t="s">
        <v>40</v>
      </c>
      <c r="H23" s="79">
        <v>235</v>
      </c>
      <c r="I23" s="79">
        <v>48</v>
      </c>
      <c r="J23" s="92">
        <v>48</v>
      </c>
      <c r="K23" s="59">
        <v>3</v>
      </c>
      <c r="L23" s="60">
        <v>4856</v>
      </c>
      <c r="M23" s="61">
        <v>507</v>
      </c>
      <c r="N23" s="60">
        <v>15428.55</v>
      </c>
      <c r="O23" s="61">
        <v>1364</v>
      </c>
      <c r="P23" s="60">
        <v>18243.34</v>
      </c>
      <c r="Q23" s="61">
        <v>1550</v>
      </c>
      <c r="R23" s="62">
        <f t="shared" si="0"/>
        <v>38527.89</v>
      </c>
      <c r="S23" s="63">
        <f t="shared" si="1"/>
        <v>3421</v>
      </c>
      <c r="T23" s="64">
        <f>S23/J23</f>
        <v>71.27083333333333</v>
      </c>
      <c r="U23" s="65">
        <f t="shared" si="2"/>
        <v>11.262171879567378</v>
      </c>
      <c r="V23" s="66">
        <v>303151.9</v>
      </c>
      <c r="W23" s="67">
        <v>24179</v>
      </c>
      <c r="X23" s="68">
        <f t="shared" si="6"/>
        <v>-0.8729089608212912</v>
      </c>
      <c r="Y23" s="68">
        <f t="shared" si="6"/>
        <v>-0.8585135861698168</v>
      </c>
      <c r="Z23" s="80">
        <v>1117855.02</v>
      </c>
      <c r="AA23" s="81">
        <v>91883</v>
      </c>
      <c r="AB23" s="73">
        <f t="shared" si="3"/>
        <v>12.166070110901908</v>
      </c>
    </row>
    <row r="24" spans="1:28" s="29" customFormat="1" ht="11.25">
      <c r="A24" s="32">
        <v>18</v>
      </c>
      <c r="B24" s="52"/>
      <c r="C24" s="53" t="s">
        <v>60</v>
      </c>
      <c r="D24" s="54" t="s">
        <v>34</v>
      </c>
      <c r="E24" s="55" t="s">
        <v>60</v>
      </c>
      <c r="F24" s="56">
        <v>43112</v>
      </c>
      <c r="G24" s="57" t="s">
        <v>52</v>
      </c>
      <c r="H24" s="58">
        <v>375</v>
      </c>
      <c r="I24" s="58">
        <v>27</v>
      </c>
      <c r="J24" s="92">
        <v>27</v>
      </c>
      <c r="K24" s="59">
        <v>8</v>
      </c>
      <c r="L24" s="60">
        <v>5152.63</v>
      </c>
      <c r="M24" s="61">
        <v>625</v>
      </c>
      <c r="N24" s="60">
        <v>10385.27</v>
      </c>
      <c r="O24" s="61">
        <v>1073</v>
      </c>
      <c r="P24" s="60">
        <v>10500.27</v>
      </c>
      <c r="Q24" s="61">
        <v>1156</v>
      </c>
      <c r="R24" s="62">
        <f t="shared" si="0"/>
        <v>26038.170000000002</v>
      </c>
      <c r="S24" s="63">
        <f t="shared" si="1"/>
        <v>2854</v>
      </c>
      <c r="T24" s="64">
        <f>S24/J24</f>
        <v>105.70370370370371</v>
      </c>
      <c r="U24" s="65">
        <f t="shared" si="2"/>
        <v>9.123395234758235</v>
      </c>
      <c r="V24" s="66">
        <v>180255.71000000002</v>
      </c>
      <c r="W24" s="67">
        <v>17209</v>
      </c>
      <c r="X24" s="68">
        <f t="shared" si="6"/>
        <v>-0.8555487091088543</v>
      </c>
      <c r="Y24" s="68">
        <f t="shared" si="6"/>
        <v>-0.8341565459933755</v>
      </c>
      <c r="Z24" s="71">
        <v>24501609.11</v>
      </c>
      <c r="AA24" s="72">
        <v>2094744</v>
      </c>
      <c r="AB24" s="73">
        <f t="shared" si="3"/>
        <v>11.69670809893715</v>
      </c>
    </row>
    <row r="25" spans="1:28" s="29" customFormat="1" ht="11.25">
      <c r="A25" s="32">
        <v>19</v>
      </c>
      <c r="B25" s="52"/>
      <c r="C25" s="53" t="s">
        <v>92</v>
      </c>
      <c r="D25" s="54" t="s">
        <v>31</v>
      </c>
      <c r="E25" s="55" t="s">
        <v>93</v>
      </c>
      <c r="F25" s="56">
        <v>43154</v>
      </c>
      <c r="G25" s="57" t="s">
        <v>41</v>
      </c>
      <c r="H25" s="58">
        <v>40</v>
      </c>
      <c r="I25" s="58">
        <v>19</v>
      </c>
      <c r="J25" s="92">
        <v>19</v>
      </c>
      <c r="K25" s="59">
        <v>2</v>
      </c>
      <c r="L25" s="60">
        <v>9521.42</v>
      </c>
      <c r="M25" s="61">
        <v>614</v>
      </c>
      <c r="N25" s="60">
        <v>13564.78</v>
      </c>
      <c r="O25" s="61">
        <v>815</v>
      </c>
      <c r="P25" s="60">
        <v>11705.17</v>
      </c>
      <c r="Q25" s="61">
        <v>697</v>
      </c>
      <c r="R25" s="62">
        <f t="shared" si="0"/>
        <v>34791.37</v>
      </c>
      <c r="S25" s="63">
        <f t="shared" si="1"/>
        <v>2126</v>
      </c>
      <c r="T25" s="64">
        <f>S25/J25</f>
        <v>111.89473684210526</v>
      </c>
      <c r="U25" s="65">
        <f t="shared" si="2"/>
        <v>16.364708372530576</v>
      </c>
      <c r="V25" s="66">
        <v>78993.48000000001</v>
      </c>
      <c r="W25" s="67">
        <v>4811</v>
      </c>
      <c r="X25" s="68">
        <f t="shared" si="6"/>
        <v>-0.559566561695978</v>
      </c>
      <c r="Y25" s="68">
        <f t="shared" si="6"/>
        <v>-0.5580960299314072</v>
      </c>
      <c r="Z25" s="83">
        <v>181581.41</v>
      </c>
      <c r="AA25" s="84">
        <v>12007</v>
      </c>
      <c r="AB25" s="73">
        <f t="shared" si="3"/>
        <v>15.122962438577497</v>
      </c>
    </row>
    <row r="26" spans="1:28" s="29" customFormat="1" ht="11.25">
      <c r="A26" s="32">
        <v>20</v>
      </c>
      <c r="B26" s="52"/>
      <c r="C26" s="53" t="s">
        <v>58</v>
      </c>
      <c r="D26" s="54" t="s">
        <v>36</v>
      </c>
      <c r="E26" s="55" t="s">
        <v>58</v>
      </c>
      <c r="F26" s="56">
        <v>43105</v>
      </c>
      <c r="G26" s="57" t="s">
        <v>52</v>
      </c>
      <c r="H26" s="58">
        <v>403</v>
      </c>
      <c r="I26" s="58">
        <v>20</v>
      </c>
      <c r="J26" s="92">
        <v>20</v>
      </c>
      <c r="K26" s="59">
        <v>9</v>
      </c>
      <c r="L26" s="60">
        <v>4295.32</v>
      </c>
      <c r="M26" s="61">
        <v>470</v>
      </c>
      <c r="N26" s="60">
        <v>7930.49</v>
      </c>
      <c r="O26" s="61">
        <v>882</v>
      </c>
      <c r="P26" s="60">
        <v>5131</v>
      </c>
      <c r="Q26" s="61">
        <v>560</v>
      </c>
      <c r="R26" s="62">
        <f t="shared" si="0"/>
        <v>17356.809999999998</v>
      </c>
      <c r="S26" s="63">
        <f t="shared" si="1"/>
        <v>1912</v>
      </c>
      <c r="T26" s="64">
        <f>S26/J26</f>
        <v>95.6</v>
      </c>
      <c r="U26" s="65">
        <f t="shared" si="2"/>
        <v>9.077829497907949</v>
      </c>
      <c r="V26" s="66">
        <v>120521.26999999999</v>
      </c>
      <c r="W26" s="67">
        <v>13230</v>
      </c>
      <c r="X26" s="68">
        <f t="shared" si="6"/>
        <v>-0.8559855036376567</v>
      </c>
      <c r="Y26" s="68">
        <f t="shared" si="6"/>
        <v>-0.8554799697656841</v>
      </c>
      <c r="Z26" s="71">
        <v>62747342.13</v>
      </c>
      <c r="AA26" s="72">
        <v>4941117</v>
      </c>
      <c r="AB26" s="73">
        <f t="shared" si="3"/>
        <v>12.699019701415693</v>
      </c>
    </row>
    <row r="27" spans="1:28" s="29" customFormat="1" ht="11.25">
      <c r="A27" s="32">
        <v>21</v>
      </c>
      <c r="B27" s="74" t="s">
        <v>28</v>
      </c>
      <c r="C27" s="53" t="s">
        <v>107</v>
      </c>
      <c r="D27" s="54" t="s">
        <v>29</v>
      </c>
      <c r="E27" s="55" t="s">
        <v>108</v>
      </c>
      <c r="F27" s="56">
        <v>43161</v>
      </c>
      <c r="G27" s="57" t="s">
        <v>42</v>
      </c>
      <c r="H27" s="58">
        <v>21</v>
      </c>
      <c r="I27" s="58">
        <v>21</v>
      </c>
      <c r="J27" s="92">
        <v>21</v>
      </c>
      <c r="K27" s="59">
        <v>1</v>
      </c>
      <c r="L27" s="60">
        <v>6509.82</v>
      </c>
      <c r="M27" s="61">
        <v>472</v>
      </c>
      <c r="N27" s="60">
        <v>10823.99</v>
      </c>
      <c r="O27" s="61">
        <v>769</v>
      </c>
      <c r="P27" s="60">
        <v>8351.78</v>
      </c>
      <c r="Q27" s="61">
        <v>569</v>
      </c>
      <c r="R27" s="62">
        <f t="shared" si="0"/>
        <v>25685.589999999997</v>
      </c>
      <c r="S27" s="63">
        <f t="shared" si="1"/>
        <v>1810</v>
      </c>
      <c r="T27" s="64">
        <f>S27/J27</f>
        <v>86.19047619047619</v>
      </c>
      <c r="U27" s="65">
        <f t="shared" si="2"/>
        <v>14.190933701657457</v>
      </c>
      <c r="V27" s="66"/>
      <c r="W27" s="67"/>
      <c r="X27" s="68"/>
      <c r="Y27" s="68"/>
      <c r="Z27" s="71">
        <v>25685.59</v>
      </c>
      <c r="AA27" s="72">
        <v>1810</v>
      </c>
      <c r="AB27" s="73">
        <f t="shared" si="3"/>
        <v>14.190933701657459</v>
      </c>
    </row>
    <row r="28" spans="1:28" s="29" customFormat="1" ht="11.25">
      <c r="A28" s="32">
        <v>22</v>
      </c>
      <c r="B28" s="74" t="s">
        <v>28</v>
      </c>
      <c r="C28" s="53" t="s">
        <v>111</v>
      </c>
      <c r="D28" s="54" t="s">
        <v>29</v>
      </c>
      <c r="E28" s="55" t="s">
        <v>112</v>
      </c>
      <c r="F28" s="56">
        <v>43161</v>
      </c>
      <c r="G28" s="57" t="s">
        <v>43</v>
      </c>
      <c r="H28" s="58">
        <v>43</v>
      </c>
      <c r="I28" s="58">
        <v>43</v>
      </c>
      <c r="J28" s="92">
        <v>43</v>
      </c>
      <c r="K28" s="59">
        <v>1</v>
      </c>
      <c r="L28" s="60">
        <v>4308.72</v>
      </c>
      <c r="M28" s="61">
        <v>328</v>
      </c>
      <c r="N28" s="60">
        <v>7175.07</v>
      </c>
      <c r="O28" s="61">
        <v>568</v>
      </c>
      <c r="P28" s="60">
        <v>9021.96</v>
      </c>
      <c r="Q28" s="61">
        <v>697</v>
      </c>
      <c r="R28" s="62">
        <f t="shared" si="0"/>
        <v>20505.75</v>
      </c>
      <c r="S28" s="63">
        <f t="shared" si="1"/>
        <v>1593</v>
      </c>
      <c r="T28" s="64">
        <f>S28/J28</f>
        <v>37.04651162790697</v>
      </c>
      <c r="U28" s="65">
        <f t="shared" si="2"/>
        <v>12.87241054613936</v>
      </c>
      <c r="V28" s="66"/>
      <c r="W28" s="67"/>
      <c r="X28" s="68"/>
      <c r="Y28" s="68"/>
      <c r="Z28" s="71">
        <v>20505.75</v>
      </c>
      <c r="AA28" s="72">
        <v>1593</v>
      </c>
      <c r="AB28" s="73">
        <f t="shared" si="3"/>
        <v>12.87241054613936</v>
      </c>
    </row>
    <row r="29" spans="1:28" s="29" customFormat="1" ht="11.25">
      <c r="A29" s="32">
        <v>23</v>
      </c>
      <c r="B29" s="52"/>
      <c r="C29" s="53" t="s">
        <v>61</v>
      </c>
      <c r="D29" s="54" t="s">
        <v>33</v>
      </c>
      <c r="E29" s="55" t="s">
        <v>61</v>
      </c>
      <c r="F29" s="56">
        <v>43112</v>
      </c>
      <c r="G29" s="57" t="s">
        <v>37</v>
      </c>
      <c r="H29" s="58">
        <v>52</v>
      </c>
      <c r="I29" s="58">
        <v>34</v>
      </c>
      <c r="J29" s="92">
        <v>34</v>
      </c>
      <c r="K29" s="59">
        <v>8</v>
      </c>
      <c r="L29" s="60">
        <v>1083</v>
      </c>
      <c r="M29" s="61">
        <v>132</v>
      </c>
      <c r="N29" s="60">
        <v>4962.6</v>
      </c>
      <c r="O29" s="61">
        <v>612</v>
      </c>
      <c r="P29" s="60">
        <v>6638.43</v>
      </c>
      <c r="Q29" s="61">
        <v>823</v>
      </c>
      <c r="R29" s="62">
        <f t="shared" si="0"/>
        <v>12684.03</v>
      </c>
      <c r="S29" s="63">
        <f t="shared" si="1"/>
        <v>1567</v>
      </c>
      <c r="T29" s="64">
        <f>S29/J29</f>
        <v>46.088235294117645</v>
      </c>
      <c r="U29" s="65">
        <f t="shared" si="2"/>
        <v>8.094467134652202</v>
      </c>
      <c r="V29" s="66">
        <v>0</v>
      </c>
      <c r="W29" s="67">
        <v>0</v>
      </c>
      <c r="X29" s="68">
        <f aca="true" t="shared" si="7" ref="X29:X42">IF(V29&lt;&gt;0,-(V29-R29)/V29,"")</f>
      </c>
      <c r="Y29" s="68">
        <f aca="true" t="shared" si="8" ref="Y29:Y42">IF(W29&lt;&gt;0,-(W29-S29)/W29,"")</f>
      </c>
      <c r="Z29" s="69">
        <v>1177829.19</v>
      </c>
      <c r="AA29" s="70">
        <v>67850</v>
      </c>
      <c r="AB29" s="73">
        <f t="shared" si="3"/>
        <v>17.359310095799557</v>
      </c>
    </row>
    <row r="30" spans="1:28" s="29" customFormat="1" ht="11.25">
      <c r="A30" s="32">
        <v>24</v>
      </c>
      <c r="B30" s="82"/>
      <c r="C30" s="75" t="s">
        <v>67</v>
      </c>
      <c r="D30" s="76" t="s">
        <v>46</v>
      </c>
      <c r="E30" s="77" t="s">
        <v>66</v>
      </c>
      <c r="F30" s="78">
        <v>43126</v>
      </c>
      <c r="G30" s="57" t="s">
        <v>40</v>
      </c>
      <c r="H30" s="79">
        <v>289</v>
      </c>
      <c r="I30" s="79">
        <v>22</v>
      </c>
      <c r="J30" s="92">
        <v>22</v>
      </c>
      <c r="K30" s="59">
        <v>6</v>
      </c>
      <c r="L30" s="60">
        <v>3304.48</v>
      </c>
      <c r="M30" s="61">
        <v>344</v>
      </c>
      <c r="N30" s="60">
        <v>7007.75</v>
      </c>
      <c r="O30" s="61">
        <v>686</v>
      </c>
      <c r="P30" s="60">
        <v>4919</v>
      </c>
      <c r="Q30" s="61">
        <v>475</v>
      </c>
      <c r="R30" s="62">
        <f t="shared" si="0"/>
        <v>15231.23</v>
      </c>
      <c r="S30" s="63">
        <f t="shared" si="1"/>
        <v>1505</v>
      </c>
      <c r="T30" s="64">
        <f>S30/J30</f>
        <v>68.4090909090909</v>
      </c>
      <c r="U30" s="65">
        <f t="shared" si="2"/>
        <v>10.120418604651162</v>
      </c>
      <c r="V30" s="66">
        <v>150945.33</v>
      </c>
      <c r="W30" s="67">
        <v>14415</v>
      </c>
      <c r="X30" s="68">
        <f t="shared" si="7"/>
        <v>-0.8990943939769451</v>
      </c>
      <c r="Y30" s="68">
        <f t="shared" si="8"/>
        <v>-0.8955948664585501</v>
      </c>
      <c r="Z30" s="80">
        <v>11911697.23</v>
      </c>
      <c r="AA30" s="81">
        <v>890819</v>
      </c>
      <c r="AB30" s="73">
        <f t="shared" si="3"/>
        <v>13.37162457244401</v>
      </c>
    </row>
    <row r="31" spans="1:28" s="29" customFormat="1" ht="11.25">
      <c r="A31" s="32">
        <v>25</v>
      </c>
      <c r="B31" s="52"/>
      <c r="C31" s="53" t="s">
        <v>57</v>
      </c>
      <c r="D31" s="54" t="s">
        <v>33</v>
      </c>
      <c r="E31" s="55" t="s">
        <v>57</v>
      </c>
      <c r="F31" s="56">
        <v>43098</v>
      </c>
      <c r="G31" s="57" t="s">
        <v>52</v>
      </c>
      <c r="H31" s="58">
        <v>27</v>
      </c>
      <c r="I31" s="58">
        <v>37</v>
      </c>
      <c r="J31" s="92">
        <v>37</v>
      </c>
      <c r="K31" s="59">
        <v>10</v>
      </c>
      <c r="L31" s="60">
        <v>2244.5</v>
      </c>
      <c r="M31" s="61">
        <v>189</v>
      </c>
      <c r="N31" s="60">
        <v>4403.26</v>
      </c>
      <c r="O31" s="61">
        <v>420</v>
      </c>
      <c r="P31" s="60">
        <v>6647.9</v>
      </c>
      <c r="Q31" s="61">
        <v>707</v>
      </c>
      <c r="R31" s="62">
        <f t="shared" si="0"/>
        <v>13295.66</v>
      </c>
      <c r="S31" s="63">
        <f t="shared" si="1"/>
        <v>1316</v>
      </c>
      <c r="T31" s="64">
        <f>S31/J31</f>
        <v>35.567567567567565</v>
      </c>
      <c r="U31" s="65">
        <f t="shared" si="2"/>
        <v>10.103085106382979</v>
      </c>
      <c r="V31" s="66">
        <v>12684.13</v>
      </c>
      <c r="W31" s="67">
        <v>774</v>
      </c>
      <c r="X31" s="68">
        <f t="shared" si="7"/>
        <v>0.04821221479123919</v>
      </c>
      <c r="Y31" s="68">
        <f t="shared" si="8"/>
        <v>0.7002583979328165</v>
      </c>
      <c r="Z31" s="71">
        <v>1407547.82</v>
      </c>
      <c r="AA31" s="72">
        <v>98034</v>
      </c>
      <c r="AB31" s="73">
        <f t="shared" si="3"/>
        <v>14.357751596384928</v>
      </c>
    </row>
    <row r="32" spans="1:28" s="29" customFormat="1" ht="11.25">
      <c r="A32" s="32">
        <v>26</v>
      </c>
      <c r="B32" s="52"/>
      <c r="C32" s="75" t="s">
        <v>73</v>
      </c>
      <c r="D32" s="76" t="s">
        <v>35</v>
      </c>
      <c r="E32" s="77" t="s">
        <v>49</v>
      </c>
      <c r="F32" s="78">
        <v>43133</v>
      </c>
      <c r="G32" s="57" t="s">
        <v>32</v>
      </c>
      <c r="H32" s="79">
        <v>53</v>
      </c>
      <c r="I32" s="79">
        <v>34</v>
      </c>
      <c r="J32" s="92">
        <v>34</v>
      </c>
      <c r="K32" s="59">
        <v>5</v>
      </c>
      <c r="L32" s="60">
        <v>3208</v>
      </c>
      <c r="M32" s="61">
        <v>397</v>
      </c>
      <c r="N32" s="60">
        <v>4869</v>
      </c>
      <c r="O32" s="61">
        <v>603</v>
      </c>
      <c r="P32" s="60">
        <v>2387</v>
      </c>
      <c r="Q32" s="61">
        <v>294</v>
      </c>
      <c r="R32" s="62">
        <f t="shared" si="0"/>
        <v>10464</v>
      </c>
      <c r="S32" s="63">
        <f t="shared" si="1"/>
        <v>1294</v>
      </c>
      <c r="T32" s="64">
        <f>S32/J32</f>
        <v>38.05882352941177</v>
      </c>
      <c r="U32" s="65">
        <f t="shared" si="2"/>
        <v>8.086553323029367</v>
      </c>
      <c r="V32" s="66">
        <v>2499</v>
      </c>
      <c r="W32" s="67">
        <v>98</v>
      </c>
      <c r="X32" s="68">
        <f t="shared" si="7"/>
        <v>3.1872749099639854</v>
      </c>
      <c r="Y32" s="68">
        <f t="shared" si="8"/>
        <v>12.204081632653061</v>
      </c>
      <c r="Z32" s="80">
        <v>434148</v>
      </c>
      <c r="AA32" s="81">
        <v>26395</v>
      </c>
      <c r="AB32" s="73">
        <f t="shared" si="3"/>
        <v>16.448115173328283</v>
      </c>
    </row>
    <row r="33" spans="1:28" s="29" customFormat="1" ht="11.25">
      <c r="A33" s="32">
        <v>27</v>
      </c>
      <c r="B33" s="82"/>
      <c r="C33" s="75" t="s">
        <v>71</v>
      </c>
      <c r="D33" s="76" t="s">
        <v>29</v>
      </c>
      <c r="E33" s="77" t="s">
        <v>72</v>
      </c>
      <c r="F33" s="78">
        <v>43133</v>
      </c>
      <c r="G33" s="57" t="s">
        <v>40</v>
      </c>
      <c r="H33" s="79">
        <v>87</v>
      </c>
      <c r="I33" s="79">
        <v>34</v>
      </c>
      <c r="J33" s="92">
        <v>34</v>
      </c>
      <c r="K33" s="59">
        <v>5</v>
      </c>
      <c r="L33" s="60">
        <v>1103</v>
      </c>
      <c r="M33" s="61">
        <v>136</v>
      </c>
      <c r="N33" s="60">
        <v>3073.11</v>
      </c>
      <c r="O33" s="61">
        <v>378</v>
      </c>
      <c r="P33" s="60">
        <v>5576.83</v>
      </c>
      <c r="Q33" s="61">
        <v>691</v>
      </c>
      <c r="R33" s="62">
        <f t="shared" si="0"/>
        <v>9752.94</v>
      </c>
      <c r="S33" s="63">
        <f t="shared" si="1"/>
        <v>1205</v>
      </c>
      <c r="T33" s="64">
        <f>S33/J33</f>
        <v>35.44117647058823</v>
      </c>
      <c r="U33" s="65">
        <f t="shared" si="2"/>
        <v>8.09372614107884</v>
      </c>
      <c r="V33" s="66">
        <v>15673.689999999999</v>
      </c>
      <c r="W33" s="67">
        <v>741</v>
      </c>
      <c r="X33" s="68">
        <f t="shared" si="7"/>
        <v>-0.37775086785562295</v>
      </c>
      <c r="Y33" s="68">
        <f t="shared" si="8"/>
        <v>0.6261808367071525</v>
      </c>
      <c r="Z33" s="80">
        <v>606000.23</v>
      </c>
      <c r="AA33" s="81">
        <v>38280</v>
      </c>
      <c r="AB33" s="73">
        <f t="shared" si="3"/>
        <v>15.830727011494252</v>
      </c>
    </row>
    <row r="34" spans="1:28" s="29" customFormat="1" ht="11.25">
      <c r="A34" s="32">
        <v>28</v>
      </c>
      <c r="B34" s="52"/>
      <c r="C34" s="53" t="s">
        <v>99</v>
      </c>
      <c r="D34" s="54" t="s">
        <v>29</v>
      </c>
      <c r="E34" s="55" t="s">
        <v>100</v>
      </c>
      <c r="F34" s="56">
        <v>43154</v>
      </c>
      <c r="G34" s="57" t="s">
        <v>37</v>
      </c>
      <c r="H34" s="58">
        <v>50</v>
      </c>
      <c r="I34" s="58">
        <v>18</v>
      </c>
      <c r="J34" s="92">
        <v>18</v>
      </c>
      <c r="K34" s="59">
        <v>2</v>
      </c>
      <c r="L34" s="60">
        <v>5812.3</v>
      </c>
      <c r="M34" s="61">
        <v>258</v>
      </c>
      <c r="N34" s="60">
        <v>9396.93</v>
      </c>
      <c r="O34" s="61">
        <v>419</v>
      </c>
      <c r="P34" s="60">
        <v>8233.72</v>
      </c>
      <c r="Q34" s="61">
        <v>420</v>
      </c>
      <c r="R34" s="62">
        <f t="shared" si="0"/>
        <v>23442.949999999997</v>
      </c>
      <c r="S34" s="63">
        <f t="shared" si="1"/>
        <v>1097</v>
      </c>
      <c r="T34" s="64">
        <f>S34/J34</f>
        <v>60.94444444444444</v>
      </c>
      <c r="U34" s="65">
        <f t="shared" si="2"/>
        <v>21.370054694621693</v>
      </c>
      <c r="V34" s="66">
        <v>119715.52</v>
      </c>
      <c r="W34" s="67">
        <v>6880</v>
      </c>
      <c r="X34" s="68">
        <f t="shared" si="7"/>
        <v>-0.804177854299927</v>
      </c>
      <c r="Y34" s="68">
        <f t="shared" si="8"/>
        <v>-0.8405523255813954</v>
      </c>
      <c r="Z34" s="69">
        <v>208627.45</v>
      </c>
      <c r="AA34" s="70">
        <v>12680</v>
      </c>
      <c r="AB34" s="73">
        <f t="shared" si="3"/>
        <v>16.453268927444796</v>
      </c>
    </row>
    <row r="35" spans="1:28" s="29" customFormat="1" ht="11.25">
      <c r="A35" s="32">
        <v>29</v>
      </c>
      <c r="B35" s="52"/>
      <c r="C35" s="53" t="s">
        <v>81</v>
      </c>
      <c r="D35" s="54" t="s">
        <v>29</v>
      </c>
      <c r="E35" s="55" t="s">
        <v>82</v>
      </c>
      <c r="F35" s="56">
        <v>43147</v>
      </c>
      <c r="G35" s="57" t="s">
        <v>41</v>
      </c>
      <c r="H35" s="58">
        <v>35</v>
      </c>
      <c r="I35" s="58">
        <v>26</v>
      </c>
      <c r="J35" s="92">
        <v>26</v>
      </c>
      <c r="K35" s="59">
        <v>3</v>
      </c>
      <c r="L35" s="60">
        <v>3851.81</v>
      </c>
      <c r="M35" s="61">
        <v>241</v>
      </c>
      <c r="N35" s="60">
        <v>5354.75</v>
      </c>
      <c r="O35" s="61">
        <v>350</v>
      </c>
      <c r="P35" s="60">
        <v>7417.6</v>
      </c>
      <c r="Q35" s="61">
        <v>486</v>
      </c>
      <c r="R35" s="62">
        <f t="shared" si="0"/>
        <v>16624.16</v>
      </c>
      <c r="S35" s="63">
        <f t="shared" si="1"/>
        <v>1077</v>
      </c>
      <c r="T35" s="64">
        <f>S35/J35</f>
        <v>41.42307692307692</v>
      </c>
      <c r="U35" s="65">
        <f t="shared" si="2"/>
        <v>15.435617455896008</v>
      </c>
      <c r="V35" s="66">
        <v>49068.46</v>
      </c>
      <c r="W35" s="67">
        <v>3331</v>
      </c>
      <c r="X35" s="68">
        <f t="shared" si="7"/>
        <v>-0.661204773901606</v>
      </c>
      <c r="Y35" s="68">
        <f t="shared" si="8"/>
        <v>-0.6766736715700991</v>
      </c>
      <c r="Z35" s="83">
        <v>238714.38</v>
      </c>
      <c r="AA35" s="84">
        <v>16315</v>
      </c>
      <c r="AB35" s="73">
        <f t="shared" si="3"/>
        <v>14.63158933496782</v>
      </c>
    </row>
    <row r="36" spans="1:28" s="29" customFormat="1" ht="11.25">
      <c r="A36" s="32">
        <v>30</v>
      </c>
      <c r="B36" s="52"/>
      <c r="C36" s="53" t="s">
        <v>95</v>
      </c>
      <c r="D36" s="54" t="s">
        <v>96</v>
      </c>
      <c r="E36" s="55" t="s">
        <v>95</v>
      </c>
      <c r="F36" s="56">
        <v>43154</v>
      </c>
      <c r="G36" s="57" t="s">
        <v>50</v>
      </c>
      <c r="H36" s="58">
        <v>10</v>
      </c>
      <c r="I36" s="58">
        <v>11</v>
      </c>
      <c r="J36" s="92">
        <v>11</v>
      </c>
      <c r="K36" s="59">
        <v>2</v>
      </c>
      <c r="L36" s="60">
        <v>3241.26</v>
      </c>
      <c r="M36" s="61">
        <v>274</v>
      </c>
      <c r="N36" s="60">
        <v>4475.62</v>
      </c>
      <c r="O36" s="61">
        <v>381</v>
      </c>
      <c r="P36" s="60">
        <v>4070.52</v>
      </c>
      <c r="Q36" s="61">
        <v>379</v>
      </c>
      <c r="R36" s="62">
        <f t="shared" si="0"/>
        <v>11787.4</v>
      </c>
      <c r="S36" s="63">
        <f t="shared" si="1"/>
        <v>1034</v>
      </c>
      <c r="T36" s="64">
        <f>S36/J36</f>
        <v>94</v>
      </c>
      <c r="U36" s="65">
        <f t="shared" si="2"/>
        <v>11.399806576402321</v>
      </c>
      <c r="V36" s="66">
        <v>13184.460000000003</v>
      </c>
      <c r="W36" s="67">
        <v>1126</v>
      </c>
      <c r="X36" s="68">
        <f t="shared" si="7"/>
        <v>-0.10596262569722255</v>
      </c>
      <c r="Y36" s="68">
        <f t="shared" si="8"/>
        <v>-0.08170515097690942</v>
      </c>
      <c r="Z36" s="71">
        <v>38950.23</v>
      </c>
      <c r="AA36" s="72">
        <v>3385</v>
      </c>
      <c r="AB36" s="73">
        <f t="shared" si="3"/>
        <v>11.506714918759233</v>
      </c>
    </row>
    <row r="37" spans="1:28" s="29" customFormat="1" ht="11.25">
      <c r="A37" s="32">
        <v>31</v>
      </c>
      <c r="B37" s="52"/>
      <c r="C37" s="53" t="s">
        <v>83</v>
      </c>
      <c r="D37" s="54" t="s">
        <v>39</v>
      </c>
      <c r="E37" s="55" t="s">
        <v>83</v>
      </c>
      <c r="F37" s="56">
        <v>43147</v>
      </c>
      <c r="G37" s="57" t="s">
        <v>30</v>
      </c>
      <c r="H37" s="58">
        <v>154</v>
      </c>
      <c r="I37" s="58">
        <v>10</v>
      </c>
      <c r="J37" s="92">
        <v>10</v>
      </c>
      <c r="K37" s="59">
        <v>3</v>
      </c>
      <c r="L37" s="60">
        <v>5168.6</v>
      </c>
      <c r="M37" s="61">
        <v>309</v>
      </c>
      <c r="N37" s="60">
        <v>6823.43</v>
      </c>
      <c r="O37" s="61">
        <v>359</v>
      </c>
      <c r="P37" s="60">
        <v>4625.75</v>
      </c>
      <c r="Q37" s="61">
        <v>261</v>
      </c>
      <c r="R37" s="62">
        <f t="shared" si="0"/>
        <v>16617.78</v>
      </c>
      <c r="S37" s="63">
        <f t="shared" si="1"/>
        <v>929</v>
      </c>
      <c r="T37" s="64">
        <f>S37/J37</f>
        <v>92.9</v>
      </c>
      <c r="U37" s="65">
        <f t="shared" si="2"/>
        <v>17.887814854682453</v>
      </c>
      <c r="V37" s="66">
        <v>132912.97999999998</v>
      </c>
      <c r="W37" s="67">
        <v>8753</v>
      </c>
      <c r="X37" s="68">
        <f t="shared" si="7"/>
        <v>-0.8749724819953627</v>
      </c>
      <c r="Y37" s="68">
        <f t="shared" si="8"/>
        <v>-0.8938649605849424</v>
      </c>
      <c r="Z37" s="71">
        <v>795125.22</v>
      </c>
      <c r="AA37" s="72">
        <v>58639</v>
      </c>
      <c r="AB37" s="73">
        <f t="shared" si="3"/>
        <v>13.5596654103924</v>
      </c>
    </row>
    <row r="38" spans="1:28" s="29" customFormat="1" ht="11.25">
      <c r="A38" s="32">
        <v>32</v>
      </c>
      <c r="B38" s="82"/>
      <c r="C38" s="75" t="s">
        <v>53</v>
      </c>
      <c r="D38" s="76" t="s">
        <v>33</v>
      </c>
      <c r="E38" s="77" t="s">
        <v>53</v>
      </c>
      <c r="F38" s="78">
        <v>43035</v>
      </c>
      <c r="G38" s="57" t="s">
        <v>38</v>
      </c>
      <c r="H38" s="79">
        <v>377</v>
      </c>
      <c r="I38" s="79">
        <v>1</v>
      </c>
      <c r="J38" s="92">
        <v>1</v>
      </c>
      <c r="K38" s="59">
        <v>19</v>
      </c>
      <c r="L38" s="60">
        <v>1400</v>
      </c>
      <c r="M38" s="61">
        <v>140</v>
      </c>
      <c r="N38" s="60">
        <v>2530</v>
      </c>
      <c r="O38" s="61">
        <v>253</v>
      </c>
      <c r="P38" s="60">
        <v>1920</v>
      </c>
      <c r="Q38" s="61">
        <v>192</v>
      </c>
      <c r="R38" s="62">
        <f t="shared" si="0"/>
        <v>5850</v>
      </c>
      <c r="S38" s="63">
        <f t="shared" si="1"/>
        <v>585</v>
      </c>
      <c r="T38" s="64">
        <f>S38/J38</f>
        <v>585</v>
      </c>
      <c r="U38" s="65">
        <f t="shared" si="2"/>
        <v>10</v>
      </c>
      <c r="V38" s="66">
        <v>59</v>
      </c>
      <c r="W38" s="67">
        <v>5</v>
      </c>
      <c r="X38" s="68">
        <f t="shared" si="7"/>
        <v>98.15254237288136</v>
      </c>
      <c r="Y38" s="68">
        <f t="shared" si="8"/>
        <v>116</v>
      </c>
      <c r="Z38" s="80">
        <v>65667874</v>
      </c>
      <c r="AA38" s="81">
        <v>5535535</v>
      </c>
      <c r="AB38" s="73">
        <f t="shared" si="3"/>
        <v>11.862967897411904</v>
      </c>
    </row>
    <row r="39" spans="1:28" s="29" customFormat="1" ht="11.25">
      <c r="A39" s="32">
        <v>33</v>
      </c>
      <c r="B39" s="52"/>
      <c r="C39" s="53" t="s">
        <v>69</v>
      </c>
      <c r="D39" s="54" t="s">
        <v>29</v>
      </c>
      <c r="E39" s="55" t="s">
        <v>47</v>
      </c>
      <c r="F39" s="56">
        <v>43133</v>
      </c>
      <c r="G39" s="57" t="s">
        <v>41</v>
      </c>
      <c r="H39" s="58">
        <v>7</v>
      </c>
      <c r="I39" s="58">
        <v>6</v>
      </c>
      <c r="J39" s="92">
        <v>6</v>
      </c>
      <c r="K39" s="59">
        <v>5</v>
      </c>
      <c r="L39" s="60">
        <v>1406</v>
      </c>
      <c r="M39" s="61">
        <v>113</v>
      </c>
      <c r="N39" s="60">
        <v>2974</v>
      </c>
      <c r="O39" s="61">
        <v>252</v>
      </c>
      <c r="P39" s="60">
        <v>2476</v>
      </c>
      <c r="Q39" s="61">
        <v>209</v>
      </c>
      <c r="R39" s="62">
        <f aca="true" t="shared" si="9" ref="R39:R50">L39+N39+P39</f>
        <v>6856</v>
      </c>
      <c r="S39" s="63">
        <f aca="true" t="shared" si="10" ref="S39:S50">M39+O39+Q39</f>
        <v>574</v>
      </c>
      <c r="T39" s="64">
        <f>S39/J39</f>
        <v>95.66666666666667</v>
      </c>
      <c r="U39" s="65">
        <f aca="true" t="shared" si="11" ref="U39:U50">R39/S39</f>
        <v>11.94425087108014</v>
      </c>
      <c r="V39" s="66">
        <v>14503.5</v>
      </c>
      <c r="W39" s="67">
        <v>1067</v>
      </c>
      <c r="X39" s="68">
        <f t="shared" si="7"/>
        <v>-0.5272865170476092</v>
      </c>
      <c r="Y39" s="68">
        <f t="shared" si="8"/>
        <v>-0.4620431115276476</v>
      </c>
      <c r="Z39" s="80">
        <v>507351.78</v>
      </c>
      <c r="AA39" s="81">
        <v>35196</v>
      </c>
      <c r="AB39" s="73">
        <f t="shared" si="3"/>
        <v>14.4150409137402</v>
      </c>
    </row>
    <row r="40" spans="1:28" s="29" customFormat="1" ht="11.25">
      <c r="A40" s="32">
        <v>34</v>
      </c>
      <c r="B40" s="52"/>
      <c r="C40" s="53" t="s">
        <v>97</v>
      </c>
      <c r="D40" s="54" t="s">
        <v>29</v>
      </c>
      <c r="E40" s="55" t="s">
        <v>97</v>
      </c>
      <c r="F40" s="56" t="s">
        <v>98</v>
      </c>
      <c r="G40" s="57" t="s">
        <v>44</v>
      </c>
      <c r="H40" s="58">
        <v>49</v>
      </c>
      <c r="I40" s="58">
        <v>10</v>
      </c>
      <c r="J40" s="92">
        <v>10</v>
      </c>
      <c r="K40" s="59">
        <v>2</v>
      </c>
      <c r="L40" s="60">
        <v>911</v>
      </c>
      <c r="M40" s="61">
        <v>48</v>
      </c>
      <c r="N40" s="60">
        <v>1500.5</v>
      </c>
      <c r="O40" s="61">
        <v>86</v>
      </c>
      <c r="P40" s="60">
        <v>1841</v>
      </c>
      <c r="Q40" s="61">
        <v>94</v>
      </c>
      <c r="R40" s="62">
        <f t="shared" si="9"/>
        <v>4252.5</v>
      </c>
      <c r="S40" s="63">
        <f t="shared" si="10"/>
        <v>228</v>
      </c>
      <c r="T40" s="64">
        <f>S40/J40</f>
        <v>22.8</v>
      </c>
      <c r="U40" s="65">
        <f t="shared" si="11"/>
        <v>18.651315789473685</v>
      </c>
      <c r="V40" s="66">
        <v>36336</v>
      </c>
      <c r="W40" s="67">
        <v>2715</v>
      </c>
      <c r="X40" s="68">
        <f t="shared" si="7"/>
        <v>-0.8829673051519155</v>
      </c>
      <c r="Y40" s="68">
        <f t="shared" si="8"/>
        <v>-0.9160220994475138</v>
      </c>
      <c r="Z40" s="80">
        <v>60147.5</v>
      </c>
      <c r="AA40" s="81">
        <v>4616</v>
      </c>
      <c r="AB40" s="73">
        <f t="shared" si="3"/>
        <v>13.030220970537261</v>
      </c>
    </row>
    <row r="41" spans="1:28" s="29" customFormat="1" ht="11.25">
      <c r="A41" s="32">
        <v>35</v>
      </c>
      <c r="B41" s="52"/>
      <c r="C41" s="53" t="s">
        <v>77</v>
      </c>
      <c r="D41" s="54" t="s">
        <v>33</v>
      </c>
      <c r="E41" s="55" t="s">
        <v>78</v>
      </c>
      <c r="F41" s="56">
        <v>43140</v>
      </c>
      <c r="G41" s="57" t="s">
        <v>44</v>
      </c>
      <c r="H41" s="58">
        <v>87</v>
      </c>
      <c r="I41" s="58">
        <v>6</v>
      </c>
      <c r="J41" s="92">
        <v>6</v>
      </c>
      <c r="K41" s="59">
        <v>4</v>
      </c>
      <c r="L41" s="60">
        <v>291</v>
      </c>
      <c r="M41" s="61">
        <v>54</v>
      </c>
      <c r="N41" s="60">
        <v>386</v>
      </c>
      <c r="O41" s="61">
        <v>64</v>
      </c>
      <c r="P41" s="60">
        <v>500</v>
      </c>
      <c r="Q41" s="61">
        <v>85</v>
      </c>
      <c r="R41" s="62">
        <f t="shared" si="9"/>
        <v>1177</v>
      </c>
      <c r="S41" s="63">
        <f t="shared" si="10"/>
        <v>203</v>
      </c>
      <c r="T41" s="64">
        <f>S41/J41</f>
        <v>33.833333333333336</v>
      </c>
      <c r="U41" s="65">
        <f t="shared" si="11"/>
        <v>5.798029556650246</v>
      </c>
      <c r="V41" s="66">
        <v>11625</v>
      </c>
      <c r="W41" s="67">
        <v>955</v>
      </c>
      <c r="X41" s="68">
        <f t="shared" si="7"/>
        <v>-0.898752688172043</v>
      </c>
      <c r="Y41" s="68">
        <f t="shared" si="8"/>
        <v>-0.787434554973822</v>
      </c>
      <c r="Z41" s="80">
        <v>377298.06</v>
      </c>
      <c r="AA41" s="81">
        <v>28244</v>
      </c>
      <c r="AB41" s="73">
        <f t="shared" si="3"/>
        <v>13.358520747769438</v>
      </c>
    </row>
    <row r="42" spans="1:28" s="29" customFormat="1" ht="11.25">
      <c r="A42" s="32">
        <v>36</v>
      </c>
      <c r="B42" s="52"/>
      <c r="C42" s="75" t="s">
        <v>65</v>
      </c>
      <c r="D42" s="76" t="s">
        <v>33</v>
      </c>
      <c r="E42" s="77" t="s">
        <v>65</v>
      </c>
      <c r="F42" s="78">
        <v>43119</v>
      </c>
      <c r="G42" s="57" t="s">
        <v>32</v>
      </c>
      <c r="H42" s="79">
        <v>329</v>
      </c>
      <c r="I42" s="79">
        <v>5</v>
      </c>
      <c r="J42" s="92">
        <v>5</v>
      </c>
      <c r="K42" s="59">
        <v>7</v>
      </c>
      <c r="L42" s="60">
        <v>173</v>
      </c>
      <c r="M42" s="61">
        <v>25</v>
      </c>
      <c r="N42" s="60">
        <v>760</v>
      </c>
      <c r="O42" s="61">
        <v>96</v>
      </c>
      <c r="P42" s="60">
        <v>596</v>
      </c>
      <c r="Q42" s="61">
        <v>77</v>
      </c>
      <c r="R42" s="62">
        <f t="shared" si="9"/>
        <v>1529</v>
      </c>
      <c r="S42" s="63">
        <f t="shared" si="10"/>
        <v>198</v>
      </c>
      <c r="T42" s="64">
        <f>S42/J42</f>
        <v>39.6</v>
      </c>
      <c r="U42" s="65">
        <f t="shared" si="11"/>
        <v>7.722222222222222</v>
      </c>
      <c r="V42" s="66">
        <v>7690</v>
      </c>
      <c r="W42" s="67">
        <v>728</v>
      </c>
      <c r="X42" s="68">
        <f t="shared" si="7"/>
        <v>-0.8011703511053316</v>
      </c>
      <c r="Y42" s="68">
        <f t="shared" si="8"/>
        <v>-0.728021978021978</v>
      </c>
      <c r="Z42" s="80">
        <v>12308870</v>
      </c>
      <c r="AA42" s="81">
        <v>969644</v>
      </c>
      <c r="AB42" s="73">
        <f t="shared" si="3"/>
        <v>12.694215609027642</v>
      </c>
    </row>
    <row r="43" spans="1:28" s="29" customFormat="1" ht="11.25">
      <c r="A43" s="32">
        <v>37</v>
      </c>
      <c r="B43" s="74" t="s">
        <v>28</v>
      </c>
      <c r="C43" s="53" t="s">
        <v>110</v>
      </c>
      <c r="D43" s="54"/>
      <c r="E43" s="55" t="s">
        <v>110</v>
      </c>
      <c r="F43" s="56">
        <v>43161</v>
      </c>
      <c r="G43" s="57" t="s">
        <v>45</v>
      </c>
      <c r="H43" s="58">
        <v>3</v>
      </c>
      <c r="I43" s="58">
        <v>3</v>
      </c>
      <c r="J43" s="92">
        <v>3</v>
      </c>
      <c r="K43" s="59">
        <v>1</v>
      </c>
      <c r="L43" s="60">
        <v>548</v>
      </c>
      <c r="M43" s="61">
        <v>53</v>
      </c>
      <c r="N43" s="60">
        <v>600</v>
      </c>
      <c r="O43" s="61">
        <v>57</v>
      </c>
      <c r="P43" s="60">
        <v>620.57</v>
      </c>
      <c r="Q43" s="61">
        <v>58</v>
      </c>
      <c r="R43" s="62">
        <f t="shared" si="9"/>
        <v>1768.5700000000002</v>
      </c>
      <c r="S43" s="63">
        <f t="shared" si="10"/>
        <v>168</v>
      </c>
      <c r="T43" s="64">
        <f>S43/J43</f>
        <v>56</v>
      </c>
      <c r="U43" s="65">
        <f t="shared" si="11"/>
        <v>10.527202380952382</v>
      </c>
      <c r="V43" s="66"/>
      <c r="W43" s="67"/>
      <c r="X43" s="68"/>
      <c r="Y43" s="68"/>
      <c r="Z43" s="71">
        <v>1768.5700000000002</v>
      </c>
      <c r="AA43" s="72">
        <v>168</v>
      </c>
      <c r="AB43" s="73">
        <f t="shared" si="3"/>
        <v>10.527202380952382</v>
      </c>
    </row>
    <row r="44" spans="1:28" s="29" customFormat="1" ht="11.25">
      <c r="A44" s="32">
        <v>38</v>
      </c>
      <c r="B44" s="52"/>
      <c r="C44" s="53" t="s">
        <v>85</v>
      </c>
      <c r="D44" s="54" t="s">
        <v>46</v>
      </c>
      <c r="E44" s="55" t="s">
        <v>85</v>
      </c>
      <c r="F44" s="56">
        <v>43147</v>
      </c>
      <c r="G44" s="57" t="s">
        <v>43</v>
      </c>
      <c r="H44" s="58">
        <v>63</v>
      </c>
      <c r="I44" s="58">
        <v>6</v>
      </c>
      <c r="J44" s="92">
        <v>6</v>
      </c>
      <c r="K44" s="59">
        <v>3</v>
      </c>
      <c r="L44" s="60">
        <v>166</v>
      </c>
      <c r="M44" s="61">
        <v>16</v>
      </c>
      <c r="N44" s="60">
        <v>753</v>
      </c>
      <c r="O44" s="61">
        <v>72</v>
      </c>
      <c r="P44" s="60">
        <v>361</v>
      </c>
      <c r="Q44" s="61">
        <v>32</v>
      </c>
      <c r="R44" s="62">
        <f t="shared" si="9"/>
        <v>1280</v>
      </c>
      <c r="S44" s="63">
        <f t="shared" si="10"/>
        <v>120</v>
      </c>
      <c r="T44" s="64">
        <f>S44/J44</f>
        <v>20</v>
      </c>
      <c r="U44" s="65">
        <f t="shared" si="11"/>
        <v>10.666666666666666</v>
      </c>
      <c r="V44" s="66">
        <v>14507</v>
      </c>
      <c r="W44" s="67">
        <v>1545</v>
      </c>
      <c r="X44" s="68">
        <f aca="true" t="shared" si="12" ref="X44:X50">IF(V44&lt;&gt;0,-(V44-R44)/V44,"")</f>
        <v>-0.911766733301165</v>
      </c>
      <c r="Y44" s="68">
        <f aca="true" t="shared" si="13" ref="Y44:Y50">IF(W44&lt;&gt;0,-(W44-S44)/W44,"")</f>
        <v>-0.9223300970873787</v>
      </c>
      <c r="Z44" s="71">
        <v>82395</v>
      </c>
      <c r="AA44" s="72">
        <v>8258</v>
      </c>
      <c r="AB44" s="73">
        <f t="shared" si="3"/>
        <v>9.977597481230323</v>
      </c>
    </row>
    <row r="45" spans="1:28" s="29" customFormat="1" ht="11.25">
      <c r="A45" s="32">
        <v>39</v>
      </c>
      <c r="B45" s="82"/>
      <c r="C45" s="75" t="s">
        <v>54</v>
      </c>
      <c r="D45" s="76" t="s">
        <v>34</v>
      </c>
      <c r="E45" s="77" t="s">
        <v>48</v>
      </c>
      <c r="F45" s="78">
        <v>43063</v>
      </c>
      <c r="G45" s="57" t="s">
        <v>40</v>
      </c>
      <c r="H45" s="79">
        <v>72</v>
      </c>
      <c r="I45" s="79">
        <v>1</v>
      </c>
      <c r="J45" s="92">
        <v>1</v>
      </c>
      <c r="K45" s="59">
        <v>7</v>
      </c>
      <c r="L45" s="60">
        <v>672</v>
      </c>
      <c r="M45" s="61">
        <v>112</v>
      </c>
      <c r="N45" s="60">
        <v>36</v>
      </c>
      <c r="O45" s="61">
        <v>3</v>
      </c>
      <c r="P45" s="60">
        <v>0</v>
      </c>
      <c r="Q45" s="61">
        <v>0</v>
      </c>
      <c r="R45" s="62">
        <f t="shared" si="9"/>
        <v>708</v>
      </c>
      <c r="S45" s="63">
        <f t="shared" si="10"/>
        <v>115</v>
      </c>
      <c r="T45" s="64">
        <f>S45/J45</f>
        <v>115</v>
      </c>
      <c r="U45" s="65">
        <f t="shared" si="11"/>
        <v>6.156521739130435</v>
      </c>
      <c r="V45" s="66">
        <v>0</v>
      </c>
      <c r="W45" s="67">
        <v>0</v>
      </c>
      <c r="X45" s="68">
        <f t="shared" si="12"/>
      </c>
      <c r="Y45" s="68">
        <f t="shared" si="13"/>
      </c>
      <c r="Z45" s="80">
        <v>647347</v>
      </c>
      <c r="AA45" s="81">
        <v>42225</v>
      </c>
      <c r="AB45" s="73">
        <f t="shared" si="3"/>
        <v>15.330894020130254</v>
      </c>
    </row>
    <row r="46" spans="1:28" s="29" customFormat="1" ht="11.25">
      <c r="A46" s="32">
        <v>40</v>
      </c>
      <c r="B46" s="82"/>
      <c r="C46" s="75" t="s">
        <v>64</v>
      </c>
      <c r="D46" s="76" t="s">
        <v>33</v>
      </c>
      <c r="E46" s="77" t="s">
        <v>64</v>
      </c>
      <c r="F46" s="78">
        <v>43119</v>
      </c>
      <c r="G46" s="57" t="s">
        <v>40</v>
      </c>
      <c r="H46" s="79">
        <v>326</v>
      </c>
      <c r="I46" s="79">
        <v>1</v>
      </c>
      <c r="J46" s="92">
        <v>1</v>
      </c>
      <c r="K46" s="59">
        <v>7</v>
      </c>
      <c r="L46" s="60">
        <v>72</v>
      </c>
      <c r="M46" s="61">
        <v>8</v>
      </c>
      <c r="N46" s="60">
        <v>490</v>
      </c>
      <c r="O46" s="61">
        <v>54</v>
      </c>
      <c r="P46" s="60">
        <v>441</v>
      </c>
      <c r="Q46" s="61">
        <v>49</v>
      </c>
      <c r="R46" s="62">
        <f t="shared" si="9"/>
        <v>1003</v>
      </c>
      <c r="S46" s="63">
        <f t="shared" si="10"/>
        <v>111</v>
      </c>
      <c r="T46" s="64">
        <f>S46/J46</f>
        <v>111</v>
      </c>
      <c r="U46" s="65">
        <f t="shared" si="11"/>
        <v>9.036036036036036</v>
      </c>
      <c r="V46" s="66">
        <v>28262</v>
      </c>
      <c r="W46" s="67">
        <v>2828</v>
      </c>
      <c r="X46" s="68">
        <f t="shared" si="12"/>
        <v>-0.964510650343217</v>
      </c>
      <c r="Y46" s="68">
        <f t="shared" si="13"/>
        <v>-0.9607496463932107</v>
      </c>
      <c r="Z46" s="80">
        <v>17423720.04</v>
      </c>
      <c r="AA46" s="81">
        <v>1478724</v>
      </c>
      <c r="AB46" s="73">
        <f t="shared" si="3"/>
        <v>11.78294261809506</v>
      </c>
    </row>
    <row r="47" spans="1:28" s="29" customFormat="1" ht="11.25">
      <c r="A47" s="32">
        <v>41</v>
      </c>
      <c r="B47" s="52"/>
      <c r="C47" s="53" t="s">
        <v>75</v>
      </c>
      <c r="D47" s="54" t="s">
        <v>46</v>
      </c>
      <c r="E47" s="55" t="s">
        <v>74</v>
      </c>
      <c r="F47" s="56">
        <v>43140</v>
      </c>
      <c r="G47" s="57" t="s">
        <v>42</v>
      </c>
      <c r="H47" s="58">
        <v>5</v>
      </c>
      <c r="I47" s="58">
        <v>2</v>
      </c>
      <c r="J47" s="92">
        <v>2</v>
      </c>
      <c r="K47" s="59">
        <v>4</v>
      </c>
      <c r="L47" s="60">
        <v>136</v>
      </c>
      <c r="M47" s="61">
        <v>31</v>
      </c>
      <c r="N47" s="60">
        <v>159</v>
      </c>
      <c r="O47" s="61">
        <v>23</v>
      </c>
      <c r="P47" s="60">
        <v>115</v>
      </c>
      <c r="Q47" s="61">
        <v>24</v>
      </c>
      <c r="R47" s="62">
        <f t="shared" si="9"/>
        <v>410</v>
      </c>
      <c r="S47" s="63">
        <f t="shared" si="10"/>
        <v>78</v>
      </c>
      <c r="T47" s="64">
        <f>S47/J47</f>
        <v>39</v>
      </c>
      <c r="U47" s="65">
        <f t="shared" si="11"/>
        <v>5.256410256410256</v>
      </c>
      <c r="V47" s="66">
        <v>495</v>
      </c>
      <c r="W47" s="67">
        <v>83</v>
      </c>
      <c r="X47" s="68">
        <f t="shared" si="12"/>
        <v>-0.1717171717171717</v>
      </c>
      <c r="Y47" s="68">
        <f t="shared" si="13"/>
        <v>-0.060240963855421686</v>
      </c>
      <c r="Z47" s="71">
        <v>15993</v>
      </c>
      <c r="AA47" s="72">
        <v>1409</v>
      </c>
      <c r="AB47" s="73">
        <f t="shared" si="3"/>
        <v>11.350603264726757</v>
      </c>
    </row>
    <row r="48" spans="1:28" s="29" customFormat="1" ht="11.25">
      <c r="A48" s="32">
        <v>42</v>
      </c>
      <c r="B48" s="52"/>
      <c r="C48" s="53" t="s">
        <v>59</v>
      </c>
      <c r="D48" s="54" t="s">
        <v>31</v>
      </c>
      <c r="E48" s="55" t="s">
        <v>59</v>
      </c>
      <c r="F48" s="56">
        <v>43112</v>
      </c>
      <c r="G48" s="57" t="s">
        <v>41</v>
      </c>
      <c r="H48" s="58">
        <v>36</v>
      </c>
      <c r="I48" s="58">
        <v>8</v>
      </c>
      <c r="J48" s="92">
        <v>8</v>
      </c>
      <c r="K48" s="59">
        <v>8</v>
      </c>
      <c r="L48" s="60">
        <v>100</v>
      </c>
      <c r="M48" s="61">
        <v>8</v>
      </c>
      <c r="N48" s="60">
        <v>245</v>
      </c>
      <c r="O48" s="61">
        <v>22</v>
      </c>
      <c r="P48" s="60">
        <v>245</v>
      </c>
      <c r="Q48" s="61">
        <v>21</v>
      </c>
      <c r="R48" s="62">
        <f t="shared" si="9"/>
        <v>590</v>
      </c>
      <c r="S48" s="63">
        <f t="shared" si="10"/>
        <v>51</v>
      </c>
      <c r="T48" s="64">
        <f>S48/J48</f>
        <v>6.375</v>
      </c>
      <c r="U48" s="65">
        <f t="shared" si="11"/>
        <v>11.568627450980392</v>
      </c>
      <c r="V48" s="66">
        <v>4036</v>
      </c>
      <c r="W48" s="67">
        <v>535</v>
      </c>
      <c r="X48" s="68">
        <f t="shared" si="12"/>
        <v>-0.8538156590683845</v>
      </c>
      <c r="Y48" s="68">
        <f t="shared" si="13"/>
        <v>-0.9046728971962616</v>
      </c>
      <c r="Z48" s="83">
        <v>493780.79</v>
      </c>
      <c r="AA48" s="84">
        <v>36189</v>
      </c>
      <c r="AB48" s="73">
        <f t="shared" si="3"/>
        <v>13.644499433529525</v>
      </c>
    </row>
    <row r="49" spans="1:28" s="29" customFormat="1" ht="11.25">
      <c r="A49" s="32">
        <v>43</v>
      </c>
      <c r="B49" s="52"/>
      <c r="C49" s="53" t="s">
        <v>62</v>
      </c>
      <c r="D49" s="54" t="s">
        <v>29</v>
      </c>
      <c r="E49" s="55" t="s">
        <v>63</v>
      </c>
      <c r="F49" s="56">
        <v>43126</v>
      </c>
      <c r="G49" s="57" t="s">
        <v>42</v>
      </c>
      <c r="H49" s="58">
        <v>21</v>
      </c>
      <c r="I49" s="58">
        <v>2</v>
      </c>
      <c r="J49" s="92">
        <v>2</v>
      </c>
      <c r="K49" s="59">
        <v>6</v>
      </c>
      <c r="L49" s="60">
        <v>80</v>
      </c>
      <c r="M49" s="61">
        <v>7</v>
      </c>
      <c r="N49" s="60">
        <v>85</v>
      </c>
      <c r="O49" s="61">
        <v>6</v>
      </c>
      <c r="P49" s="60">
        <v>80</v>
      </c>
      <c r="Q49" s="61">
        <v>8</v>
      </c>
      <c r="R49" s="62">
        <f t="shared" si="9"/>
        <v>245</v>
      </c>
      <c r="S49" s="63">
        <f t="shared" si="10"/>
        <v>21</v>
      </c>
      <c r="T49" s="64">
        <f>S49/J49</f>
        <v>10.5</v>
      </c>
      <c r="U49" s="65">
        <f t="shared" si="11"/>
        <v>11.666666666666666</v>
      </c>
      <c r="V49" s="66">
        <v>1383</v>
      </c>
      <c r="W49" s="67">
        <v>109</v>
      </c>
      <c r="X49" s="68">
        <f t="shared" si="12"/>
        <v>-0.8228488792480115</v>
      </c>
      <c r="Y49" s="68">
        <f t="shared" si="13"/>
        <v>-0.8073394495412844</v>
      </c>
      <c r="Z49" s="71">
        <v>135512.67</v>
      </c>
      <c r="AA49" s="72">
        <v>10495</v>
      </c>
      <c r="AB49" s="73">
        <f t="shared" si="3"/>
        <v>12.912117198666033</v>
      </c>
    </row>
    <row r="50" spans="1:28" s="29" customFormat="1" ht="11.25">
      <c r="A50" s="32">
        <v>44</v>
      </c>
      <c r="B50" s="82"/>
      <c r="C50" s="75" t="s">
        <v>56</v>
      </c>
      <c r="D50" s="76" t="s">
        <v>34</v>
      </c>
      <c r="E50" s="77" t="s">
        <v>56</v>
      </c>
      <c r="F50" s="78">
        <v>43091</v>
      </c>
      <c r="G50" s="57" t="s">
        <v>40</v>
      </c>
      <c r="H50" s="79">
        <v>264</v>
      </c>
      <c r="I50" s="79">
        <v>1</v>
      </c>
      <c r="J50" s="92">
        <v>1</v>
      </c>
      <c r="K50" s="59">
        <v>11</v>
      </c>
      <c r="L50" s="60">
        <v>0</v>
      </c>
      <c r="M50" s="61">
        <v>0</v>
      </c>
      <c r="N50" s="60">
        <v>39</v>
      </c>
      <c r="O50" s="61">
        <v>3</v>
      </c>
      <c r="P50" s="60">
        <v>90</v>
      </c>
      <c r="Q50" s="61">
        <v>7</v>
      </c>
      <c r="R50" s="62">
        <f t="shared" si="9"/>
        <v>129</v>
      </c>
      <c r="S50" s="63">
        <f t="shared" si="10"/>
        <v>10</v>
      </c>
      <c r="T50" s="64">
        <f>S50/J50</f>
        <v>10</v>
      </c>
      <c r="U50" s="65">
        <f t="shared" si="11"/>
        <v>12.9</v>
      </c>
      <c r="V50" s="66">
        <v>826</v>
      </c>
      <c r="W50" s="67">
        <v>118</v>
      </c>
      <c r="X50" s="68">
        <f t="shared" si="12"/>
        <v>-0.8438256658595642</v>
      </c>
      <c r="Y50" s="68">
        <f t="shared" si="13"/>
        <v>-0.9152542372881356</v>
      </c>
      <c r="Z50" s="80">
        <v>5547095.32</v>
      </c>
      <c r="AA50" s="81">
        <v>460019</v>
      </c>
      <c r="AB50" s="73">
        <f t="shared" si="3"/>
        <v>12.058404805018924</v>
      </c>
    </row>
  </sheetData>
  <sheetProtection formatCells="0" formatColumns="0" formatRows="0" insertColumns="0" insertRows="0" insertHyperlinks="0" deleteColumns="0" deleteRows="0" sort="0" autoFilter="0" pivotTables="0"/>
  <mergeCells count="11">
    <mergeCell ref="B1:C1"/>
    <mergeCell ref="B2:C2"/>
    <mergeCell ref="B3:C3"/>
    <mergeCell ref="L4:M4"/>
    <mergeCell ref="N4:O4"/>
    <mergeCell ref="P4:Q4"/>
    <mergeCell ref="L1:AB3"/>
    <mergeCell ref="R4:U4"/>
    <mergeCell ref="V4:W4"/>
    <mergeCell ref="X4:Y4"/>
    <mergeCell ref="Z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2018-03-05T17:12:21Z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