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23985" windowHeight="7050" tabRatio="616" activeTab="0"/>
  </bookViews>
  <sheets>
    <sheet name="16-18.2.2018 (hafta sonu)" sheetId="1" r:id="rId1"/>
  </sheets>
  <definedNames>
    <definedName name="_xlnm.Print_Area" localSheetId="0">'16-18.2.2018 (hafta sonu)'!#REF!</definedName>
  </definedNames>
  <calcPr fullCalcOnLoad="1"/>
</workbook>
</file>

<file path=xl/sharedStrings.xml><?xml version="1.0" encoding="utf-8"?>
<sst xmlns="http://schemas.openxmlformats.org/spreadsheetml/2006/main" count="200" uniqueCount="106">
  <si>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</si>
  <si>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</si>
  <si>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</si>
  <si>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</si>
  <si>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</si>
  <si>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</si>
  <si>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</si>
  <si>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</si>
  <si>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</si>
  <si>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</si>
  <si>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</si>
  <si>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</si>
  <si>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</si>
  <si>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</si>
  <si>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</si>
  <si>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</si>
  <si>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</si>
  <si>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</si>
  <si>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</si>
  <si>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</si>
  <si>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</si>
  <si>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</si>
  <si>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</si>
  <si>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</si>
  <si>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</si>
  <si>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</si>
  <si>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</si>
  <si>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</si>
  <si>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t>YENİ</t>
  </si>
  <si>
    <t>15+</t>
  </si>
  <si>
    <t>CHANTIER FILMS</t>
  </si>
  <si>
    <t>18+</t>
  </si>
  <si>
    <t>UIP TURKEY</t>
  </si>
  <si>
    <t>7+</t>
  </si>
  <si>
    <t>7A</t>
  </si>
  <si>
    <t>G</t>
  </si>
  <si>
    <t>7+13A</t>
  </si>
  <si>
    <t>PİNEMA</t>
  </si>
  <si>
    <t>WARNER BROS. TURKEY</t>
  </si>
  <si>
    <t>13+</t>
  </si>
  <si>
    <t>TME</t>
  </si>
  <si>
    <t>BİR FİLM</t>
  </si>
  <si>
    <t>BS DAĞITIM</t>
  </si>
  <si>
    <t>MC FİLM</t>
  </si>
  <si>
    <t>ÖZEN FİLM</t>
  </si>
  <si>
    <t>KURMACA</t>
  </si>
  <si>
    <t>13+15A</t>
  </si>
  <si>
    <t>PARAMPARÇA</t>
  </si>
  <si>
    <t>THE STORY OF LEO</t>
  </si>
  <si>
    <t>ASLAN KRAL'IN OĞLU LEO</t>
  </si>
  <si>
    <t>DONKEY XOTE</t>
  </si>
  <si>
    <t>DON KİŞOT</t>
  </si>
  <si>
    <t>KARANLIK SAAT</t>
  </si>
  <si>
    <t>ÇIKIŞ KOPYA SAYISI</t>
  </si>
  <si>
    <t>KAHRAMANLAR TAKIMI</t>
  </si>
  <si>
    <t>XI YOU JI ZHI DA SHENG GUI LAI</t>
  </si>
  <si>
    <t>CGVMARS DAĞITIM</t>
  </si>
  <si>
    <t>AYLA</t>
  </si>
  <si>
    <t>AİLE ARASINDA</t>
  </si>
  <si>
    <t>MAİDE'NİN ALTIN GÜNÜ</t>
  </si>
  <si>
    <t>ACI TATLI EKŞİ</t>
  </si>
  <si>
    <t>FERDINAND</t>
  </si>
  <si>
    <t>LOVING VINCENT</t>
  </si>
  <si>
    <t>ARİF V 216</t>
  </si>
  <si>
    <t>DAHA</t>
  </si>
  <si>
    <t>DELİHA 2</t>
  </si>
  <si>
    <t>INSIDIOUS: THE LAST KEY</t>
  </si>
  <si>
    <t>RUHLAR BÖLGESİ: SON ANAHTAR</t>
  </si>
  <si>
    <t>THE POST</t>
  </si>
  <si>
    <t>LOVELESS</t>
  </si>
  <si>
    <t>SEVGİSİZ</t>
  </si>
  <si>
    <t>DJAM</t>
  </si>
  <si>
    <t>AMAN DOKTOR</t>
  </si>
  <si>
    <t>ENES BATUR: HAYAL Mİ GERÇEK Mİ?</t>
  </si>
  <si>
    <t>COCO</t>
  </si>
  <si>
    <t>BOONIE BEARS: ENTANGLED WORLDS</t>
  </si>
  <si>
    <t>AYI KARDEŞLER: FANTASTİK DÜNYALAR</t>
  </si>
  <si>
    <t>LABİRENT: SON İSYAN</t>
  </si>
  <si>
    <t>MAZE RUNNER: DEATH CURE</t>
  </si>
  <si>
    <t>ÖLÜMLÜ DÜNYA</t>
  </si>
  <si>
    <t>AUS DEM NICHTS</t>
  </si>
  <si>
    <t>CEBİMDEKİ YABANCI</t>
  </si>
  <si>
    <t>CİN ÇEŞMESİ</t>
  </si>
  <si>
    <t>THREE BILLBOARDS OUTSIDE EBBING, MISSOURI</t>
  </si>
  <si>
    <t>ÜÇ BILLBOARD EBBING ÇIKIŞI, MISSOURI</t>
  </si>
  <si>
    <t>DARKEST HOUR</t>
  </si>
  <si>
    <t>İYİ GÜNLER</t>
  </si>
  <si>
    <t>HAO JI LE</t>
  </si>
  <si>
    <t>KAYHAN</t>
  </si>
  <si>
    <t>GÜZEL ADAM SÜREYYA</t>
  </si>
  <si>
    <t>LEO DA VINCI: MISSION MONA LISA</t>
  </si>
  <si>
    <t>LEO DA VINCI: MONA LISA MACERASI</t>
  </si>
  <si>
    <t>FIFTY SHADE FREED</t>
  </si>
  <si>
    <t>ÖZGÜRLÜĞÜN ELLİ TONU</t>
  </si>
  <si>
    <t>I, TONYA</t>
  </si>
  <si>
    <t>BEN, TONYA</t>
  </si>
  <si>
    <t>SOFRA SIRLARI</t>
  </si>
  <si>
    <t>HADİ BE OĞLUM</t>
  </si>
  <si>
    <t>KAPIDAKİ SIR</t>
  </si>
  <si>
    <t>HAPPY FAMILY</t>
  </si>
  <si>
    <t>MUTLU CANAVAR AİLESİ</t>
  </si>
  <si>
    <t>SUYUN SESİ</t>
  </si>
  <si>
    <t>ANTEP FISTIĞI</t>
  </si>
  <si>
    <t>THE SHAPE OF WATER</t>
  </si>
  <si>
    <t>BLACK PANTHER</t>
  </si>
  <si>
    <t>16 - 18 ŞUBAT 2018 / 8. VİZYON HAFTASI</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</si>
</sst>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 numFmtId="205" formatCode="mmm/yyyy"/>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 fontId="11" fillId="0" borderId="13" xfId="67" applyNumberFormat="1" applyFont="1" applyFill="1" applyBorder="1" applyAlignment="1">
      <alignment vertical="center"/>
    </xf>
    <xf numFmtId="3" fontId="11" fillId="0" borderId="13" xfId="67"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7" fillId="34" borderId="14" xfId="0" applyNumberFormat="1" applyFont="1" applyFill="1" applyBorder="1" applyAlignment="1" applyProtection="1">
      <alignment horizontal="center"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7"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26.7109375" style="5" bestFit="1" customWidth="1"/>
    <col min="4" max="4" width="4.00390625" style="35" bestFit="1" customWidth="1"/>
    <col min="5" max="5" width="22.57421875" style="24" bestFit="1" customWidth="1"/>
    <col min="6" max="6" width="5.8515625" style="6" bestFit="1" customWidth="1"/>
    <col min="7" max="7" width="13.57421875" style="7" bestFit="1" customWidth="1"/>
    <col min="8" max="9" width="3.140625" style="8" bestFit="1" customWidth="1"/>
    <col min="10" max="10" width="3.140625" style="91" bestFit="1" customWidth="1"/>
    <col min="11" max="11" width="2.57421875" style="9" bestFit="1" customWidth="1"/>
    <col min="12" max="12" width="7.28125" style="37" bestFit="1" customWidth="1"/>
    <col min="13" max="13" width="4.8515625" style="31" bestFit="1" customWidth="1"/>
    <col min="14" max="14" width="8.28125" style="37" bestFit="1" customWidth="1"/>
    <col min="15" max="15" width="4.8515625" style="31" bestFit="1" customWidth="1"/>
    <col min="16" max="16" width="8.28125" style="27" bestFit="1" customWidth="1"/>
    <col min="17" max="17" width="4.851562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3.7109375" style="41" bestFit="1" customWidth="1"/>
    <col min="26" max="26" width="9.00390625" style="27" bestFit="1" customWidth="1"/>
    <col min="27" max="27" width="6.57421875" style="28" bestFit="1" customWidth="1"/>
    <col min="28" max="28" width="4.28125" style="42" bestFit="1" customWidth="1"/>
    <col min="29" max="30" width="4.57421875" style="5" customWidth="1"/>
    <col min="31" max="16384" width="4.57421875" style="5" customWidth="1"/>
  </cols>
  <sheetData>
    <row r="1" spans="1:28" s="1" customFormat="1" ht="12.75">
      <c r="A1" s="10" t="s">
        <v>0</v>
      </c>
      <c r="B1" s="97" t="s">
        <v>1</v>
      </c>
      <c r="C1" s="97"/>
      <c r="D1" s="94"/>
      <c r="E1" s="46"/>
      <c r="F1" s="47"/>
      <c r="G1" s="46"/>
      <c r="H1" s="11"/>
      <c r="I1" s="11"/>
      <c r="J1" s="87"/>
      <c r="K1" s="11"/>
      <c r="L1" s="103" t="s">
        <v>2</v>
      </c>
      <c r="M1" s="104"/>
      <c r="N1" s="104"/>
      <c r="O1" s="104"/>
      <c r="P1" s="104"/>
      <c r="Q1" s="104"/>
      <c r="R1" s="104"/>
      <c r="S1" s="104"/>
      <c r="T1" s="104"/>
      <c r="U1" s="104"/>
      <c r="V1" s="104"/>
      <c r="W1" s="104"/>
      <c r="X1" s="104"/>
      <c r="Y1" s="104"/>
      <c r="Z1" s="104"/>
      <c r="AA1" s="104"/>
      <c r="AB1" s="104"/>
    </row>
    <row r="2" spans="1:28" s="1" customFormat="1" ht="12.75">
      <c r="A2" s="10"/>
      <c r="B2" s="98" t="s">
        <v>3</v>
      </c>
      <c r="C2" s="99"/>
      <c r="D2" s="95"/>
      <c r="E2" s="12"/>
      <c r="F2" s="13"/>
      <c r="G2" s="12"/>
      <c r="H2" s="50"/>
      <c r="I2" s="50"/>
      <c r="J2" s="88"/>
      <c r="K2" s="14"/>
      <c r="L2" s="105"/>
      <c r="M2" s="105"/>
      <c r="N2" s="105"/>
      <c r="O2" s="105"/>
      <c r="P2" s="105"/>
      <c r="Q2" s="105"/>
      <c r="R2" s="105"/>
      <c r="S2" s="105"/>
      <c r="T2" s="105"/>
      <c r="U2" s="105"/>
      <c r="V2" s="105"/>
      <c r="W2" s="105"/>
      <c r="X2" s="105"/>
      <c r="Y2" s="105"/>
      <c r="Z2" s="105"/>
      <c r="AA2" s="105"/>
      <c r="AB2" s="105"/>
    </row>
    <row r="3" spans="1:28" s="1" customFormat="1" ht="11.25">
      <c r="A3" s="10"/>
      <c r="B3" s="100" t="s">
        <v>105</v>
      </c>
      <c r="C3" s="100"/>
      <c r="D3" s="96"/>
      <c r="E3" s="48"/>
      <c r="F3" s="49"/>
      <c r="G3" s="48"/>
      <c r="H3" s="15"/>
      <c r="I3" s="15"/>
      <c r="J3" s="89"/>
      <c r="K3" s="15"/>
      <c r="L3" s="106"/>
      <c r="M3" s="106"/>
      <c r="N3" s="106"/>
      <c r="O3" s="106"/>
      <c r="P3" s="106"/>
      <c r="Q3" s="106"/>
      <c r="R3" s="106"/>
      <c r="S3" s="106"/>
      <c r="T3" s="106"/>
      <c r="U3" s="106"/>
      <c r="V3" s="106"/>
      <c r="W3" s="106"/>
      <c r="X3" s="106"/>
      <c r="Y3" s="106"/>
      <c r="Z3" s="106"/>
      <c r="AA3" s="106"/>
      <c r="AB3" s="106"/>
    </row>
    <row r="4" spans="1:28" s="2" customFormat="1" ht="11.25" customHeight="1">
      <c r="A4" s="85"/>
      <c r="B4" s="43"/>
      <c r="C4" s="16"/>
      <c r="D4" s="44"/>
      <c r="E4" s="16"/>
      <c r="F4" s="17"/>
      <c r="G4" s="18"/>
      <c r="H4" s="18"/>
      <c r="I4" s="18"/>
      <c r="J4" s="90"/>
      <c r="K4" s="18"/>
      <c r="L4" s="101" t="s">
        <v>4</v>
      </c>
      <c r="M4" s="102"/>
      <c r="N4" s="101" t="s">
        <v>5</v>
      </c>
      <c r="O4" s="102"/>
      <c r="P4" s="101" t="s">
        <v>6</v>
      </c>
      <c r="Q4" s="102"/>
      <c r="R4" s="101" t="s">
        <v>7</v>
      </c>
      <c r="S4" s="107"/>
      <c r="T4" s="107"/>
      <c r="U4" s="102"/>
      <c r="V4" s="101" t="s">
        <v>8</v>
      </c>
      <c r="W4" s="102"/>
      <c r="X4" s="101" t="s">
        <v>9</v>
      </c>
      <c r="Y4" s="102"/>
      <c r="Z4" s="108" t="s">
        <v>10</v>
      </c>
      <c r="AA4" s="108"/>
      <c r="AB4" s="108"/>
    </row>
    <row r="5" spans="1:28" s="3" customFormat="1" ht="57.75">
      <c r="A5" s="86"/>
      <c r="B5" s="45"/>
      <c r="C5" s="19" t="s">
        <v>11</v>
      </c>
      <c r="D5" s="20" t="s">
        <v>12</v>
      </c>
      <c r="E5" s="19" t="s">
        <v>13</v>
      </c>
      <c r="F5" s="21" t="s">
        <v>14</v>
      </c>
      <c r="G5" s="22" t="s">
        <v>15</v>
      </c>
      <c r="H5" s="23" t="s">
        <v>53</v>
      </c>
      <c r="I5" s="23" t="s">
        <v>16</v>
      </c>
      <c r="J5" s="93" t="s">
        <v>17</v>
      </c>
      <c r="K5" s="23" t="s">
        <v>18</v>
      </c>
      <c r="L5" s="25" t="s">
        <v>19</v>
      </c>
      <c r="M5" s="26" t="s">
        <v>20</v>
      </c>
      <c r="N5" s="25" t="s">
        <v>19</v>
      </c>
      <c r="O5" s="26" t="s">
        <v>20</v>
      </c>
      <c r="P5" s="25" t="s">
        <v>19</v>
      </c>
      <c r="Q5" s="26" t="s">
        <v>20</v>
      </c>
      <c r="R5" s="25" t="s">
        <v>21</v>
      </c>
      <c r="S5" s="26" t="s">
        <v>22</v>
      </c>
      <c r="T5" s="51" t="s">
        <v>23</v>
      </c>
      <c r="U5" s="51" t="s">
        <v>24</v>
      </c>
      <c r="V5" s="25" t="s">
        <v>19</v>
      </c>
      <c r="W5" s="26" t="s">
        <v>25</v>
      </c>
      <c r="X5" s="51" t="s">
        <v>26</v>
      </c>
      <c r="Y5" s="51" t="s">
        <v>27</v>
      </c>
      <c r="Z5" s="25" t="s">
        <v>19</v>
      </c>
      <c r="AA5" s="26" t="s">
        <v>20</v>
      </c>
      <c r="AB5" s="51" t="s">
        <v>24</v>
      </c>
    </row>
    <row r="6" spans="4:25" ht="11.25">
      <c r="D6" s="36"/>
      <c r="X6" s="68">
        <f>IF(V6&lt;&gt;0,-(V6-R6)/V6,"")</f>
      </c>
      <c r="Y6" s="68">
        <f>IF(W6&lt;&gt;0,-(W6-S6)/W6,"")</f>
      </c>
    </row>
    <row r="7" spans="1:28" s="29" customFormat="1" ht="11.25">
      <c r="A7" s="32">
        <v>1</v>
      </c>
      <c r="B7" s="74" t="s">
        <v>28</v>
      </c>
      <c r="C7" s="53" t="s">
        <v>97</v>
      </c>
      <c r="D7" s="54" t="s">
        <v>33</v>
      </c>
      <c r="E7" s="55" t="s">
        <v>97</v>
      </c>
      <c r="F7" s="56">
        <v>43147</v>
      </c>
      <c r="G7" s="57" t="s">
        <v>56</v>
      </c>
      <c r="H7" s="58">
        <v>373</v>
      </c>
      <c r="I7" s="58">
        <v>373</v>
      </c>
      <c r="J7" s="92">
        <v>500</v>
      </c>
      <c r="K7" s="59">
        <v>1</v>
      </c>
      <c r="L7" s="60">
        <v>618024.6</v>
      </c>
      <c r="M7" s="61">
        <v>47895</v>
      </c>
      <c r="N7" s="60">
        <v>1144043.23</v>
      </c>
      <c r="O7" s="61">
        <v>88046</v>
      </c>
      <c r="P7" s="60">
        <v>1237263.13</v>
      </c>
      <c r="Q7" s="61">
        <v>96731</v>
      </c>
      <c r="R7" s="62">
        <f aca="true" t="shared" si="0" ref="R7:R45">L7+N7+P7</f>
        <v>2999330.96</v>
      </c>
      <c r="S7" s="63">
        <f aca="true" t="shared" si="1" ref="S7:S45">M7+O7+Q7</f>
        <v>232672</v>
      </c>
      <c r="T7" s="64">
        <f>S7/J7</f>
        <v>465.344</v>
      </c>
      <c r="U7" s="65">
        <f>R7/S7</f>
        <v>12.890811786549305</v>
      </c>
      <c r="V7" s="66"/>
      <c r="W7" s="67"/>
      <c r="X7" s="68"/>
      <c r="Y7" s="68"/>
      <c r="Z7" s="71">
        <v>3105986.09</v>
      </c>
      <c r="AA7" s="72">
        <v>241300</v>
      </c>
      <c r="AB7" s="73">
        <f aca="true" t="shared" si="2" ref="AB7:AB45">Z7/AA7</f>
        <v>12.871885992540406</v>
      </c>
    </row>
    <row r="8" spans="1:28" s="29" customFormat="1" ht="11.25">
      <c r="A8" s="32">
        <v>2</v>
      </c>
      <c r="B8" s="74" t="s">
        <v>28</v>
      </c>
      <c r="C8" s="53" t="s">
        <v>104</v>
      </c>
      <c r="D8" s="54" t="s">
        <v>39</v>
      </c>
      <c r="E8" s="55" t="s">
        <v>104</v>
      </c>
      <c r="F8" s="56">
        <v>43147</v>
      </c>
      <c r="G8" s="57" t="s">
        <v>32</v>
      </c>
      <c r="H8" s="58">
        <v>299</v>
      </c>
      <c r="I8" s="58">
        <v>299</v>
      </c>
      <c r="J8" s="92">
        <v>371</v>
      </c>
      <c r="K8" s="59">
        <v>1</v>
      </c>
      <c r="L8" s="60">
        <v>997871</v>
      </c>
      <c r="M8" s="61">
        <v>60145</v>
      </c>
      <c r="N8" s="60">
        <v>1443440</v>
      </c>
      <c r="O8" s="61">
        <v>90515</v>
      </c>
      <c r="P8" s="60">
        <v>1219103</v>
      </c>
      <c r="Q8" s="61">
        <v>78975</v>
      </c>
      <c r="R8" s="62">
        <f t="shared" si="0"/>
        <v>3660414</v>
      </c>
      <c r="S8" s="63">
        <f t="shared" si="1"/>
        <v>229635</v>
      </c>
      <c r="T8" s="64">
        <f>S8/J8</f>
        <v>618.9622641509434</v>
      </c>
      <c r="U8" s="65">
        <f>R8/S8</f>
        <v>15.940139787053367</v>
      </c>
      <c r="V8" s="66"/>
      <c r="W8" s="67"/>
      <c r="X8" s="68"/>
      <c r="Y8" s="68"/>
      <c r="Z8" s="71">
        <v>3755995</v>
      </c>
      <c r="AA8" s="72">
        <v>234853</v>
      </c>
      <c r="AB8" s="73">
        <f t="shared" si="2"/>
        <v>15.992961554674626</v>
      </c>
    </row>
    <row r="9" spans="1:28" s="29" customFormat="1" ht="11.25">
      <c r="A9" s="32">
        <v>3</v>
      </c>
      <c r="B9" s="52"/>
      <c r="C9" s="53" t="s">
        <v>88</v>
      </c>
      <c r="D9" s="54" t="s">
        <v>39</v>
      </c>
      <c r="E9" s="55" t="s">
        <v>88</v>
      </c>
      <c r="F9" s="56">
        <v>43140</v>
      </c>
      <c r="G9" s="57" t="s">
        <v>56</v>
      </c>
      <c r="H9" s="58">
        <v>399</v>
      </c>
      <c r="I9" s="58">
        <v>399</v>
      </c>
      <c r="J9" s="92">
        <v>803</v>
      </c>
      <c r="K9" s="59">
        <v>2</v>
      </c>
      <c r="L9" s="60">
        <v>218401.84</v>
      </c>
      <c r="M9" s="61">
        <v>17585</v>
      </c>
      <c r="N9" s="60">
        <v>553729.29</v>
      </c>
      <c r="O9" s="61">
        <v>45228</v>
      </c>
      <c r="P9" s="60">
        <v>563130.43</v>
      </c>
      <c r="Q9" s="61">
        <v>46026</v>
      </c>
      <c r="R9" s="62">
        <f t="shared" si="0"/>
        <v>1335261.56</v>
      </c>
      <c r="S9" s="63">
        <f t="shared" si="1"/>
        <v>108839</v>
      </c>
      <c r="T9" s="64">
        <f>S9/J9</f>
        <v>135.54047322540472</v>
      </c>
      <c r="U9" s="65">
        <f>R9/S9</f>
        <v>12.268227014213656</v>
      </c>
      <c r="V9" s="66">
        <v>3242443.1</v>
      </c>
      <c r="W9" s="67">
        <v>252458</v>
      </c>
      <c r="X9" s="68">
        <f aca="true" t="shared" si="3" ref="X9:Y11">IF(V9&lt;&gt;0,-(V9-R9)/V9,"")</f>
        <v>-0.5881927550247528</v>
      </c>
      <c r="Y9" s="68">
        <f t="shared" si="3"/>
        <v>-0.5688827448526091</v>
      </c>
      <c r="Z9" s="71">
        <v>5766497.65</v>
      </c>
      <c r="AA9" s="72">
        <v>470292</v>
      </c>
      <c r="AB9" s="73">
        <f t="shared" si="2"/>
        <v>12.261526136953213</v>
      </c>
    </row>
    <row r="10" spans="1:28" s="29" customFormat="1" ht="11.25">
      <c r="A10" s="32">
        <v>4</v>
      </c>
      <c r="B10" s="52"/>
      <c r="C10" s="53" t="s">
        <v>81</v>
      </c>
      <c r="D10" s="54" t="s">
        <v>39</v>
      </c>
      <c r="E10" s="55" t="s">
        <v>81</v>
      </c>
      <c r="F10" s="56">
        <v>43133</v>
      </c>
      <c r="G10" s="57" t="s">
        <v>56</v>
      </c>
      <c r="H10" s="58">
        <v>271</v>
      </c>
      <c r="I10" s="58">
        <v>274</v>
      </c>
      <c r="J10" s="92">
        <v>274</v>
      </c>
      <c r="K10" s="59">
        <v>3</v>
      </c>
      <c r="L10" s="60">
        <v>305601.4</v>
      </c>
      <c r="M10" s="61">
        <v>22040</v>
      </c>
      <c r="N10" s="60">
        <v>543276.59</v>
      </c>
      <c r="O10" s="61">
        <v>38787</v>
      </c>
      <c r="P10" s="60">
        <v>472541.82</v>
      </c>
      <c r="Q10" s="61">
        <v>34575</v>
      </c>
      <c r="R10" s="62">
        <f t="shared" si="0"/>
        <v>1321419.81</v>
      </c>
      <c r="S10" s="63">
        <f t="shared" si="1"/>
        <v>95402</v>
      </c>
      <c r="T10" s="64">
        <f>S10/J10</f>
        <v>348.1824817518248</v>
      </c>
      <c r="U10" s="65">
        <f>R10/S10</f>
        <v>13.851070312991343</v>
      </c>
      <c r="V10" s="66">
        <v>1965862.6099999999</v>
      </c>
      <c r="W10" s="67">
        <v>136422</v>
      </c>
      <c r="X10" s="68">
        <f t="shared" si="3"/>
        <v>-0.3278168050614686</v>
      </c>
      <c r="Y10" s="68">
        <f t="shared" si="3"/>
        <v>-0.3006846403072818</v>
      </c>
      <c r="Z10" s="71">
        <v>8615350.75</v>
      </c>
      <c r="AA10" s="72">
        <v>646293</v>
      </c>
      <c r="AB10" s="73">
        <f t="shared" si="2"/>
        <v>13.33041012358172</v>
      </c>
    </row>
    <row r="11" spans="1:28" s="29" customFormat="1" ht="11.25">
      <c r="A11" s="32">
        <v>5</v>
      </c>
      <c r="B11" s="52"/>
      <c r="C11" s="53" t="s">
        <v>92</v>
      </c>
      <c r="D11" s="54" t="s">
        <v>31</v>
      </c>
      <c r="E11" s="55" t="s">
        <v>93</v>
      </c>
      <c r="F11" s="56">
        <v>43140</v>
      </c>
      <c r="G11" s="57" t="s">
        <v>32</v>
      </c>
      <c r="H11" s="58">
        <v>250</v>
      </c>
      <c r="I11" s="58">
        <v>253</v>
      </c>
      <c r="J11" s="92">
        <v>253</v>
      </c>
      <c r="K11" s="59">
        <v>2</v>
      </c>
      <c r="L11" s="60">
        <v>276203</v>
      </c>
      <c r="M11" s="61">
        <v>19413</v>
      </c>
      <c r="N11" s="60">
        <v>385250</v>
      </c>
      <c r="O11" s="61">
        <v>26577</v>
      </c>
      <c r="P11" s="60">
        <v>341602</v>
      </c>
      <c r="Q11" s="61">
        <v>24100</v>
      </c>
      <c r="R11" s="62">
        <f t="shared" si="0"/>
        <v>1003055</v>
      </c>
      <c r="S11" s="63">
        <f t="shared" si="1"/>
        <v>70090</v>
      </c>
      <c r="T11" s="64">
        <f>S11/J11</f>
        <v>277.0355731225296</v>
      </c>
      <c r="U11" s="65">
        <f>R11/S11</f>
        <v>14.310957340562135</v>
      </c>
      <c r="V11" s="66">
        <v>2023851</v>
      </c>
      <c r="W11" s="67">
        <v>131439</v>
      </c>
      <c r="X11" s="68">
        <f t="shared" si="3"/>
        <v>-0.5043829807629119</v>
      </c>
      <c r="Y11" s="68">
        <f t="shared" si="3"/>
        <v>-0.46674883405990614</v>
      </c>
      <c r="Z11" s="71">
        <v>4406098</v>
      </c>
      <c r="AA11" s="72">
        <v>311903</v>
      </c>
      <c r="AB11" s="73">
        <f t="shared" si="2"/>
        <v>14.126500867256807</v>
      </c>
    </row>
    <row r="12" spans="1:28" s="29" customFormat="1" ht="11.25">
      <c r="A12" s="32">
        <v>6</v>
      </c>
      <c r="B12" s="74" t="s">
        <v>28</v>
      </c>
      <c r="C12" s="75" t="s">
        <v>99</v>
      </c>
      <c r="D12" s="76" t="s">
        <v>36</v>
      </c>
      <c r="E12" s="77" t="s">
        <v>100</v>
      </c>
      <c r="F12" s="78">
        <v>43147</v>
      </c>
      <c r="G12" s="57" t="s">
        <v>40</v>
      </c>
      <c r="H12" s="79">
        <v>235</v>
      </c>
      <c r="I12" s="79">
        <v>235</v>
      </c>
      <c r="J12" s="92">
        <v>235</v>
      </c>
      <c r="K12" s="59">
        <v>1</v>
      </c>
      <c r="L12" s="60">
        <v>44914.03</v>
      </c>
      <c r="M12" s="61">
        <v>3655</v>
      </c>
      <c r="N12" s="60">
        <v>274483.11</v>
      </c>
      <c r="O12" s="61">
        <v>21268</v>
      </c>
      <c r="P12" s="60">
        <v>286033.41</v>
      </c>
      <c r="Q12" s="61">
        <v>22531</v>
      </c>
      <c r="R12" s="62">
        <f t="shared" si="0"/>
        <v>605430.55</v>
      </c>
      <c r="S12" s="63">
        <f t="shared" si="1"/>
        <v>47454</v>
      </c>
      <c r="T12" s="64">
        <f>S12/J12</f>
        <v>201.93191489361703</v>
      </c>
      <c r="U12" s="65">
        <f aca="true" t="shared" si="4" ref="U12:U25">R12/S12</f>
        <v>12.758261685000212</v>
      </c>
      <c r="V12" s="66"/>
      <c r="W12" s="67"/>
      <c r="X12" s="68"/>
      <c r="Y12" s="68"/>
      <c r="Z12" s="80">
        <v>605430.55</v>
      </c>
      <c r="AA12" s="81">
        <v>47454</v>
      </c>
      <c r="AB12" s="73">
        <f t="shared" si="2"/>
        <v>12.758261685000212</v>
      </c>
    </row>
    <row r="13" spans="1:28" s="29" customFormat="1" ht="11.25">
      <c r="A13" s="32">
        <v>7</v>
      </c>
      <c r="B13" s="52"/>
      <c r="C13" s="53" t="s">
        <v>65</v>
      </c>
      <c r="D13" s="54" t="s">
        <v>34</v>
      </c>
      <c r="E13" s="55" t="s">
        <v>65</v>
      </c>
      <c r="F13" s="56">
        <v>43112</v>
      </c>
      <c r="G13" s="57" t="s">
        <v>56</v>
      </c>
      <c r="H13" s="58">
        <v>375</v>
      </c>
      <c r="I13" s="58">
        <v>327</v>
      </c>
      <c r="J13" s="92">
        <v>327</v>
      </c>
      <c r="K13" s="59">
        <v>6</v>
      </c>
      <c r="L13" s="60">
        <v>68613.13</v>
      </c>
      <c r="M13" s="61">
        <v>6629</v>
      </c>
      <c r="N13" s="60">
        <v>189199.82</v>
      </c>
      <c r="O13" s="61">
        <v>17735</v>
      </c>
      <c r="P13" s="60">
        <v>200597.15</v>
      </c>
      <c r="Q13" s="61">
        <v>18942</v>
      </c>
      <c r="R13" s="62">
        <f t="shared" si="0"/>
        <v>458410.1</v>
      </c>
      <c r="S13" s="63">
        <f t="shared" si="1"/>
        <v>43306</v>
      </c>
      <c r="T13" s="64">
        <f>S13/J13</f>
        <v>132.43425076452598</v>
      </c>
      <c r="U13" s="65">
        <f t="shared" si="4"/>
        <v>10.5853715420496</v>
      </c>
      <c r="V13" s="66">
        <v>914213.38</v>
      </c>
      <c r="W13" s="67">
        <v>74660</v>
      </c>
      <c r="X13" s="68">
        <f aca="true" t="shared" si="5" ref="X13:Y17">IF(V13&lt;&gt;0,-(V13-R13)/V13,"")</f>
        <v>-0.4985742825159702</v>
      </c>
      <c r="Y13" s="68">
        <f t="shared" si="5"/>
        <v>-0.41995713903027054</v>
      </c>
      <c r="Z13" s="71">
        <v>24060605.33</v>
      </c>
      <c r="AA13" s="72">
        <v>2049941</v>
      </c>
      <c r="AB13" s="73">
        <f t="shared" si="2"/>
        <v>11.737218451652998</v>
      </c>
    </row>
    <row r="14" spans="1:28" s="29" customFormat="1" ht="11.25">
      <c r="A14" s="32">
        <v>8</v>
      </c>
      <c r="B14" s="52"/>
      <c r="C14" s="53" t="s">
        <v>58</v>
      </c>
      <c r="D14" s="54" t="s">
        <v>36</v>
      </c>
      <c r="E14" s="55" t="s">
        <v>58</v>
      </c>
      <c r="F14" s="56">
        <v>43070</v>
      </c>
      <c r="G14" s="57" t="s">
        <v>56</v>
      </c>
      <c r="H14" s="58">
        <v>379</v>
      </c>
      <c r="I14" s="58">
        <v>120</v>
      </c>
      <c r="J14" s="92">
        <v>120</v>
      </c>
      <c r="K14" s="59">
        <v>12</v>
      </c>
      <c r="L14" s="60">
        <v>68619.59</v>
      </c>
      <c r="M14" s="61">
        <v>7508</v>
      </c>
      <c r="N14" s="60">
        <v>145687.46</v>
      </c>
      <c r="O14" s="61">
        <v>15845</v>
      </c>
      <c r="P14" s="60">
        <v>144027.55</v>
      </c>
      <c r="Q14" s="61">
        <v>15689</v>
      </c>
      <c r="R14" s="62">
        <f t="shared" si="0"/>
        <v>358334.6</v>
      </c>
      <c r="S14" s="63">
        <f t="shared" si="1"/>
        <v>39042</v>
      </c>
      <c r="T14" s="64">
        <f>S14/J14</f>
        <v>325.35</v>
      </c>
      <c r="U14" s="65">
        <f t="shared" si="4"/>
        <v>9.178182470160339</v>
      </c>
      <c r="V14" s="66">
        <v>507772.27</v>
      </c>
      <c r="W14" s="67">
        <v>54552</v>
      </c>
      <c r="X14" s="68">
        <f t="shared" si="5"/>
        <v>-0.29430057297142287</v>
      </c>
      <c r="Y14" s="68">
        <f t="shared" si="5"/>
        <v>-0.2843158820941487</v>
      </c>
      <c r="Z14" s="71">
        <v>63484343.88</v>
      </c>
      <c r="AA14" s="72">
        <v>5163610</v>
      </c>
      <c r="AB14" s="73">
        <f t="shared" si="2"/>
        <v>12.294565987748882</v>
      </c>
    </row>
    <row r="15" spans="1:28" s="29" customFormat="1" ht="11.25">
      <c r="A15" s="32">
        <v>9</v>
      </c>
      <c r="B15" s="82"/>
      <c r="C15" s="75" t="s">
        <v>78</v>
      </c>
      <c r="D15" s="76" t="s">
        <v>46</v>
      </c>
      <c r="E15" s="77" t="s">
        <v>77</v>
      </c>
      <c r="F15" s="78">
        <v>43126</v>
      </c>
      <c r="G15" s="57" t="s">
        <v>40</v>
      </c>
      <c r="H15" s="79">
        <v>289</v>
      </c>
      <c r="I15" s="79">
        <v>196</v>
      </c>
      <c r="J15" s="92">
        <v>196</v>
      </c>
      <c r="K15" s="59">
        <v>4</v>
      </c>
      <c r="L15" s="60">
        <v>75943</v>
      </c>
      <c r="M15" s="61">
        <v>7273</v>
      </c>
      <c r="N15" s="60">
        <v>160749.48</v>
      </c>
      <c r="O15" s="61">
        <v>15005</v>
      </c>
      <c r="P15" s="60">
        <v>148066.87</v>
      </c>
      <c r="Q15" s="61">
        <v>13867</v>
      </c>
      <c r="R15" s="62">
        <f t="shared" si="0"/>
        <v>384759.35</v>
      </c>
      <c r="S15" s="63">
        <f t="shared" si="1"/>
        <v>36145</v>
      </c>
      <c r="T15" s="64">
        <f>S15/J15</f>
        <v>184.41326530612244</v>
      </c>
      <c r="U15" s="65">
        <f t="shared" si="4"/>
        <v>10.644884493014247</v>
      </c>
      <c r="V15" s="66">
        <v>1119414.01</v>
      </c>
      <c r="W15" s="67">
        <v>78736</v>
      </c>
      <c r="X15" s="68">
        <f t="shared" si="5"/>
        <v>-0.6562850325591334</v>
      </c>
      <c r="Y15" s="68">
        <f t="shared" si="5"/>
        <v>-0.5409342613289981</v>
      </c>
      <c r="Z15" s="80">
        <v>11494915.13</v>
      </c>
      <c r="AA15" s="81">
        <v>849234</v>
      </c>
      <c r="AB15" s="73">
        <f t="shared" si="2"/>
        <v>13.535627553771988</v>
      </c>
    </row>
    <row r="16" spans="1:28" s="29" customFormat="1" ht="11.25">
      <c r="A16" s="32">
        <v>10</v>
      </c>
      <c r="B16" s="52"/>
      <c r="C16" s="75" t="s">
        <v>79</v>
      </c>
      <c r="D16" s="76" t="s">
        <v>46</v>
      </c>
      <c r="E16" s="77" t="s">
        <v>79</v>
      </c>
      <c r="F16" s="78">
        <v>43126</v>
      </c>
      <c r="G16" s="57" t="s">
        <v>32</v>
      </c>
      <c r="H16" s="79">
        <v>278</v>
      </c>
      <c r="I16" s="79">
        <v>109</v>
      </c>
      <c r="J16" s="92">
        <v>109</v>
      </c>
      <c r="K16" s="59">
        <v>4</v>
      </c>
      <c r="L16" s="60">
        <v>68628</v>
      </c>
      <c r="M16" s="61">
        <v>6883</v>
      </c>
      <c r="N16" s="60">
        <v>115784</v>
      </c>
      <c r="O16" s="61">
        <v>11537</v>
      </c>
      <c r="P16" s="60">
        <v>100960</v>
      </c>
      <c r="Q16" s="61">
        <v>10144</v>
      </c>
      <c r="R16" s="62">
        <f t="shared" si="0"/>
        <v>285372</v>
      </c>
      <c r="S16" s="63">
        <f t="shared" si="1"/>
        <v>28564</v>
      </c>
      <c r="T16" s="64">
        <f>S16/J16</f>
        <v>262.0550458715596</v>
      </c>
      <c r="U16" s="65">
        <f t="shared" si="4"/>
        <v>9.990617560565747</v>
      </c>
      <c r="V16" s="66">
        <v>693197</v>
      </c>
      <c r="W16" s="67">
        <v>47408</v>
      </c>
      <c r="X16" s="68">
        <f t="shared" si="5"/>
        <v>-0.5883248196400157</v>
      </c>
      <c r="Y16" s="68">
        <f t="shared" si="5"/>
        <v>-0.3974856564292946</v>
      </c>
      <c r="Z16" s="80">
        <v>6269355</v>
      </c>
      <c r="AA16" s="81">
        <v>499213</v>
      </c>
      <c r="AB16" s="73">
        <f t="shared" si="2"/>
        <v>12.558477042865471</v>
      </c>
    </row>
    <row r="17" spans="1:28" s="29" customFormat="1" ht="11.25">
      <c r="A17" s="32">
        <v>11</v>
      </c>
      <c r="B17" s="52"/>
      <c r="C17" s="53" t="s">
        <v>63</v>
      </c>
      <c r="D17" s="54" t="s">
        <v>36</v>
      </c>
      <c r="E17" s="55" t="s">
        <v>63</v>
      </c>
      <c r="F17" s="56">
        <v>43105</v>
      </c>
      <c r="G17" s="57" t="s">
        <v>56</v>
      </c>
      <c r="H17" s="58">
        <v>403</v>
      </c>
      <c r="I17" s="58">
        <v>282</v>
      </c>
      <c r="J17" s="92">
        <v>282</v>
      </c>
      <c r="K17" s="59">
        <v>7</v>
      </c>
      <c r="L17" s="60">
        <v>49091.18</v>
      </c>
      <c r="M17" s="61">
        <v>4899</v>
      </c>
      <c r="N17" s="60">
        <v>115280.47</v>
      </c>
      <c r="O17" s="61">
        <v>11298</v>
      </c>
      <c r="P17" s="60">
        <v>114287.84</v>
      </c>
      <c r="Q17" s="61">
        <v>11191</v>
      </c>
      <c r="R17" s="62">
        <f t="shared" si="0"/>
        <v>278659.49</v>
      </c>
      <c r="S17" s="63">
        <f t="shared" si="1"/>
        <v>27388</v>
      </c>
      <c r="T17" s="64">
        <f>S17/J17</f>
        <v>97.12056737588652</v>
      </c>
      <c r="U17" s="65">
        <f t="shared" si="4"/>
        <v>10.174510369504892</v>
      </c>
      <c r="V17" s="66">
        <v>844568.28</v>
      </c>
      <c r="W17" s="67">
        <v>61520</v>
      </c>
      <c r="X17" s="68">
        <f t="shared" si="5"/>
        <v>-0.6700568839739044</v>
      </c>
      <c r="Y17" s="68">
        <f t="shared" si="5"/>
        <v>-0.5548114434330299</v>
      </c>
      <c r="Z17" s="71">
        <v>62419830.44</v>
      </c>
      <c r="AA17" s="72">
        <v>4905202</v>
      </c>
      <c r="AB17" s="73">
        <f t="shared" si="2"/>
        <v>12.725231384966408</v>
      </c>
    </row>
    <row r="18" spans="1:28" s="29" customFormat="1" ht="11.25">
      <c r="A18" s="32">
        <v>12</v>
      </c>
      <c r="B18" s="74" t="s">
        <v>28</v>
      </c>
      <c r="C18" s="53" t="s">
        <v>96</v>
      </c>
      <c r="D18" s="54" t="s">
        <v>39</v>
      </c>
      <c r="E18" s="55" t="s">
        <v>96</v>
      </c>
      <c r="F18" s="56">
        <v>43147</v>
      </c>
      <c r="G18" s="57" t="s">
        <v>30</v>
      </c>
      <c r="H18" s="58">
        <v>154</v>
      </c>
      <c r="I18" s="58">
        <v>154</v>
      </c>
      <c r="J18" s="92">
        <v>154</v>
      </c>
      <c r="K18" s="59">
        <v>1</v>
      </c>
      <c r="L18" s="60">
        <v>81987.87</v>
      </c>
      <c r="M18" s="61">
        <v>5691</v>
      </c>
      <c r="N18" s="60">
        <v>143226.36</v>
      </c>
      <c r="O18" s="61">
        <v>9799</v>
      </c>
      <c r="P18" s="60">
        <v>131818.15</v>
      </c>
      <c r="Q18" s="61">
        <v>9237</v>
      </c>
      <c r="R18" s="62">
        <f t="shared" si="0"/>
        <v>357032.38</v>
      </c>
      <c r="S18" s="63">
        <f t="shared" si="1"/>
        <v>24727</v>
      </c>
      <c r="T18" s="64">
        <f>S18/J18</f>
        <v>160.56493506493507</v>
      </c>
      <c r="U18" s="65">
        <f t="shared" si="4"/>
        <v>14.438968738625794</v>
      </c>
      <c r="V18" s="66"/>
      <c r="W18" s="67"/>
      <c r="X18" s="68"/>
      <c r="Y18" s="68"/>
      <c r="Z18" s="71">
        <v>357032.38</v>
      </c>
      <c r="AA18" s="72">
        <v>24727</v>
      </c>
      <c r="AB18" s="73">
        <f t="shared" si="2"/>
        <v>14.438968738625794</v>
      </c>
    </row>
    <row r="19" spans="1:28" s="29" customFormat="1" ht="11.25">
      <c r="A19" s="32">
        <v>13</v>
      </c>
      <c r="B19" s="74" t="s">
        <v>28</v>
      </c>
      <c r="C19" s="75" t="s">
        <v>103</v>
      </c>
      <c r="D19" s="76" t="s">
        <v>29</v>
      </c>
      <c r="E19" s="77" t="s">
        <v>101</v>
      </c>
      <c r="F19" s="78">
        <v>43147</v>
      </c>
      <c r="G19" s="57" t="s">
        <v>40</v>
      </c>
      <c r="H19" s="79">
        <v>75</v>
      </c>
      <c r="I19" s="79">
        <v>75</v>
      </c>
      <c r="J19" s="92">
        <v>75</v>
      </c>
      <c r="K19" s="59">
        <v>1</v>
      </c>
      <c r="L19" s="60">
        <v>73807.23</v>
      </c>
      <c r="M19" s="61">
        <v>4424</v>
      </c>
      <c r="N19" s="60">
        <v>113615.13</v>
      </c>
      <c r="O19" s="61">
        <v>6729</v>
      </c>
      <c r="P19" s="60">
        <v>91011.79</v>
      </c>
      <c r="Q19" s="61">
        <v>5537</v>
      </c>
      <c r="R19" s="62">
        <f t="shared" si="0"/>
        <v>278434.14999999997</v>
      </c>
      <c r="S19" s="63">
        <f t="shared" si="1"/>
        <v>16690</v>
      </c>
      <c r="T19" s="64">
        <f>S19/J19</f>
        <v>222.53333333333333</v>
      </c>
      <c r="U19" s="65">
        <f t="shared" si="4"/>
        <v>16.682693229478726</v>
      </c>
      <c r="V19" s="66"/>
      <c r="W19" s="67"/>
      <c r="X19" s="68"/>
      <c r="Y19" s="68"/>
      <c r="Z19" s="80">
        <v>278434.14999999997</v>
      </c>
      <c r="AA19" s="81">
        <v>16690</v>
      </c>
      <c r="AB19" s="73">
        <f t="shared" si="2"/>
        <v>16.682693229478726</v>
      </c>
    </row>
    <row r="20" spans="1:28" s="29" customFormat="1" ht="11.25">
      <c r="A20" s="32">
        <v>14</v>
      </c>
      <c r="B20" s="82"/>
      <c r="C20" s="75" t="s">
        <v>73</v>
      </c>
      <c r="D20" s="76" t="s">
        <v>33</v>
      </c>
      <c r="E20" s="77" t="s">
        <v>73</v>
      </c>
      <c r="F20" s="78">
        <v>43119</v>
      </c>
      <c r="G20" s="57" t="s">
        <v>40</v>
      </c>
      <c r="H20" s="79">
        <v>326</v>
      </c>
      <c r="I20" s="79">
        <v>97</v>
      </c>
      <c r="J20" s="92">
        <v>97</v>
      </c>
      <c r="K20" s="59">
        <v>5</v>
      </c>
      <c r="L20" s="60">
        <v>11190.57</v>
      </c>
      <c r="M20" s="61">
        <v>1140</v>
      </c>
      <c r="N20" s="60">
        <v>66396.07</v>
      </c>
      <c r="O20" s="61">
        <v>6891</v>
      </c>
      <c r="P20" s="60">
        <v>68184.63</v>
      </c>
      <c r="Q20" s="61">
        <v>6994</v>
      </c>
      <c r="R20" s="62">
        <f t="shared" si="0"/>
        <v>145771.27000000002</v>
      </c>
      <c r="S20" s="63">
        <f t="shared" si="1"/>
        <v>15025</v>
      </c>
      <c r="T20" s="64">
        <f>S20/J20</f>
        <v>154.89690721649484</v>
      </c>
      <c r="U20" s="65">
        <f t="shared" si="4"/>
        <v>9.701914808652248</v>
      </c>
      <c r="V20" s="66">
        <v>422242.08999999997</v>
      </c>
      <c r="W20" s="67">
        <v>43125</v>
      </c>
      <c r="X20" s="68">
        <f>IF(V20&lt;&gt;0,-(V20-R20)/V20,"")</f>
        <v>-0.6547685002222302</v>
      </c>
      <c r="Y20" s="68">
        <f>IF(W20&lt;&gt;0,-(W20-S20)/W20,"")</f>
        <v>-0.6515942028985507</v>
      </c>
      <c r="Z20" s="80">
        <v>17361874.17</v>
      </c>
      <c r="AA20" s="81">
        <v>1472299</v>
      </c>
      <c r="AB20" s="73">
        <f t="shared" si="2"/>
        <v>11.79235615184144</v>
      </c>
    </row>
    <row r="21" spans="1:28" s="29" customFormat="1" ht="11.25">
      <c r="A21" s="32">
        <v>15</v>
      </c>
      <c r="B21" s="74" t="s">
        <v>28</v>
      </c>
      <c r="C21" s="75" t="s">
        <v>102</v>
      </c>
      <c r="D21" s="76" t="s">
        <v>35</v>
      </c>
      <c r="E21" s="77" t="s">
        <v>102</v>
      </c>
      <c r="F21" s="78">
        <v>43147</v>
      </c>
      <c r="G21" s="57" t="s">
        <v>40</v>
      </c>
      <c r="H21" s="79">
        <v>5</v>
      </c>
      <c r="I21" s="79">
        <v>5</v>
      </c>
      <c r="J21" s="92">
        <v>5</v>
      </c>
      <c r="K21" s="59">
        <v>1</v>
      </c>
      <c r="L21" s="60">
        <v>26330.69</v>
      </c>
      <c r="M21" s="61">
        <v>2655</v>
      </c>
      <c r="N21" s="60">
        <v>41089.88</v>
      </c>
      <c r="O21" s="61">
        <v>3566</v>
      </c>
      <c r="P21" s="60">
        <v>70912.63</v>
      </c>
      <c r="Q21" s="61">
        <v>6144</v>
      </c>
      <c r="R21" s="62">
        <f t="shared" si="0"/>
        <v>138333.2</v>
      </c>
      <c r="S21" s="63">
        <f t="shared" si="1"/>
        <v>12365</v>
      </c>
      <c r="T21" s="64">
        <f>S21/J21</f>
        <v>2473</v>
      </c>
      <c r="U21" s="65">
        <f t="shared" si="4"/>
        <v>11.187480792559645</v>
      </c>
      <c r="V21" s="66"/>
      <c r="W21" s="67"/>
      <c r="X21" s="68"/>
      <c r="Y21" s="68"/>
      <c r="Z21" s="80">
        <v>138333.2</v>
      </c>
      <c r="AA21" s="81">
        <v>12365</v>
      </c>
      <c r="AB21" s="73">
        <f t="shared" si="2"/>
        <v>11.187480792559645</v>
      </c>
    </row>
    <row r="22" spans="1:28" s="29" customFormat="1" ht="11.25">
      <c r="A22" s="32">
        <v>16</v>
      </c>
      <c r="B22" s="52"/>
      <c r="C22" s="53" t="s">
        <v>90</v>
      </c>
      <c r="D22" s="54" t="s">
        <v>33</v>
      </c>
      <c r="E22" s="55" t="s">
        <v>91</v>
      </c>
      <c r="F22" s="56">
        <v>43140</v>
      </c>
      <c r="G22" s="57" t="s">
        <v>44</v>
      </c>
      <c r="H22" s="58">
        <v>87</v>
      </c>
      <c r="I22" s="58">
        <v>70</v>
      </c>
      <c r="J22" s="92">
        <v>70</v>
      </c>
      <c r="K22" s="59">
        <v>2</v>
      </c>
      <c r="L22" s="60">
        <v>7254</v>
      </c>
      <c r="M22" s="61">
        <v>593</v>
      </c>
      <c r="N22" s="60">
        <v>36289</v>
      </c>
      <c r="O22" s="61">
        <v>2472</v>
      </c>
      <c r="P22" s="60">
        <v>38234.5</v>
      </c>
      <c r="Q22" s="61">
        <v>2670</v>
      </c>
      <c r="R22" s="62">
        <f t="shared" si="0"/>
        <v>81777.5</v>
      </c>
      <c r="S22" s="63">
        <f t="shared" si="1"/>
        <v>5735</v>
      </c>
      <c r="T22" s="64">
        <f>S22/J22</f>
        <v>81.92857142857143</v>
      </c>
      <c r="U22" s="65">
        <f t="shared" si="4"/>
        <v>14.259372275501308</v>
      </c>
      <c r="V22" s="66">
        <v>206255</v>
      </c>
      <c r="W22" s="67">
        <v>13890</v>
      </c>
      <c r="X22" s="68">
        <f>IF(V22&lt;&gt;0,-(V22-R22)/V22,"")</f>
        <v>-0.6035126421177669</v>
      </c>
      <c r="Y22" s="68">
        <f>IF(W22&lt;&gt;0,-(W22-S22)/W22,"")</f>
        <v>-0.5871130309575234</v>
      </c>
      <c r="Z22" s="80">
        <v>332068.56</v>
      </c>
      <c r="AA22" s="81">
        <v>23292</v>
      </c>
      <c r="AB22" s="73">
        <f t="shared" si="2"/>
        <v>14.256764554353426</v>
      </c>
    </row>
    <row r="23" spans="1:28" s="29" customFormat="1" ht="11.25">
      <c r="A23" s="32">
        <v>17</v>
      </c>
      <c r="B23" s="74" t="s">
        <v>28</v>
      </c>
      <c r="C23" s="53" t="s">
        <v>94</v>
      </c>
      <c r="D23" s="54" t="s">
        <v>29</v>
      </c>
      <c r="E23" s="55" t="s">
        <v>95</v>
      </c>
      <c r="F23" s="56">
        <v>43147</v>
      </c>
      <c r="G23" s="57" t="s">
        <v>41</v>
      </c>
      <c r="H23" s="58">
        <v>35</v>
      </c>
      <c r="I23" s="58">
        <v>35</v>
      </c>
      <c r="J23" s="92">
        <v>35</v>
      </c>
      <c r="K23" s="59">
        <v>1</v>
      </c>
      <c r="L23" s="60">
        <v>21172.26</v>
      </c>
      <c r="M23" s="61">
        <v>1295</v>
      </c>
      <c r="N23" s="60">
        <v>37984.34</v>
      </c>
      <c r="O23" s="61">
        <v>2264</v>
      </c>
      <c r="P23" s="60">
        <v>28824.11</v>
      </c>
      <c r="Q23" s="61">
        <v>1817</v>
      </c>
      <c r="R23" s="62">
        <f t="shared" si="0"/>
        <v>87980.70999999999</v>
      </c>
      <c r="S23" s="63">
        <f t="shared" si="1"/>
        <v>5376</v>
      </c>
      <c r="T23" s="64">
        <f>S23/J23</f>
        <v>153.6</v>
      </c>
      <c r="U23" s="65">
        <f t="shared" si="4"/>
        <v>16.36545944940476</v>
      </c>
      <c r="V23" s="66"/>
      <c r="W23" s="67"/>
      <c r="X23" s="68"/>
      <c r="Y23" s="68"/>
      <c r="Z23" s="83">
        <v>87980.70999999999</v>
      </c>
      <c r="AA23" s="84">
        <v>5376</v>
      </c>
      <c r="AB23" s="73">
        <f t="shared" si="2"/>
        <v>16.36545944940476</v>
      </c>
    </row>
    <row r="24" spans="1:28" s="29" customFormat="1" ht="11.25">
      <c r="A24" s="32">
        <v>18</v>
      </c>
      <c r="B24" s="52"/>
      <c r="C24" s="75" t="s">
        <v>74</v>
      </c>
      <c r="D24" s="76" t="s">
        <v>33</v>
      </c>
      <c r="E24" s="77" t="s">
        <v>74</v>
      </c>
      <c r="F24" s="78">
        <v>43119</v>
      </c>
      <c r="G24" s="57" t="s">
        <v>32</v>
      </c>
      <c r="H24" s="79">
        <v>329</v>
      </c>
      <c r="I24" s="79">
        <v>51</v>
      </c>
      <c r="J24" s="92">
        <v>51</v>
      </c>
      <c r="K24" s="59">
        <v>5</v>
      </c>
      <c r="L24" s="60">
        <v>3862</v>
      </c>
      <c r="M24" s="61">
        <v>415</v>
      </c>
      <c r="N24" s="60">
        <v>21203</v>
      </c>
      <c r="O24" s="61">
        <v>1663</v>
      </c>
      <c r="P24" s="60">
        <v>25330</v>
      </c>
      <c r="Q24" s="61">
        <v>2046</v>
      </c>
      <c r="R24" s="62">
        <f t="shared" si="0"/>
        <v>50395</v>
      </c>
      <c r="S24" s="63">
        <f t="shared" si="1"/>
        <v>4124</v>
      </c>
      <c r="T24" s="64">
        <f>S24/J24</f>
        <v>80.86274509803921</v>
      </c>
      <c r="U24" s="65">
        <f t="shared" si="4"/>
        <v>12.219932104752667</v>
      </c>
      <c r="V24" s="66">
        <v>491222</v>
      </c>
      <c r="W24" s="67">
        <v>36527</v>
      </c>
      <c r="X24" s="68">
        <f>IF(V24&lt;&gt;0,-(V24-R24)/V24,"")</f>
        <v>-0.8974089108386839</v>
      </c>
      <c r="Y24" s="68">
        <f>IF(W24&lt;&gt;0,-(W24-S24)/W24,"")</f>
        <v>-0.8870972157582062</v>
      </c>
      <c r="Z24" s="80">
        <v>12276949</v>
      </c>
      <c r="AA24" s="81">
        <v>966034</v>
      </c>
      <c r="AB24" s="73">
        <f t="shared" si="2"/>
        <v>12.708609634857572</v>
      </c>
    </row>
    <row r="25" spans="1:28" s="29" customFormat="1" ht="11.25">
      <c r="A25" s="32">
        <v>19</v>
      </c>
      <c r="B25" s="74" t="s">
        <v>28</v>
      </c>
      <c r="C25" s="53" t="s">
        <v>98</v>
      </c>
      <c r="D25" s="54" t="s">
        <v>46</v>
      </c>
      <c r="E25" s="55" t="s">
        <v>98</v>
      </c>
      <c r="F25" s="56">
        <v>43147</v>
      </c>
      <c r="G25" s="57" t="s">
        <v>43</v>
      </c>
      <c r="H25" s="58">
        <v>63</v>
      </c>
      <c r="I25" s="58">
        <v>63</v>
      </c>
      <c r="J25" s="92">
        <v>63</v>
      </c>
      <c r="K25" s="59">
        <v>1</v>
      </c>
      <c r="L25" s="60">
        <v>6968</v>
      </c>
      <c r="M25" s="61">
        <v>668</v>
      </c>
      <c r="N25" s="60">
        <v>17635</v>
      </c>
      <c r="O25" s="61">
        <v>1689</v>
      </c>
      <c r="P25" s="60">
        <v>16996</v>
      </c>
      <c r="Q25" s="61">
        <v>1610</v>
      </c>
      <c r="R25" s="62">
        <f t="shared" si="0"/>
        <v>41599</v>
      </c>
      <c r="S25" s="63">
        <f t="shared" si="1"/>
        <v>3967</v>
      </c>
      <c r="T25" s="64">
        <f>S25/J25</f>
        <v>62.96825396825397</v>
      </c>
      <c r="U25" s="65">
        <f t="shared" si="4"/>
        <v>10.486261658684144</v>
      </c>
      <c r="V25" s="66"/>
      <c r="W25" s="67"/>
      <c r="X25" s="68"/>
      <c r="Y25" s="68"/>
      <c r="Z25" s="71">
        <v>41599</v>
      </c>
      <c r="AA25" s="72">
        <v>3967</v>
      </c>
      <c r="AB25" s="73">
        <f t="shared" si="2"/>
        <v>10.486261658684144</v>
      </c>
    </row>
    <row r="26" spans="1:28" s="29" customFormat="1" ht="11.25">
      <c r="A26" s="32">
        <v>20</v>
      </c>
      <c r="B26" s="82"/>
      <c r="C26" s="75" t="s">
        <v>57</v>
      </c>
      <c r="D26" s="76" t="s">
        <v>33</v>
      </c>
      <c r="E26" s="77" t="s">
        <v>57</v>
      </c>
      <c r="F26" s="78">
        <v>43035</v>
      </c>
      <c r="G26" s="57" t="s">
        <v>38</v>
      </c>
      <c r="H26" s="79">
        <v>377</v>
      </c>
      <c r="I26" s="79">
        <v>6</v>
      </c>
      <c r="J26" s="92">
        <v>6</v>
      </c>
      <c r="K26" s="59">
        <v>17</v>
      </c>
      <c r="L26" s="60">
        <v>7654</v>
      </c>
      <c r="M26" s="61">
        <v>913</v>
      </c>
      <c r="N26" s="60">
        <v>7860</v>
      </c>
      <c r="O26" s="61">
        <v>928</v>
      </c>
      <c r="P26" s="60">
        <v>4396</v>
      </c>
      <c r="Q26" s="61">
        <v>581</v>
      </c>
      <c r="R26" s="62">
        <f t="shared" si="0"/>
        <v>19910</v>
      </c>
      <c r="S26" s="63">
        <f t="shared" si="1"/>
        <v>2422</v>
      </c>
      <c r="T26" s="64">
        <f>S26/J26</f>
        <v>403.6666666666667</v>
      </c>
      <c r="U26" s="65">
        <f aca="true" t="shared" si="6" ref="U26:U45">R26/S26</f>
        <v>8.220478943022295</v>
      </c>
      <c r="V26" s="66">
        <v>11314</v>
      </c>
      <c r="W26" s="67">
        <v>1256</v>
      </c>
      <c r="X26" s="68">
        <f aca="true" t="shared" si="7" ref="X26:X45">IF(V26&lt;&gt;0,-(V26-R26)/V26,"")</f>
        <v>0.759766660774262</v>
      </c>
      <c r="Y26" s="68">
        <f aca="true" t="shared" si="8" ref="Y26:Y45">IF(W26&lt;&gt;0,-(W26-S26)/W26,"")</f>
        <v>0.928343949044586</v>
      </c>
      <c r="Z26" s="80">
        <v>65647670</v>
      </c>
      <c r="AA26" s="81">
        <v>5533285</v>
      </c>
      <c r="AB26" s="73">
        <f t="shared" si="2"/>
        <v>11.86414037953946</v>
      </c>
    </row>
    <row r="27" spans="1:28" s="29" customFormat="1" ht="11.25">
      <c r="A27" s="32">
        <v>21</v>
      </c>
      <c r="B27" s="52"/>
      <c r="C27" s="53" t="s">
        <v>80</v>
      </c>
      <c r="D27" s="54" t="s">
        <v>29</v>
      </c>
      <c r="E27" s="55" t="s">
        <v>47</v>
      </c>
      <c r="F27" s="56">
        <v>43133</v>
      </c>
      <c r="G27" s="57" t="s">
        <v>41</v>
      </c>
      <c r="H27" s="58">
        <v>7</v>
      </c>
      <c r="I27" s="58">
        <v>21</v>
      </c>
      <c r="J27" s="92">
        <v>21</v>
      </c>
      <c r="K27" s="59">
        <v>3</v>
      </c>
      <c r="L27" s="60">
        <v>10584.99</v>
      </c>
      <c r="M27" s="61">
        <v>676</v>
      </c>
      <c r="N27" s="60">
        <v>15080.27</v>
      </c>
      <c r="O27" s="61">
        <v>842</v>
      </c>
      <c r="P27" s="60">
        <v>12702.18</v>
      </c>
      <c r="Q27" s="61">
        <v>789</v>
      </c>
      <c r="R27" s="62">
        <f t="shared" si="0"/>
        <v>38367.44</v>
      </c>
      <c r="S27" s="63">
        <f t="shared" si="1"/>
        <v>2307</v>
      </c>
      <c r="T27" s="64">
        <f>S27/J27</f>
        <v>109.85714285714286</v>
      </c>
      <c r="U27" s="65">
        <f t="shared" si="6"/>
        <v>16.63087993064586</v>
      </c>
      <c r="V27" s="66">
        <v>84559.59</v>
      </c>
      <c r="W27" s="67">
        <v>5153</v>
      </c>
      <c r="X27" s="68">
        <f t="shared" si="7"/>
        <v>-0.5462674310506945</v>
      </c>
      <c r="Y27" s="68">
        <f t="shared" si="8"/>
        <v>-0.552299631282748</v>
      </c>
      <c r="Z27" s="80">
        <v>442026.7</v>
      </c>
      <c r="AA27" s="81">
        <v>29705</v>
      </c>
      <c r="AB27" s="73">
        <f t="shared" si="2"/>
        <v>14.880548729170174</v>
      </c>
    </row>
    <row r="28" spans="1:28" s="29" customFormat="1" ht="11.25">
      <c r="A28" s="32">
        <v>22</v>
      </c>
      <c r="B28" s="52"/>
      <c r="C28" s="53" t="s">
        <v>89</v>
      </c>
      <c r="D28" s="54" t="s">
        <v>35</v>
      </c>
      <c r="E28" s="55" t="s">
        <v>89</v>
      </c>
      <c r="F28" s="56">
        <v>43140</v>
      </c>
      <c r="G28" s="57" t="s">
        <v>45</v>
      </c>
      <c r="H28" s="58">
        <v>51</v>
      </c>
      <c r="I28" s="58">
        <v>20</v>
      </c>
      <c r="J28" s="92">
        <v>20</v>
      </c>
      <c r="K28" s="59">
        <v>2</v>
      </c>
      <c r="L28" s="60">
        <v>4895.25</v>
      </c>
      <c r="M28" s="61">
        <v>436</v>
      </c>
      <c r="N28" s="60">
        <v>10778.849999999999</v>
      </c>
      <c r="O28" s="61">
        <v>961</v>
      </c>
      <c r="P28" s="60">
        <v>48.05</v>
      </c>
      <c r="Q28" s="61">
        <v>11.216285119667011</v>
      </c>
      <c r="R28" s="62">
        <f t="shared" si="0"/>
        <v>15722.149999999998</v>
      </c>
      <c r="S28" s="63">
        <f t="shared" si="1"/>
        <v>1408.216285119667</v>
      </c>
      <c r="T28" s="64">
        <f>S28/J28</f>
        <v>70.41081425598335</v>
      </c>
      <c r="U28" s="65">
        <f t="shared" si="6"/>
        <v>11.164584706293157</v>
      </c>
      <c r="V28" s="66">
        <v>30768</v>
      </c>
      <c r="W28" s="67">
        <v>2494</v>
      </c>
      <c r="X28" s="68">
        <f t="shared" si="7"/>
        <v>-0.48900968538741557</v>
      </c>
      <c r="Y28" s="68">
        <f t="shared" si="8"/>
        <v>-0.4353583459824912</v>
      </c>
      <c r="Z28" s="71">
        <v>71203.46</v>
      </c>
      <c r="AA28" s="72">
        <v>6043</v>
      </c>
      <c r="AB28" s="73">
        <f t="shared" si="2"/>
        <v>11.782799933807713</v>
      </c>
    </row>
    <row r="29" spans="1:28" s="29" customFormat="1" ht="11.25">
      <c r="A29" s="32">
        <v>23</v>
      </c>
      <c r="B29" s="82"/>
      <c r="C29" s="75" t="s">
        <v>83</v>
      </c>
      <c r="D29" s="76" t="s">
        <v>29</v>
      </c>
      <c r="E29" s="77" t="s">
        <v>84</v>
      </c>
      <c r="F29" s="78">
        <v>43133</v>
      </c>
      <c r="G29" s="57" t="s">
        <v>40</v>
      </c>
      <c r="H29" s="79">
        <v>87</v>
      </c>
      <c r="I29" s="79">
        <v>9</v>
      </c>
      <c r="J29" s="92">
        <v>9</v>
      </c>
      <c r="K29" s="59">
        <v>3</v>
      </c>
      <c r="L29" s="60">
        <v>6698.41</v>
      </c>
      <c r="M29" s="61">
        <v>336</v>
      </c>
      <c r="N29" s="60">
        <v>9716.11</v>
      </c>
      <c r="O29" s="61">
        <v>463</v>
      </c>
      <c r="P29" s="60">
        <v>7273.4</v>
      </c>
      <c r="Q29" s="61">
        <v>369</v>
      </c>
      <c r="R29" s="62">
        <f t="shared" si="0"/>
        <v>23687.92</v>
      </c>
      <c r="S29" s="63">
        <f t="shared" si="1"/>
        <v>1168</v>
      </c>
      <c r="T29" s="64">
        <f>S29/J29</f>
        <v>129.77777777777777</v>
      </c>
      <c r="U29" s="65">
        <f t="shared" si="6"/>
        <v>20.280753424657533</v>
      </c>
      <c r="V29" s="66">
        <v>98163.33</v>
      </c>
      <c r="W29" s="67">
        <v>4981</v>
      </c>
      <c r="X29" s="68">
        <f t="shared" si="7"/>
        <v>-0.7586887078912258</v>
      </c>
      <c r="Y29" s="68">
        <f t="shared" si="8"/>
        <v>-0.7655089339490062</v>
      </c>
      <c r="Z29" s="80">
        <v>556926.6</v>
      </c>
      <c r="AA29" s="81">
        <v>34869</v>
      </c>
      <c r="AB29" s="73">
        <f t="shared" si="2"/>
        <v>15.971969371074593</v>
      </c>
    </row>
    <row r="30" spans="1:28" s="29" customFormat="1" ht="11.25">
      <c r="A30" s="32">
        <v>24</v>
      </c>
      <c r="B30" s="52"/>
      <c r="C30" s="53" t="s">
        <v>62</v>
      </c>
      <c r="D30" s="54" t="s">
        <v>33</v>
      </c>
      <c r="E30" s="55" t="s">
        <v>62</v>
      </c>
      <c r="F30" s="56">
        <v>43098</v>
      </c>
      <c r="G30" s="57" t="s">
        <v>56</v>
      </c>
      <c r="H30" s="58">
        <v>27</v>
      </c>
      <c r="I30" s="58">
        <v>1</v>
      </c>
      <c r="J30" s="92">
        <v>1</v>
      </c>
      <c r="K30" s="59">
        <v>8</v>
      </c>
      <c r="L30" s="60">
        <v>4234.87</v>
      </c>
      <c r="M30" s="61">
        <v>256</v>
      </c>
      <c r="N30" s="60">
        <v>7496.76</v>
      </c>
      <c r="O30" s="61">
        <v>446</v>
      </c>
      <c r="P30" s="60">
        <v>6243.15</v>
      </c>
      <c r="Q30" s="61">
        <v>367</v>
      </c>
      <c r="R30" s="62">
        <f t="shared" si="0"/>
        <v>17974.78</v>
      </c>
      <c r="S30" s="63">
        <f t="shared" si="1"/>
        <v>1069</v>
      </c>
      <c r="T30" s="64">
        <f>S30/J30</f>
        <v>1069</v>
      </c>
      <c r="U30" s="65">
        <f t="shared" si="6"/>
        <v>16.814574368568756</v>
      </c>
      <c r="V30" s="66">
        <v>16582.92</v>
      </c>
      <c r="W30" s="67">
        <v>1277</v>
      </c>
      <c r="X30" s="68">
        <f t="shared" si="7"/>
        <v>0.08393334828848</v>
      </c>
      <c r="Y30" s="68">
        <f t="shared" si="8"/>
        <v>-0.16288175411119812</v>
      </c>
      <c r="Z30" s="71">
        <v>1359910.18</v>
      </c>
      <c r="AA30" s="72">
        <v>94510</v>
      </c>
      <c r="AB30" s="73">
        <f t="shared" si="2"/>
        <v>14.389061263358373</v>
      </c>
    </row>
    <row r="31" spans="1:28" s="29" customFormat="1" ht="11.25">
      <c r="A31" s="32">
        <v>25</v>
      </c>
      <c r="B31" s="52"/>
      <c r="C31" s="53" t="s">
        <v>75</v>
      </c>
      <c r="D31" s="54" t="s">
        <v>34</v>
      </c>
      <c r="E31" s="55" t="s">
        <v>76</v>
      </c>
      <c r="F31" s="56">
        <v>43126</v>
      </c>
      <c r="G31" s="57" t="s">
        <v>41</v>
      </c>
      <c r="H31" s="58">
        <v>141</v>
      </c>
      <c r="I31" s="58">
        <v>23</v>
      </c>
      <c r="J31" s="92">
        <v>23</v>
      </c>
      <c r="K31" s="59">
        <v>4</v>
      </c>
      <c r="L31" s="60">
        <v>626</v>
      </c>
      <c r="M31" s="61">
        <v>72</v>
      </c>
      <c r="N31" s="60">
        <v>3412</v>
      </c>
      <c r="O31" s="61">
        <v>333</v>
      </c>
      <c r="P31" s="60">
        <v>3590</v>
      </c>
      <c r="Q31" s="61">
        <v>355</v>
      </c>
      <c r="R31" s="62">
        <f t="shared" si="0"/>
        <v>7628</v>
      </c>
      <c r="S31" s="63">
        <f t="shared" si="1"/>
        <v>760</v>
      </c>
      <c r="T31" s="64">
        <f>S31/J31</f>
        <v>33.04347826086956</v>
      </c>
      <c r="U31" s="65">
        <f t="shared" si="6"/>
        <v>10.036842105263158</v>
      </c>
      <c r="V31" s="66">
        <v>71756.78</v>
      </c>
      <c r="W31" s="67">
        <v>5462</v>
      </c>
      <c r="X31" s="68">
        <f t="shared" si="7"/>
        <v>-0.893696456279114</v>
      </c>
      <c r="Y31" s="68">
        <f t="shared" si="8"/>
        <v>-0.8608568290003662</v>
      </c>
      <c r="Z31" s="83">
        <v>1491901.26</v>
      </c>
      <c r="AA31" s="84">
        <v>116569</v>
      </c>
      <c r="AB31" s="73">
        <f t="shared" si="2"/>
        <v>12.798439207679571</v>
      </c>
    </row>
    <row r="32" spans="1:28" s="29" customFormat="1" ht="11.25">
      <c r="A32" s="32">
        <v>26</v>
      </c>
      <c r="B32" s="52"/>
      <c r="C32" s="75" t="s">
        <v>59</v>
      </c>
      <c r="D32" s="76" t="s">
        <v>39</v>
      </c>
      <c r="E32" s="77" t="s">
        <v>59</v>
      </c>
      <c r="F32" s="78">
        <v>43077</v>
      </c>
      <c r="G32" s="57" t="s">
        <v>32</v>
      </c>
      <c r="H32" s="79">
        <v>309</v>
      </c>
      <c r="I32" s="79">
        <v>1</v>
      </c>
      <c r="J32" s="92">
        <v>1</v>
      </c>
      <c r="K32" s="59">
        <v>11</v>
      </c>
      <c r="L32" s="60">
        <v>1090</v>
      </c>
      <c r="M32" s="61">
        <v>196</v>
      </c>
      <c r="N32" s="60">
        <v>781</v>
      </c>
      <c r="O32" s="61">
        <v>141</v>
      </c>
      <c r="P32" s="60">
        <v>665</v>
      </c>
      <c r="Q32" s="61">
        <v>163</v>
      </c>
      <c r="R32" s="62">
        <f t="shared" si="0"/>
        <v>2536</v>
      </c>
      <c r="S32" s="63">
        <f t="shared" si="1"/>
        <v>500</v>
      </c>
      <c r="T32" s="64">
        <f>S32/J32</f>
        <v>500</v>
      </c>
      <c r="U32" s="65">
        <f t="shared" si="6"/>
        <v>5.072</v>
      </c>
      <c r="V32" s="66">
        <v>3601</v>
      </c>
      <c r="W32" s="67">
        <v>401</v>
      </c>
      <c r="X32" s="68">
        <f t="shared" si="7"/>
        <v>-0.2957511802277145</v>
      </c>
      <c r="Y32" s="68">
        <f t="shared" si="8"/>
        <v>0.24688279301745636</v>
      </c>
      <c r="Z32" s="80">
        <v>9413543</v>
      </c>
      <c r="AA32" s="81">
        <v>780065</v>
      </c>
      <c r="AB32" s="73">
        <f t="shared" si="2"/>
        <v>12.067639235191939</v>
      </c>
    </row>
    <row r="33" spans="1:28" s="29" customFormat="1" ht="11.25">
      <c r="A33" s="32">
        <v>27</v>
      </c>
      <c r="B33" s="52"/>
      <c r="C33" s="53" t="s">
        <v>87</v>
      </c>
      <c r="D33" s="54" t="s">
        <v>46</v>
      </c>
      <c r="E33" s="55" t="s">
        <v>86</v>
      </c>
      <c r="F33" s="56">
        <v>43140</v>
      </c>
      <c r="G33" s="57" t="s">
        <v>42</v>
      </c>
      <c r="H33" s="58">
        <v>5</v>
      </c>
      <c r="I33" s="58">
        <v>6</v>
      </c>
      <c r="J33" s="92">
        <v>6</v>
      </c>
      <c r="K33" s="59">
        <v>2</v>
      </c>
      <c r="L33" s="60">
        <v>647</v>
      </c>
      <c r="M33" s="61">
        <v>84</v>
      </c>
      <c r="N33" s="60">
        <v>1307</v>
      </c>
      <c r="O33" s="61">
        <v>147</v>
      </c>
      <c r="P33" s="60">
        <v>1018</v>
      </c>
      <c r="Q33" s="61">
        <v>112</v>
      </c>
      <c r="R33" s="62">
        <f t="shared" si="0"/>
        <v>2972</v>
      </c>
      <c r="S33" s="63">
        <f t="shared" si="1"/>
        <v>343</v>
      </c>
      <c r="T33" s="64">
        <f>S33/J33</f>
        <v>57.166666666666664</v>
      </c>
      <c r="U33" s="65">
        <f t="shared" si="6"/>
        <v>8.66472303206997</v>
      </c>
      <c r="V33" s="66">
        <v>4585</v>
      </c>
      <c r="W33" s="67">
        <v>309</v>
      </c>
      <c r="X33" s="68">
        <f t="shared" si="7"/>
        <v>-0.35179934569247545</v>
      </c>
      <c r="Y33" s="68">
        <f t="shared" si="8"/>
        <v>0.11003236245954692</v>
      </c>
      <c r="Z33" s="71">
        <v>12504.5</v>
      </c>
      <c r="AA33" s="72">
        <v>994</v>
      </c>
      <c r="AB33" s="73">
        <f t="shared" si="2"/>
        <v>12.579979879275655</v>
      </c>
    </row>
    <row r="34" spans="1:28" s="29" customFormat="1" ht="11.25">
      <c r="A34" s="32">
        <v>28</v>
      </c>
      <c r="B34" s="52"/>
      <c r="C34" s="53" t="s">
        <v>64</v>
      </c>
      <c r="D34" s="54" t="s">
        <v>31</v>
      </c>
      <c r="E34" s="55" t="s">
        <v>64</v>
      </c>
      <c r="F34" s="56">
        <v>43112</v>
      </c>
      <c r="G34" s="57" t="s">
        <v>41</v>
      </c>
      <c r="H34" s="58">
        <v>36</v>
      </c>
      <c r="I34" s="58">
        <v>5</v>
      </c>
      <c r="J34" s="92">
        <v>5</v>
      </c>
      <c r="K34" s="59">
        <v>6</v>
      </c>
      <c r="L34" s="60">
        <v>1281</v>
      </c>
      <c r="M34" s="61">
        <v>90</v>
      </c>
      <c r="N34" s="60">
        <v>1799</v>
      </c>
      <c r="O34" s="61">
        <v>123</v>
      </c>
      <c r="P34" s="60">
        <v>1664</v>
      </c>
      <c r="Q34" s="61">
        <v>116</v>
      </c>
      <c r="R34" s="62">
        <f t="shared" si="0"/>
        <v>4744</v>
      </c>
      <c r="S34" s="63">
        <f t="shared" si="1"/>
        <v>329</v>
      </c>
      <c r="T34" s="64">
        <f>S34/J34</f>
        <v>65.8</v>
      </c>
      <c r="U34" s="65">
        <f t="shared" si="6"/>
        <v>14.419452887537993</v>
      </c>
      <c r="V34" s="66">
        <v>11018.08</v>
      </c>
      <c r="W34" s="67">
        <v>716</v>
      </c>
      <c r="X34" s="68">
        <f t="shared" si="7"/>
        <v>-0.5694349650755849</v>
      </c>
      <c r="Y34" s="68">
        <f t="shared" si="8"/>
        <v>-0.5405027932960894</v>
      </c>
      <c r="Z34" s="83">
        <v>480427.39</v>
      </c>
      <c r="AA34" s="84">
        <v>34403</v>
      </c>
      <c r="AB34" s="73">
        <f t="shared" si="2"/>
        <v>13.964694648722496</v>
      </c>
    </row>
    <row r="35" spans="1:28" s="29" customFormat="1" ht="11.25">
      <c r="A35" s="32">
        <v>29</v>
      </c>
      <c r="B35" s="52"/>
      <c r="C35" s="53" t="s">
        <v>69</v>
      </c>
      <c r="D35" s="54" t="s">
        <v>29</v>
      </c>
      <c r="E35" s="55" t="s">
        <v>70</v>
      </c>
      <c r="F35" s="56">
        <v>43126</v>
      </c>
      <c r="G35" s="57" t="s">
        <v>42</v>
      </c>
      <c r="H35" s="58">
        <v>21</v>
      </c>
      <c r="I35" s="58">
        <v>3</v>
      </c>
      <c r="J35" s="92">
        <v>3</v>
      </c>
      <c r="K35" s="59">
        <v>4</v>
      </c>
      <c r="L35" s="60">
        <v>810</v>
      </c>
      <c r="M35" s="61">
        <v>92</v>
      </c>
      <c r="N35" s="60">
        <v>1627</v>
      </c>
      <c r="O35" s="61">
        <v>178</v>
      </c>
      <c r="P35" s="60">
        <v>728</v>
      </c>
      <c r="Q35" s="61">
        <v>55</v>
      </c>
      <c r="R35" s="62">
        <f t="shared" si="0"/>
        <v>3165</v>
      </c>
      <c r="S35" s="63">
        <f t="shared" si="1"/>
        <v>325</v>
      </c>
      <c r="T35" s="64">
        <f>S35/J35</f>
        <v>108.33333333333333</v>
      </c>
      <c r="U35" s="65">
        <f t="shared" si="6"/>
        <v>9.738461538461538</v>
      </c>
      <c r="V35" s="66">
        <v>9543</v>
      </c>
      <c r="W35" s="67">
        <v>781</v>
      </c>
      <c r="X35" s="68">
        <f t="shared" si="7"/>
        <v>-0.6683432882741276</v>
      </c>
      <c r="Y35" s="68">
        <f t="shared" si="8"/>
        <v>-0.5838668373879642</v>
      </c>
      <c r="Z35" s="71">
        <v>130370.67</v>
      </c>
      <c r="AA35" s="72">
        <v>10044</v>
      </c>
      <c r="AB35" s="73">
        <f t="shared" si="2"/>
        <v>12.979955197132616</v>
      </c>
    </row>
    <row r="36" spans="1:28" s="29" customFormat="1" ht="11.25">
      <c r="A36" s="32">
        <v>30</v>
      </c>
      <c r="B36" s="82"/>
      <c r="C36" s="75" t="s">
        <v>61</v>
      </c>
      <c r="D36" s="76" t="s">
        <v>34</v>
      </c>
      <c r="E36" s="77" t="s">
        <v>61</v>
      </c>
      <c r="F36" s="78">
        <v>43091</v>
      </c>
      <c r="G36" s="57" t="s">
        <v>40</v>
      </c>
      <c r="H36" s="79">
        <v>264</v>
      </c>
      <c r="I36" s="79">
        <v>4</v>
      </c>
      <c r="J36" s="92">
        <v>4</v>
      </c>
      <c r="K36" s="59">
        <v>9</v>
      </c>
      <c r="L36" s="60">
        <v>738</v>
      </c>
      <c r="M36" s="61">
        <v>95</v>
      </c>
      <c r="N36" s="60">
        <v>2169</v>
      </c>
      <c r="O36" s="61">
        <v>104</v>
      </c>
      <c r="P36" s="60">
        <v>1966</v>
      </c>
      <c r="Q36" s="61">
        <v>99</v>
      </c>
      <c r="R36" s="62">
        <f t="shared" si="0"/>
        <v>4873</v>
      </c>
      <c r="S36" s="63">
        <f t="shared" si="1"/>
        <v>298</v>
      </c>
      <c r="T36" s="64">
        <f>S36/J36</f>
        <v>74.5</v>
      </c>
      <c r="U36" s="65">
        <f t="shared" si="6"/>
        <v>16.35234899328859</v>
      </c>
      <c r="V36" s="66">
        <v>3650</v>
      </c>
      <c r="W36" s="67">
        <v>245</v>
      </c>
      <c r="X36" s="68">
        <f t="shared" si="7"/>
        <v>0.33506849315068493</v>
      </c>
      <c r="Y36" s="68">
        <f t="shared" si="8"/>
        <v>0.2163265306122449</v>
      </c>
      <c r="Z36" s="80">
        <v>5537939.82</v>
      </c>
      <c r="AA36" s="81">
        <v>458937</v>
      </c>
      <c r="AB36" s="73">
        <f t="shared" si="2"/>
        <v>12.066884605076515</v>
      </c>
    </row>
    <row r="37" spans="1:28" s="29" customFormat="1" ht="11.25">
      <c r="A37" s="32">
        <v>31</v>
      </c>
      <c r="B37" s="52"/>
      <c r="C37" s="75" t="s">
        <v>85</v>
      </c>
      <c r="D37" s="76" t="s">
        <v>35</v>
      </c>
      <c r="E37" s="77" t="s">
        <v>52</v>
      </c>
      <c r="F37" s="78">
        <v>43133</v>
      </c>
      <c r="G37" s="57" t="s">
        <v>32</v>
      </c>
      <c r="H37" s="79">
        <v>53</v>
      </c>
      <c r="I37" s="79">
        <v>5</v>
      </c>
      <c r="J37" s="92">
        <v>5</v>
      </c>
      <c r="K37" s="59">
        <v>3</v>
      </c>
      <c r="L37" s="60">
        <v>989</v>
      </c>
      <c r="M37" s="61">
        <v>42</v>
      </c>
      <c r="N37" s="60">
        <v>2830</v>
      </c>
      <c r="O37" s="61">
        <v>120</v>
      </c>
      <c r="P37" s="60">
        <v>2476</v>
      </c>
      <c r="Q37" s="61">
        <v>102</v>
      </c>
      <c r="R37" s="62">
        <f t="shared" si="0"/>
        <v>6295</v>
      </c>
      <c r="S37" s="63">
        <f t="shared" si="1"/>
        <v>264</v>
      </c>
      <c r="T37" s="64">
        <f>S37/J37</f>
        <v>52.8</v>
      </c>
      <c r="U37" s="65">
        <f t="shared" si="6"/>
        <v>23.84469696969697</v>
      </c>
      <c r="V37" s="66">
        <v>86752</v>
      </c>
      <c r="W37" s="67">
        <v>4560</v>
      </c>
      <c r="X37" s="68">
        <f t="shared" si="7"/>
        <v>-0.9274368314275175</v>
      </c>
      <c r="Y37" s="68">
        <f t="shared" si="8"/>
        <v>-0.9421052631578948</v>
      </c>
      <c r="Z37" s="80">
        <v>417419</v>
      </c>
      <c r="AA37" s="81">
        <v>24798</v>
      </c>
      <c r="AB37" s="73">
        <f t="shared" si="2"/>
        <v>16.832768771675134</v>
      </c>
    </row>
    <row r="38" spans="1:28" s="29" customFormat="1" ht="11.25">
      <c r="A38" s="32">
        <v>32</v>
      </c>
      <c r="B38" s="52"/>
      <c r="C38" s="53" t="s">
        <v>71</v>
      </c>
      <c r="D38" s="54" t="s">
        <v>39</v>
      </c>
      <c r="E38" s="55" t="s">
        <v>72</v>
      </c>
      <c r="F38" s="56">
        <v>43119</v>
      </c>
      <c r="G38" s="57" t="s">
        <v>42</v>
      </c>
      <c r="H38" s="58">
        <v>12</v>
      </c>
      <c r="I38" s="58">
        <v>5</v>
      </c>
      <c r="J38" s="92">
        <v>5</v>
      </c>
      <c r="K38" s="59">
        <v>5</v>
      </c>
      <c r="L38" s="60">
        <v>429</v>
      </c>
      <c r="M38" s="61">
        <v>34</v>
      </c>
      <c r="N38" s="60">
        <v>1087</v>
      </c>
      <c r="O38" s="61">
        <v>83</v>
      </c>
      <c r="P38" s="60">
        <v>693</v>
      </c>
      <c r="Q38" s="61">
        <v>52</v>
      </c>
      <c r="R38" s="62">
        <f t="shared" si="0"/>
        <v>2209</v>
      </c>
      <c r="S38" s="63">
        <f t="shared" si="1"/>
        <v>169</v>
      </c>
      <c r="T38" s="64">
        <f>S38/J38</f>
        <v>33.8</v>
      </c>
      <c r="U38" s="65">
        <f t="shared" si="6"/>
        <v>13.071005917159763</v>
      </c>
      <c r="V38" s="66">
        <v>3538</v>
      </c>
      <c r="W38" s="67">
        <v>297</v>
      </c>
      <c r="X38" s="68">
        <f t="shared" si="7"/>
        <v>-0.3756359525155455</v>
      </c>
      <c r="Y38" s="68">
        <f t="shared" si="8"/>
        <v>-0.43097643097643096</v>
      </c>
      <c r="Z38" s="71">
        <v>94754.5</v>
      </c>
      <c r="AA38" s="72">
        <v>7021</v>
      </c>
      <c r="AB38" s="73">
        <f t="shared" si="2"/>
        <v>13.49586953425438</v>
      </c>
    </row>
    <row r="39" spans="1:28" s="29" customFormat="1" ht="11.25">
      <c r="A39" s="32">
        <v>33</v>
      </c>
      <c r="B39" s="52"/>
      <c r="C39" s="53" t="s">
        <v>82</v>
      </c>
      <c r="D39" s="54" t="s">
        <v>31</v>
      </c>
      <c r="E39" s="55" t="s">
        <v>82</v>
      </c>
      <c r="F39" s="56">
        <v>43133</v>
      </c>
      <c r="G39" s="57" t="s">
        <v>43</v>
      </c>
      <c r="H39" s="58">
        <v>60</v>
      </c>
      <c r="I39" s="58">
        <v>3</v>
      </c>
      <c r="J39" s="92">
        <v>3</v>
      </c>
      <c r="K39" s="59">
        <v>3</v>
      </c>
      <c r="L39" s="60">
        <v>132</v>
      </c>
      <c r="M39" s="61">
        <v>16</v>
      </c>
      <c r="N39" s="60">
        <v>637</v>
      </c>
      <c r="O39" s="61">
        <v>69</v>
      </c>
      <c r="P39" s="60">
        <v>585</v>
      </c>
      <c r="Q39" s="61">
        <v>66</v>
      </c>
      <c r="R39" s="62">
        <f t="shared" si="0"/>
        <v>1354</v>
      </c>
      <c r="S39" s="63">
        <f t="shared" si="1"/>
        <v>151</v>
      </c>
      <c r="T39" s="64">
        <f>S39/J39</f>
        <v>50.333333333333336</v>
      </c>
      <c r="U39" s="65">
        <f t="shared" si="6"/>
        <v>8.966887417218542</v>
      </c>
      <c r="V39" s="66">
        <v>11036</v>
      </c>
      <c r="W39" s="67">
        <v>1144</v>
      </c>
      <c r="X39" s="68">
        <f t="shared" si="7"/>
        <v>-0.8773106197897789</v>
      </c>
      <c r="Y39" s="68">
        <f t="shared" si="8"/>
        <v>-0.868006993006993</v>
      </c>
      <c r="Z39" s="71">
        <v>74557</v>
      </c>
      <c r="AA39" s="72">
        <v>7515</v>
      </c>
      <c r="AB39" s="73">
        <f t="shared" si="2"/>
        <v>9.921091151031272</v>
      </c>
    </row>
    <row r="40" spans="1:28" s="29" customFormat="1" ht="11.25">
      <c r="A40" s="32">
        <v>34</v>
      </c>
      <c r="B40" s="82"/>
      <c r="C40" s="75" t="s">
        <v>66</v>
      </c>
      <c r="D40" s="76" t="s">
        <v>29</v>
      </c>
      <c r="E40" s="77" t="s">
        <v>67</v>
      </c>
      <c r="F40" s="78">
        <v>43232</v>
      </c>
      <c r="G40" s="57" t="s">
        <v>38</v>
      </c>
      <c r="H40" s="79">
        <v>176</v>
      </c>
      <c r="I40" s="79">
        <v>1</v>
      </c>
      <c r="J40" s="92">
        <v>1</v>
      </c>
      <c r="K40" s="59">
        <v>6</v>
      </c>
      <c r="L40" s="60">
        <v>254</v>
      </c>
      <c r="M40" s="61">
        <v>25</v>
      </c>
      <c r="N40" s="60">
        <v>300</v>
      </c>
      <c r="O40" s="61">
        <v>28</v>
      </c>
      <c r="P40" s="60">
        <v>304</v>
      </c>
      <c r="Q40" s="61">
        <v>29</v>
      </c>
      <c r="R40" s="62">
        <f t="shared" si="0"/>
        <v>858</v>
      </c>
      <c r="S40" s="63">
        <f t="shared" si="1"/>
        <v>82</v>
      </c>
      <c r="T40" s="64">
        <f>S40/J40</f>
        <v>82</v>
      </c>
      <c r="U40" s="65">
        <f t="shared" si="6"/>
        <v>10.463414634146341</v>
      </c>
      <c r="V40" s="66">
        <v>3492</v>
      </c>
      <c r="W40" s="67">
        <v>293</v>
      </c>
      <c r="X40" s="68">
        <f t="shared" si="7"/>
        <v>-0.7542955326460481</v>
      </c>
      <c r="Y40" s="68">
        <f t="shared" si="8"/>
        <v>-0.7201365187713311</v>
      </c>
      <c r="Z40" s="80">
        <v>2870022</v>
      </c>
      <c r="AA40" s="81">
        <v>234001</v>
      </c>
      <c r="AB40" s="73">
        <f t="shared" si="2"/>
        <v>12.264998867526208</v>
      </c>
    </row>
    <row r="41" spans="1:28" s="29" customFormat="1" ht="11.25">
      <c r="A41" s="32">
        <v>35</v>
      </c>
      <c r="B41" s="52"/>
      <c r="C41" s="53" t="s">
        <v>68</v>
      </c>
      <c r="D41" s="54" t="s">
        <v>33</v>
      </c>
      <c r="E41" s="55" t="s">
        <v>68</v>
      </c>
      <c r="F41" s="56">
        <v>43112</v>
      </c>
      <c r="G41" s="57" t="s">
        <v>37</v>
      </c>
      <c r="H41" s="58">
        <v>52</v>
      </c>
      <c r="I41" s="58">
        <v>1</v>
      </c>
      <c r="J41" s="92">
        <v>1</v>
      </c>
      <c r="K41" s="59">
        <v>6</v>
      </c>
      <c r="L41" s="60">
        <v>487.5</v>
      </c>
      <c r="M41" s="61">
        <v>13</v>
      </c>
      <c r="N41" s="60">
        <v>1090.5</v>
      </c>
      <c r="O41" s="61">
        <v>29</v>
      </c>
      <c r="P41" s="60">
        <v>1192.5</v>
      </c>
      <c r="Q41" s="61">
        <v>33</v>
      </c>
      <c r="R41" s="62">
        <f t="shared" si="0"/>
        <v>2770.5</v>
      </c>
      <c r="S41" s="63">
        <f t="shared" si="1"/>
        <v>75</v>
      </c>
      <c r="T41" s="64">
        <f>S41/J41</f>
        <v>75</v>
      </c>
      <c r="U41" s="65">
        <f t="shared" si="6"/>
        <v>36.94</v>
      </c>
      <c r="V41" s="66">
        <v>29352.02</v>
      </c>
      <c r="W41" s="67">
        <v>1227</v>
      </c>
      <c r="X41" s="68">
        <f t="shared" si="7"/>
        <v>-0.9056112662774146</v>
      </c>
      <c r="Y41" s="68">
        <f t="shared" si="8"/>
        <v>-0.9388753056234719</v>
      </c>
      <c r="Z41" s="69">
        <v>1161343.16</v>
      </c>
      <c r="AA41" s="70">
        <v>66129</v>
      </c>
      <c r="AB41" s="73">
        <f t="shared" si="2"/>
        <v>17.561783181357647</v>
      </c>
    </row>
    <row r="42" spans="1:28" s="29" customFormat="1" ht="11.25">
      <c r="A42" s="32">
        <v>36</v>
      </c>
      <c r="B42" s="52"/>
      <c r="C42" s="53" t="s">
        <v>60</v>
      </c>
      <c r="D42" s="54" t="s">
        <v>35</v>
      </c>
      <c r="E42" s="55" t="s">
        <v>60</v>
      </c>
      <c r="F42" s="56">
        <v>43091</v>
      </c>
      <c r="G42" s="57" t="s">
        <v>56</v>
      </c>
      <c r="H42" s="58">
        <v>340</v>
      </c>
      <c r="I42" s="58">
        <v>1</v>
      </c>
      <c r="J42" s="92">
        <v>1</v>
      </c>
      <c r="K42" s="59">
        <v>9</v>
      </c>
      <c r="L42" s="60">
        <v>62.5</v>
      </c>
      <c r="M42" s="61">
        <v>8</v>
      </c>
      <c r="N42" s="60">
        <v>150</v>
      </c>
      <c r="O42" s="61">
        <v>19</v>
      </c>
      <c r="P42" s="60">
        <v>252.5</v>
      </c>
      <c r="Q42" s="61">
        <v>33</v>
      </c>
      <c r="R42" s="62">
        <f t="shared" si="0"/>
        <v>465</v>
      </c>
      <c r="S42" s="63">
        <f t="shared" si="1"/>
        <v>60</v>
      </c>
      <c r="T42" s="64">
        <f>S42/J42</f>
        <v>60</v>
      </c>
      <c r="U42" s="65">
        <f t="shared" si="6"/>
        <v>7.75</v>
      </c>
      <c r="V42" s="66">
        <v>2067</v>
      </c>
      <c r="W42" s="67">
        <v>412</v>
      </c>
      <c r="X42" s="68">
        <f t="shared" si="7"/>
        <v>-0.7750362844702468</v>
      </c>
      <c r="Y42" s="68">
        <f t="shared" si="8"/>
        <v>-0.8543689320388349</v>
      </c>
      <c r="Z42" s="71">
        <v>7329616.53</v>
      </c>
      <c r="AA42" s="72">
        <v>618533</v>
      </c>
      <c r="AB42" s="73">
        <f t="shared" si="2"/>
        <v>11.850000776029736</v>
      </c>
    </row>
    <row r="43" spans="1:28" s="29" customFormat="1" ht="11.25">
      <c r="A43" s="32">
        <v>37</v>
      </c>
      <c r="B43" s="52"/>
      <c r="C43" s="53" t="s">
        <v>50</v>
      </c>
      <c r="D43" s="54"/>
      <c r="E43" s="55" t="s">
        <v>51</v>
      </c>
      <c r="F43" s="56">
        <v>39472</v>
      </c>
      <c r="G43" s="57" t="s">
        <v>44</v>
      </c>
      <c r="H43" s="58">
        <v>59</v>
      </c>
      <c r="I43" s="58">
        <v>1</v>
      </c>
      <c r="J43" s="92">
        <v>1</v>
      </c>
      <c r="K43" s="59">
        <v>63</v>
      </c>
      <c r="L43" s="60">
        <v>40</v>
      </c>
      <c r="M43" s="61">
        <v>5</v>
      </c>
      <c r="N43" s="60">
        <v>120</v>
      </c>
      <c r="O43" s="61">
        <v>15</v>
      </c>
      <c r="P43" s="60">
        <v>240</v>
      </c>
      <c r="Q43" s="61">
        <v>30</v>
      </c>
      <c r="R43" s="62">
        <f t="shared" si="0"/>
        <v>400</v>
      </c>
      <c r="S43" s="63">
        <f t="shared" si="1"/>
        <v>50</v>
      </c>
      <c r="T43" s="64">
        <f>S43/J43</f>
        <v>50</v>
      </c>
      <c r="U43" s="65">
        <f t="shared" si="6"/>
        <v>8</v>
      </c>
      <c r="V43" s="66">
        <v>0</v>
      </c>
      <c r="W43" s="67">
        <v>0</v>
      </c>
      <c r="X43" s="68">
        <f t="shared" si="7"/>
      </c>
      <c r="Y43" s="68">
        <f t="shared" si="8"/>
      </c>
      <c r="Z43" s="71">
        <v>864750.5</v>
      </c>
      <c r="AA43" s="72">
        <v>116599</v>
      </c>
      <c r="AB43" s="73">
        <f t="shared" si="2"/>
        <v>7.416448683093337</v>
      </c>
    </row>
    <row r="44" spans="1:28" s="29" customFormat="1" ht="11.25">
      <c r="A44" s="32">
        <v>38</v>
      </c>
      <c r="B44" s="52"/>
      <c r="C44" s="53" t="s">
        <v>48</v>
      </c>
      <c r="D44" s="54"/>
      <c r="E44" s="55" t="s">
        <v>49</v>
      </c>
      <c r="F44" s="56">
        <v>39710</v>
      </c>
      <c r="G44" s="57" t="s">
        <v>44</v>
      </c>
      <c r="H44" s="58">
        <v>65</v>
      </c>
      <c r="I44" s="58">
        <v>1</v>
      </c>
      <c r="J44" s="92">
        <v>1</v>
      </c>
      <c r="K44" s="59">
        <v>52</v>
      </c>
      <c r="L44" s="60">
        <v>70</v>
      </c>
      <c r="M44" s="61">
        <v>10</v>
      </c>
      <c r="N44" s="60">
        <v>105</v>
      </c>
      <c r="O44" s="61">
        <v>15</v>
      </c>
      <c r="P44" s="60">
        <v>175</v>
      </c>
      <c r="Q44" s="61">
        <v>25</v>
      </c>
      <c r="R44" s="62">
        <f t="shared" si="0"/>
        <v>350</v>
      </c>
      <c r="S44" s="63">
        <f t="shared" si="1"/>
        <v>50</v>
      </c>
      <c r="T44" s="64">
        <f>S44/J44</f>
        <v>50</v>
      </c>
      <c r="U44" s="65">
        <f t="shared" si="6"/>
        <v>7</v>
      </c>
      <c r="V44" s="66">
        <v>0</v>
      </c>
      <c r="W44" s="67">
        <v>0</v>
      </c>
      <c r="X44" s="68">
        <f t="shared" si="7"/>
      </c>
      <c r="Y44" s="68">
        <f t="shared" si="8"/>
      </c>
      <c r="Z44" s="71">
        <v>441318.96</v>
      </c>
      <c r="AA44" s="72">
        <v>56938</v>
      </c>
      <c r="AB44" s="73">
        <f t="shared" si="2"/>
        <v>7.750868664161017</v>
      </c>
    </row>
    <row r="45" spans="1:28" s="29" customFormat="1" ht="11.25">
      <c r="A45" s="32">
        <v>39</v>
      </c>
      <c r="B45" s="52"/>
      <c r="C45" s="53" t="s">
        <v>55</v>
      </c>
      <c r="D45" s="54" t="s">
        <v>34</v>
      </c>
      <c r="E45" s="55" t="s">
        <v>54</v>
      </c>
      <c r="F45" s="56">
        <v>42874</v>
      </c>
      <c r="G45" s="57" t="s">
        <v>43</v>
      </c>
      <c r="H45" s="58">
        <v>125</v>
      </c>
      <c r="I45" s="58">
        <v>1</v>
      </c>
      <c r="J45" s="92">
        <v>1</v>
      </c>
      <c r="K45" s="59">
        <v>16</v>
      </c>
      <c r="L45" s="60">
        <v>0</v>
      </c>
      <c r="M45" s="61">
        <v>0</v>
      </c>
      <c r="N45" s="60">
        <v>18</v>
      </c>
      <c r="O45" s="61">
        <v>3</v>
      </c>
      <c r="P45" s="60">
        <v>30</v>
      </c>
      <c r="Q45" s="61">
        <v>5</v>
      </c>
      <c r="R45" s="62">
        <f t="shared" si="0"/>
        <v>48</v>
      </c>
      <c r="S45" s="63">
        <f t="shared" si="1"/>
        <v>8</v>
      </c>
      <c r="T45" s="64">
        <f>S45/J45</f>
        <v>8</v>
      </c>
      <c r="U45" s="65">
        <f t="shared" si="6"/>
        <v>6</v>
      </c>
      <c r="V45" s="66">
        <v>54</v>
      </c>
      <c r="W45" s="67">
        <v>9</v>
      </c>
      <c r="X45" s="68">
        <f t="shared" si="7"/>
        <v>-0.1111111111111111</v>
      </c>
      <c r="Y45" s="68">
        <f t="shared" si="8"/>
        <v>-0.1111111111111111</v>
      </c>
      <c r="Z45" s="71">
        <v>331498</v>
      </c>
      <c r="AA45" s="72">
        <v>31685</v>
      </c>
      <c r="AB45" s="73">
        <f t="shared" si="2"/>
        <v>10.462300773236548</v>
      </c>
    </row>
  </sheetData>
  <sheetProtection formatCells="0" formatColumns="0" formatRows="0" insertColumns="0" insertRows="0" insertHyperlinks="0" deleteColumns="0" deleteRows="0" sort="0" autoFilter="0" pivotTables="0"/>
  <mergeCells count="11">
    <mergeCell ref="Z4:AB4"/>
    <mergeCell ref="B1:C1"/>
    <mergeCell ref="B2:C2"/>
    <mergeCell ref="B3:C3"/>
    <mergeCell ref="L4:M4"/>
    <mergeCell ref="N4:O4"/>
    <mergeCell ref="P4:Q4"/>
    <mergeCell ref="L1:AB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2018-02-19T20:35:01Z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