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75" windowWidth="15465" windowHeight="4890" tabRatio="616" activeTab="0"/>
  </bookViews>
  <sheets>
    <sheet name="26-28.1.2018 (hafta sonu)" sheetId="1" r:id="rId1"/>
  </sheets>
  <definedNames>
    <definedName name="_xlnm.Print_Area" localSheetId="0">'26-28.1.2018 (hafta sonu)'!#REF!</definedName>
  </definedNames>
  <calcPr fullCalcOnLoad="1"/>
</workbook>
</file>

<file path=xl/sharedStrings.xml><?xml version="1.0" encoding="utf-8"?>
<sst xmlns="http://schemas.openxmlformats.org/spreadsheetml/2006/main" count="174" uniqueCount="99">
  <si>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</si>
  <si>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</si>
  <si>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</si>
  <si>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</si>
  <si>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</si>
  <si>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</si>
  <si>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</si>
  <si>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</si>
  <si>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</si>
  <si>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</si>
  <si>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</si>
  <si>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</si>
  <si>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</si>
  <si>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</si>
  <si>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</si>
  <si>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</si>
  <si>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</si>
  <si>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</si>
  <si>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</si>
  <si>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</si>
  <si>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</si>
  <si>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</si>
  <si>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</si>
  <si>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</si>
  <si>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</si>
  <si>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</si>
  <si>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</si>
  <si>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</si>
  <si>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</si>
  <si>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</si>
  <si>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</si>
  <si>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</si>
  <si>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</si>
  <si>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</si>
  <si>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</si>
  <si>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</si>
  <si>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7A</t>
  </si>
  <si>
    <t>G</t>
  </si>
  <si>
    <t>7+13A</t>
  </si>
  <si>
    <t>PİNEMA</t>
  </si>
  <si>
    <t>WARNER BROS. TURKEY</t>
  </si>
  <si>
    <t>13+</t>
  </si>
  <si>
    <t>TME</t>
  </si>
  <si>
    <t>BİR FİLM</t>
  </si>
  <si>
    <t>BS DAĞITIM</t>
  </si>
  <si>
    <t>MC FİLM</t>
  </si>
  <si>
    <t>KURMACA</t>
  </si>
  <si>
    <t>LOS ILUSIONAUTAS</t>
  </si>
  <si>
    <t>MİNİK KAHRAMANLAR: MACERA PEŞİNDE</t>
  </si>
  <si>
    <t>DERİN FİLM</t>
  </si>
  <si>
    <t>13+15A</t>
  </si>
  <si>
    <t>FİLMARTI</t>
  </si>
  <si>
    <t>ÇIKIŞ KOPYA SAYISI</t>
  </si>
  <si>
    <t>BEZM-İ EZEL</t>
  </si>
  <si>
    <t>CGVMARS DAĞITIM</t>
  </si>
  <si>
    <t>SEMUR: ŞEYTANIN KABİLESİ</t>
  </si>
  <si>
    <t>AYLA</t>
  </si>
  <si>
    <t>BUĞDAY</t>
  </si>
  <si>
    <t>AİLE ARASINDA</t>
  </si>
  <si>
    <t>TAMİRCİKLER: GİZLİ GÖREV</t>
  </si>
  <si>
    <t>FIKSIKI: BOLSHOY SEKRET</t>
  </si>
  <si>
    <t>ACI TATLI EKŞİ</t>
  </si>
  <si>
    <t>FERDINAND</t>
  </si>
  <si>
    <t>LOVING VINCENT</t>
  </si>
  <si>
    <t>THE GREATEST SHOWMAN</t>
  </si>
  <si>
    <t>MUHTEŞEM SHOWMEN</t>
  </si>
  <si>
    <t>JUMANJI: WELCOME TO JUNGLE</t>
  </si>
  <si>
    <t>JUMANJİ: VAHŞİ ORMAN</t>
  </si>
  <si>
    <t>BOBBY THE HEDGEHOG</t>
  </si>
  <si>
    <t>BOBİ: DİKENLERİN GÜCÜ ADINA!</t>
  </si>
  <si>
    <t>ARİF V 216</t>
  </si>
  <si>
    <t>DAHA</t>
  </si>
  <si>
    <t>DELİHA 2</t>
  </si>
  <si>
    <t>THE COMMUTER</t>
  </si>
  <si>
    <t>YOLCU</t>
  </si>
  <si>
    <t>THE MOUNTAIN BETWEEN US</t>
  </si>
  <si>
    <t>ARAMIZDAKİ SÖZLER</t>
  </si>
  <si>
    <t>INSIDIOUS: THE LAST KEY</t>
  </si>
  <si>
    <t>RUHLAR BÖLGESİ: SON ANAHTAR</t>
  </si>
  <si>
    <t>THE POST</t>
  </si>
  <si>
    <t>LOVELESS</t>
  </si>
  <si>
    <t>SEVGİSİZ</t>
  </si>
  <si>
    <t>DJAM</t>
  </si>
  <si>
    <t>AMAN DOKTOR</t>
  </si>
  <si>
    <t>RÜZGAR</t>
  </si>
  <si>
    <t>L'INSULTE</t>
  </si>
  <si>
    <t>HAKARET</t>
  </si>
  <si>
    <t>UMUT AVCILARI</t>
  </si>
  <si>
    <t>ENES BATUR: HAYAL Mİ GERÇEK Mİ?</t>
  </si>
  <si>
    <t>COCO</t>
  </si>
  <si>
    <t>26 - 28 OCAK 2018 / 5. VİZYON HAFTASI</t>
  </si>
  <si>
    <t>BOONIE BEARS: ENTANGLED WORLDS</t>
  </si>
  <si>
    <t>AYI KARDEŞLER: FANTASTİK DÜNYALAR</t>
  </si>
  <si>
    <t>REMEMORY</t>
  </si>
  <si>
    <t>HAFIZA</t>
  </si>
  <si>
    <t>ADI AŞK</t>
  </si>
  <si>
    <t>LABİRENT: SON İSYAN</t>
  </si>
  <si>
    <t>MAZE RUNNER: DEATH CURE</t>
  </si>
  <si>
    <t>ÖLÜMLÜ DÜNYA</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</si>
</sst>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4" fontId="74" fillId="34" borderId="13" xfId="0" applyNumberFormat="1" applyFont="1" applyFill="1" applyBorder="1" applyAlignment="1" applyProtection="1">
      <alignment horizontal="center" vertical="center"/>
      <protection/>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9"/>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1" sqref="A1"/>
    </sheetView>
  </sheetViews>
  <sheetFormatPr defaultColWidth="4.57421875" defaultRowHeight="12.75"/>
  <cols>
    <col min="1" max="1" width="2.7109375" style="4" bestFit="1" customWidth="1"/>
    <col min="2" max="2" width="3.28125" style="34" bestFit="1" customWidth="1"/>
    <col min="3" max="3" width="21.00390625" style="5" bestFit="1" customWidth="1"/>
    <col min="4" max="4" width="4.00390625" style="35" bestFit="1" customWidth="1"/>
    <col min="5" max="5" width="23.28125" style="24" bestFit="1" customWidth="1"/>
    <col min="6" max="6" width="5.8515625" style="6" bestFit="1" customWidth="1"/>
    <col min="7" max="7" width="13.57421875" style="7" bestFit="1" customWidth="1"/>
    <col min="8" max="9" width="3.140625" style="8" bestFit="1" customWidth="1"/>
    <col min="10" max="10" width="3.140625" style="109" bestFit="1" customWidth="1"/>
    <col min="11" max="11" width="2.57421875" style="9" bestFit="1" customWidth="1"/>
    <col min="12" max="12" width="8.28125" style="37" bestFit="1" customWidth="1"/>
    <col min="13" max="13" width="4.8515625" style="31" bestFit="1" customWidth="1"/>
    <col min="14" max="14" width="8.28125" style="37" bestFit="1" customWidth="1"/>
    <col min="15" max="15" width="4.8515625" style="31" bestFit="1" customWidth="1"/>
    <col min="16" max="16" width="8.28125" style="27" bestFit="1" customWidth="1"/>
    <col min="17" max="17" width="4.851562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3.7109375" style="41" bestFit="1" customWidth="1"/>
    <col min="26" max="26" width="8.28125" style="27" bestFit="1" customWidth="1"/>
    <col min="27" max="27" width="5.57421875" style="33" bestFit="1" customWidth="1"/>
    <col min="28" max="28" width="9.00390625" style="27" bestFit="1" customWidth="1"/>
    <col min="29" max="29" width="6.7109375" style="28" bestFit="1" customWidth="1"/>
    <col min="30" max="30" width="4.28125" style="42" bestFit="1" customWidth="1"/>
    <col min="31" max="16384" width="4.57421875" style="5" customWidth="1"/>
  </cols>
  <sheetData>
    <row r="1" spans="1:30" s="1" customFormat="1" ht="12.75">
      <c r="A1" s="10" t="s">
        <v>0</v>
      </c>
      <c r="B1" s="116" t="s">
        <v>1</v>
      </c>
      <c r="C1" s="116"/>
      <c r="D1" s="113"/>
      <c r="E1" s="46"/>
      <c r="F1" s="47"/>
      <c r="G1" s="46"/>
      <c r="H1" s="11"/>
      <c r="I1" s="11"/>
      <c r="J1" s="105"/>
      <c r="K1" s="11"/>
      <c r="L1" s="122" t="s">
        <v>2</v>
      </c>
      <c r="M1" s="123"/>
      <c r="N1" s="123"/>
      <c r="O1" s="123"/>
      <c r="P1" s="123"/>
      <c r="Q1" s="123"/>
      <c r="R1" s="123"/>
      <c r="S1" s="123"/>
      <c r="T1" s="123"/>
      <c r="U1" s="123"/>
      <c r="V1" s="123"/>
      <c r="W1" s="123"/>
      <c r="X1" s="123"/>
      <c r="Y1" s="123"/>
      <c r="Z1" s="123"/>
      <c r="AA1" s="123"/>
      <c r="AB1" s="123"/>
      <c r="AC1" s="123"/>
      <c r="AD1" s="123"/>
    </row>
    <row r="2" spans="1:30" s="1" customFormat="1" ht="12.75">
      <c r="A2" s="10"/>
      <c r="B2" s="117" t="s">
        <v>3</v>
      </c>
      <c r="C2" s="118"/>
      <c r="D2" s="114"/>
      <c r="E2" s="12"/>
      <c r="F2" s="13"/>
      <c r="G2" s="12"/>
      <c r="H2" s="50"/>
      <c r="I2" s="50"/>
      <c r="J2" s="106"/>
      <c r="K2" s="14"/>
      <c r="L2" s="124"/>
      <c r="M2" s="124"/>
      <c r="N2" s="124"/>
      <c r="O2" s="124"/>
      <c r="P2" s="124"/>
      <c r="Q2" s="124"/>
      <c r="R2" s="124"/>
      <c r="S2" s="124"/>
      <c r="T2" s="124"/>
      <c r="U2" s="124"/>
      <c r="V2" s="124"/>
      <c r="W2" s="124"/>
      <c r="X2" s="124"/>
      <c r="Y2" s="124"/>
      <c r="Z2" s="124"/>
      <c r="AA2" s="124"/>
      <c r="AB2" s="124"/>
      <c r="AC2" s="124"/>
      <c r="AD2" s="124"/>
    </row>
    <row r="3" spans="1:30" s="1" customFormat="1" ht="11.25">
      <c r="A3" s="10"/>
      <c r="B3" s="119" t="s">
        <v>90</v>
      </c>
      <c r="C3" s="119"/>
      <c r="D3" s="115"/>
      <c r="E3" s="48"/>
      <c r="F3" s="49"/>
      <c r="G3" s="48"/>
      <c r="H3" s="15"/>
      <c r="I3" s="15"/>
      <c r="J3" s="107"/>
      <c r="K3" s="15"/>
      <c r="L3" s="125"/>
      <c r="M3" s="125"/>
      <c r="N3" s="125"/>
      <c r="O3" s="125"/>
      <c r="P3" s="125"/>
      <c r="Q3" s="125"/>
      <c r="R3" s="125"/>
      <c r="S3" s="125"/>
      <c r="T3" s="125"/>
      <c r="U3" s="125"/>
      <c r="V3" s="125"/>
      <c r="W3" s="125"/>
      <c r="X3" s="125"/>
      <c r="Y3" s="125"/>
      <c r="Z3" s="125"/>
      <c r="AA3" s="125"/>
      <c r="AB3" s="125"/>
      <c r="AC3" s="125"/>
      <c r="AD3" s="125"/>
    </row>
    <row r="4" spans="1:30" s="2" customFormat="1" ht="11.25" customHeight="1">
      <c r="A4" s="103"/>
      <c r="B4" s="43"/>
      <c r="C4" s="16"/>
      <c r="D4" s="44"/>
      <c r="E4" s="16"/>
      <c r="F4" s="17"/>
      <c r="G4" s="18"/>
      <c r="H4" s="18"/>
      <c r="I4" s="18"/>
      <c r="J4" s="108"/>
      <c r="K4" s="18"/>
      <c r="L4" s="120" t="s">
        <v>4</v>
      </c>
      <c r="M4" s="121"/>
      <c r="N4" s="120" t="s">
        <v>5</v>
      </c>
      <c r="O4" s="121"/>
      <c r="P4" s="120" t="s">
        <v>6</v>
      </c>
      <c r="Q4" s="121"/>
      <c r="R4" s="120" t="s">
        <v>7</v>
      </c>
      <c r="S4" s="126"/>
      <c r="T4" s="126"/>
      <c r="U4" s="121"/>
      <c r="V4" s="120" t="s">
        <v>8</v>
      </c>
      <c r="W4" s="121"/>
      <c r="X4" s="120" t="s">
        <v>9</v>
      </c>
      <c r="Y4" s="121"/>
      <c r="Z4" s="127" t="s">
        <v>10</v>
      </c>
      <c r="AA4" s="128"/>
      <c r="AB4" s="127" t="s">
        <v>11</v>
      </c>
      <c r="AC4" s="127"/>
      <c r="AD4" s="127"/>
    </row>
    <row r="5" spans="1:30" s="3" customFormat="1" ht="54.75" customHeight="1">
      <c r="A5" s="104"/>
      <c r="B5" s="45"/>
      <c r="C5" s="19" t="s">
        <v>12</v>
      </c>
      <c r="D5" s="20" t="s">
        <v>13</v>
      </c>
      <c r="E5" s="19" t="s">
        <v>14</v>
      </c>
      <c r="F5" s="21" t="s">
        <v>15</v>
      </c>
      <c r="G5" s="22" t="s">
        <v>16</v>
      </c>
      <c r="H5" s="23" t="s">
        <v>52</v>
      </c>
      <c r="I5" s="23" t="s">
        <v>17</v>
      </c>
      <c r="J5" s="112"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68">
        <f>IF(V6&lt;&gt;0,-(V6-R6)/V6,"")</f>
      </c>
      <c r="Y6" s="68">
        <f>IF(W6&lt;&gt;0,-(W6-S6)/W6,"")</f>
      </c>
    </row>
    <row r="7" spans="1:30" s="29" customFormat="1" ht="11.25">
      <c r="A7" s="32">
        <v>1</v>
      </c>
      <c r="B7" s="77" t="s">
        <v>30</v>
      </c>
      <c r="C7" s="78" t="s">
        <v>97</v>
      </c>
      <c r="D7" s="79" t="s">
        <v>50</v>
      </c>
      <c r="E7" s="80" t="s">
        <v>96</v>
      </c>
      <c r="F7" s="81">
        <v>43126</v>
      </c>
      <c r="G7" s="57" t="s">
        <v>42</v>
      </c>
      <c r="H7" s="82">
        <v>289</v>
      </c>
      <c r="I7" s="82">
        <v>289</v>
      </c>
      <c r="J7" s="110">
        <v>289</v>
      </c>
      <c r="K7" s="59">
        <v>1</v>
      </c>
      <c r="L7" s="60">
        <v>1084609.08</v>
      </c>
      <c r="M7" s="61">
        <v>74318</v>
      </c>
      <c r="N7" s="60">
        <v>1188511.83</v>
      </c>
      <c r="O7" s="61">
        <v>80347</v>
      </c>
      <c r="P7" s="60">
        <v>1166273.02</v>
      </c>
      <c r="Q7" s="61">
        <v>80554</v>
      </c>
      <c r="R7" s="62">
        <f aca="true" t="shared" si="0" ref="R7:R37">L7+N7+P7</f>
        <v>3439393.93</v>
      </c>
      <c r="S7" s="63">
        <f aca="true" t="shared" si="1" ref="S7:S37">M7+O7+Q7</f>
        <v>235219</v>
      </c>
      <c r="T7" s="64">
        <f>S7/J7</f>
        <v>813.9065743944636</v>
      </c>
      <c r="U7" s="65">
        <f aca="true" t="shared" si="2" ref="U7:U37">R7/S7</f>
        <v>14.622092305468522</v>
      </c>
      <c r="V7" s="66"/>
      <c r="W7" s="67"/>
      <c r="X7" s="68"/>
      <c r="Y7" s="68"/>
      <c r="Z7" s="69"/>
      <c r="AA7" s="70"/>
      <c r="AB7" s="83">
        <v>3439393.93</v>
      </c>
      <c r="AC7" s="84">
        <v>235219</v>
      </c>
      <c r="AD7" s="76">
        <f aca="true" t="shared" si="3" ref="AD7:AD38">AB7/AC7</f>
        <v>14.622092305468522</v>
      </c>
    </row>
    <row r="8" spans="1:30" s="29" customFormat="1" ht="11.25">
      <c r="A8" s="32">
        <v>2</v>
      </c>
      <c r="B8" s="52"/>
      <c r="C8" s="53" t="s">
        <v>70</v>
      </c>
      <c r="D8" s="54" t="s">
        <v>38</v>
      </c>
      <c r="E8" s="55" t="s">
        <v>70</v>
      </c>
      <c r="F8" s="56">
        <v>43105</v>
      </c>
      <c r="G8" s="57" t="s">
        <v>54</v>
      </c>
      <c r="H8" s="58">
        <v>403</v>
      </c>
      <c r="I8" s="58">
        <v>413</v>
      </c>
      <c r="J8" s="110">
        <v>700</v>
      </c>
      <c r="K8" s="59">
        <v>4</v>
      </c>
      <c r="L8" s="60">
        <v>751666.47</v>
      </c>
      <c r="M8" s="61">
        <v>58528</v>
      </c>
      <c r="N8" s="60">
        <v>1071988.93</v>
      </c>
      <c r="O8" s="61">
        <v>80911</v>
      </c>
      <c r="P8" s="60">
        <v>1176614.65</v>
      </c>
      <c r="Q8" s="61">
        <v>89794</v>
      </c>
      <c r="R8" s="62">
        <f t="shared" si="0"/>
        <v>3000270.05</v>
      </c>
      <c r="S8" s="63">
        <f t="shared" si="1"/>
        <v>229233</v>
      </c>
      <c r="T8" s="64">
        <f>S8/J8</f>
        <v>327.4757142857143</v>
      </c>
      <c r="U8" s="65">
        <f t="shared" si="2"/>
        <v>13.088299023264538</v>
      </c>
      <c r="V8" s="66">
        <v>5693900.640000001</v>
      </c>
      <c r="W8" s="67">
        <v>432371</v>
      </c>
      <c r="X8" s="68">
        <f aca="true" t="shared" si="4" ref="X8:Y12">IF(V8&lt;&gt;0,-(V8-R8)/V8,"")</f>
        <v>-0.4730729881510543</v>
      </c>
      <c r="Y8" s="68">
        <f t="shared" si="4"/>
        <v>-0.4698233692823987</v>
      </c>
      <c r="Z8" s="69">
        <v>9723947.31</v>
      </c>
      <c r="AA8" s="70">
        <v>787844</v>
      </c>
      <c r="AB8" s="74">
        <v>55654765.41</v>
      </c>
      <c r="AC8" s="75">
        <v>4339359</v>
      </c>
      <c r="AD8" s="76">
        <f t="shared" si="3"/>
        <v>12.825572949829686</v>
      </c>
    </row>
    <row r="9" spans="1:30" s="29" customFormat="1" ht="11.25">
      <c r="A9" s="32">
        <v>3</v>
      </c>
      <c r="B9" s="52"/>
      <c r="C9" s="53" t="s">
        <v>72</v>
      </c>
      <c r="D9" s="54" t="s">
        <v>36</v>
      </c>
      <c r="E9" s="55" t="s">
        <v>72</v>
      </c>
      <c r="F9" s="56">
        <v>43112</v>
      </c>
      <c r="G9" s="57" t="s">
        <v>54</v>
      </c>
      <c r="H9" s="58">
        <v>375</v>
      </c>
      <c r="I9" s="58">
        <v>378</v>
      </c>
      <c r="J9" s="110">
        <v>553</v>
      </c>
      <c r="K9" s="59">
        <v>3</v>
      </c>
      <c r="L9" s="60">
        <v>661222.03</v>
      </c>
      <c r="M9" s="61">
        <v>54106</v>
      </c>
      <c r="N9" s="60">
        <v>873724.15</v>
      </c>
      <c r="O9" s="61">
        <v>69602</v>
      </c>
      <c r="P9" s="60">
        <v>1013970.99</v>
      </c>
      <c r="Q9" s="61">
        <v>81362</v>
      </c>
      <c r="R9" s="62">
        <f t="shared" si="0"/>
        <v>2548917.17</v>
      </c>
      <c r="S9" s="63">
        <f t="shared" si="1"/>
        <v>205070</v>
      </c>
      <c r="T9" s="64">
        <f>S9/J9</f>
        <v>370.8318264014467</v>
      </c>
      <c r="U9" s="65">
        <f t="shared" si="2"/>
        <v>12.429498073828448</v>
      </c>
      <c r="V9" s="66">
        <v>3836295.17</v>
      </c>
      <c r="W9" s="67">
        <v>306930</v>
      </c>
      <c r="X9" s="68">
        <f t="shared" si="4"/>
        <v>-0.33557845341707637</v>
      </c>
      <c r="Y9" s="68">
        <f t="shared" si="4"/>
        <v>-0.33186720099045386</v>
      </c>
      <c r="Z9" s="69">
        <v>7093710.02</v>
      </c>
      <c r="AA9" s="70">
        <v>605462</v>
      </c>
      <c r="AB9" s="74">
        <v>16859468.84</v>
      </c>
      <c r="AC9" s="75">
        <v>1414680</v>
      </c>
      <c r="AD9" s="76">
        <f t="shared" si="3"/>
        <v>11.917514095060367</v>
      </c>
    </row>
    <row r="10" spans="1:30" s="29" customFormat="1" ht="11.25">
      <c r="A10" s="32">
        <v>4</v>
      </c>
      <c r="B10" s="85"/>
      <c r="C10" s="78" t="s">
        <v>88</v>
      </c>
      <c r="D10" s="79" t="s">
        <v>35</v>
      </c>
      <c r="E10" s="80" t="s">
        <v>88</v>
      </c>
      <c r="F10" s="81">
        <v>43119</v>
      </c>
      <c r="G10" s="57" t="s">
        <v>42</v>
      </c>
      <c r="H10" s="82">
        <v>326</v>
      </c>
      <c r="I10" s="82">
        <v>342</v>
      </c>
      <c r="J10" s="110">
        <v>342</v>
      </c>
      <c r="K10" s="59">
        <v>2</v>
      </c>
      <c r="L10" s="60">
        <v>703137.73</v>
      </c>
      <c r="M10" s="61">
        <v>56968</v>
      </c>
      <c r="N10" s="60">
        <v>883492.43</v>
      </c>
      <c r="O10" s="61">
        <v>70816</v>
      </c>
      <c r="P10" s="60">
        <v>957025.7</v>
      </c>
      <c r="Q10" s="61">
        <v>76091</v>
      </c>
      <c r="R10" s="62">
        <f t="shared" si="0"/>
        <v>2543655.8600000003</v>
      </c>
      <c r="S10" s="63">
        <f t="shared" si="1"/>
        <v>203875</v>
      </c>
      <c r="T10" s="64">
        <f>S10/J10</f>
        <v>596.125730994152</v>
      </c>
      <c r="U10" s="65">
        <f t="shared" si="2"/>
        <v>12.47654621704476</v>
      </c>
      <c r="V10" s="66">
        <v>5768147.149999999</v>
      </c>
      <c r="W10" s="67">
        <v>454373</v>
      </c>
      <c r="X10" s="68">
        <f t="shared" si="4"/>
        <v>-0.5590168222390095</v>
      </c>
      <c r="Y10" s="68">
        <f t="shared" si="4"/>
        <v>-0.5513047650278515</v>
      </c>
      <c r="Z10" s="69">
        <v>9560791.15</v>
      </c>
      <c r="AA10" s="70">
        <v>798348</v>
      </c>
      <c r="AB10" s="83">
        <v>12104672.01</v>
      </c>
      <c r="AC10" s="84">
        <v>1002248</v>
      </c>
      <c r="AD10" s="76">
        <f t="shared" si="3"/>
        <v>12.077521741125949</v>
      </c>
    </row>
    <row r="11" spans="1:30" s="29" customFormat="1" ht="11.25">
      <c r="A11" s="32">
        <v>5</v>
      </c>
      <c r="B11" s="52"/>
      <c r="C11" s="78" t="s">
        <v>89</v>
      </c>
      <c r="D11" s="79" t="s">
        <v>35</v>
      </c>
      <c r="E11" s="80" t="s">
        <v>89</v>
      </c>
      <c r="F11" s="81">
        <v>43119</v>
      </c>
      <c r="G11" s="57" t="s">
        <v>34</v>
      </c>
      <c r="H11" s="82">
        <v>329</v>
      </c>
      <c r="I11" s="82">
        <v>322</v>
      </c>
      <c r="J11" s="110">
        <v>322</v>
      </c>
      <c r="K11" s="59">
        <v>2</v>
      </c>
      <c r="L11" s="60">
        <v>588681</v>
      </c>
      <c r="M11" s="61">
        <v>44201</v>
      </c>
      <c r="N11" s="60">
        <v>740177</v>
      </c>
      <c r="O11" s="61">
        <v>55354</v>
      </c>
      <c r="P11" s="60">
        <v>757782</v>
      </c>
      <c r="Q11" s="61">
        <v>57330</v>
      </c>
      <c r="R11" s="62">
        <f t="shared" si="0"/>
        <v>2086640</v>
      </c>
      <c r="S11" s="63">
        <f t="shared" si="1"/>
        <v>156885</v>
      </c>
      <c r="T11" s="64">
        <f>S11/J11</f>
        <v>487.22049689440996</v>
      </c>
      <c r="U11" s="65">
        <f t="shared" si="2"/>
        <v>13.300442999649425</v>
      </c>
      <c r="V11" s="66">
        <v>2562155</v>
      </c>
      <c r="W11" s="67">
        <v>182803</v>
      </c>
      <c r="X11" s="68">
        <f t="shared" si="4"/>
        <v>-0.18559181626404336</v>
      </c>
      <c r="Y11" s="68">
        <f t="shared" si="4"/>
        <v>-0.14178104298069508</v>
      </c>
      <c r="Z11" s="69">
        <v>5397986</v>
      </c>
      <c r="AA11" s="70">
        <v>420016</v>
      </c>
      <c r="AB11" s="83">
        <v>7484626</v>
      </c>
      <c r="AC11" s="84">
        <v>576901</v>
      </c>
      <c r="AD11" s="76">
        <f t="shared" si="3"/>
        <v>12.973848199257759</v>
      </c>
    </row>
    <row r="12" spans="1:30" s="29" customFormat="1" ht="11.25">
      <c r="A12" s="32">
        <v>6</v>
      </c>
      <c r="B12" s="52"/>
      <c r="C12" s="53" t="s">
        <v>58</v>
      </c>
      <c r="D12" s="54" t="s">
        <v>38</v>
      </c>
      <c r="E12" s="55" t="s">
        <v>58</v>
      </c>
      <c r="F12" s="56">
        <v>43070</v>
      </c>
      <c r="G12" s="57" t="s">
        <v>54</v>
      </c>
      <c r="H12" s="58">
        <v>379</v>
      </c>
      <c r="I12" s="58">
        <v>237</v>
      </c>
      <c r="J12" s="110">
        <v>237</v>
      </c>
      <c r="K12" s="59">
        <v>9</v>
      </c>
      <c r="L12" s="60">
        <v>284908.14</v>
      </c>
      <c r="M12" s="61">
        <v>29381</v>
      </c>
      <c r="N12" s="60">
        <v>416024.18</v>
      </c>
      <c r="O12" s="61">
        <v>42748</v>
      </c>
      <c r="P12" s="60">
        <v>450742.58</v>
      </c>
      <c r="Q12" s="61">
        <v>46201</v>
      </c>
      <c r="R12" s="62">
        <f t="shared" si="0"/>
        <v>1151674.9000000001</v>
      </c>
      <c r="S12" s="63">
        <f t="shared" si="1"/>
        <v>118330</v>
      </c>
      <c r="T12" s="64">
        <f>S12/J12</f>
        <v>499.28270042194094</v>
      </c>
      <c r="U12" s="65">
        <f t="shared" si="2"/>
        <v>9.732738105298742</v>
      </c>
      <c r="V12" s="66">
        <v>1330513.7000000002</v>
      </c>
      <c r="W12" s="67">
        <v>134484</v>
      </c>
      <c r="X12" s="68">
        <f t="shared" si="4"/>
        <v>-0.13441334726579668</v>
      </c>
      <c r="Y12" s="68">
        <f t="shared" si="4"/>
        <v>-0.12011837839445584</v>
      </c>
      <c r="Z12" s="69">
        <v>2778504.14</v>
      </c>
      <c r="AA12" s="70">
        <v>288232</v>
      </c>
      <c r="AB12" s="74">
        <v>59740176.15</v>
      </c>
      <c r="AC12" s="75">
        <v>4762643</v>
      </c>
      <c r="AD12" s="76">
        <f t="shared" si="3"/>
        <v>12.543492373877278</v>
      </c>
    </row>
    <row r="13" spans="1:30" s="29" customFormat="1" ht="11.25">
      <c r="A13" s="32">
        <v>7</v>
      </c>
      <c r="B13" s="77" t="s">
        <v>30</v>
      </c>
      <c r="C13" s="78" t="s">
        <v>98</v>
      </c>
      <c r="D13" s="79" t="s">
        <v>50</v>
      </c>
      <c r="E13" s="80" t="s">
        <v>98</v>
      </c>
      <c r="F13" s="81">
        <v>43126</v>
      </c>
      <c r="G13" s="57" t="s">
        <v>34</v>
      </c>
      <c r="H13" s="82">
        <v>278</v>
      </c>
      <c r="I13" s="82">
        <v>278</v>
      </c>
      <c r="J13" s="110">
        <v>278</v>
      </c>
      <c r="K13" s="59">
        <v>1</v>
      </c>
      <c r="L13" s="60">
        <v>344994</v>
      </c>
      <c r="M13" s="61">
        <v>26275</v>
      </c>
      <c r="N13" s="60">
        <v>494092</v>
      </c>
      <c r="O13" s="61">
        <v>36622</v>
      </c>
      <c r="P13" s="60">
        <v>628346</v>
      </c>
      <c r="Q13" s="61">
        <v>46542</v>
      </c>
      <c r="R13" s="62">
        <f t="shared" si="0"/>
        <v>1467432</v>
      </c>
      <c r="S13" s="63">
        <f t="shared" si="1"/>
        <v>109439</v>
      </c>
      <c r="T13" s="64">
        <f>S13/J13</f>
        <v>393.6654676258993</v>
      </c>
      <c r="U13" s="65">
        <f t="shared" si="2"/>
        <v>13.408675152367985</v>
      </c>
      <c r="V13" s="66"/>
      <c r="W13" s="67"/>
      <c r="X13" s="68"/>
      <c r="Y13" s="68"/>
      <c r="Z13" s="69"/>
      <c r="AA13" s="70"/>
      <c r="AB13" s="83">
        <v>1467432</v>
      </c>
      <c r="AC13" s="84">
        <v>109439</v>
      </c>
      <c r="AD13" s="76">
        <f t="shared" si="3"/>
        <v>13.408675152367985</v>
      </c>
    </row>
    <row r="14" spans="1:30" s="29" customFormat="1" ht="11.25">
      <c r="A14" s="32">
        <v>8</v>
      </c>
      <c r="B14" s="77" t="s">
        <v>30</v>
      </c>
      <c r="C14" s="53" t="s">
        <v>91</v>
      </c>
      <c r="D14" s="54" t="s">
        <v>36</v>
      </c>
      <c r="E14" s="55" t="s">
        <v>92</v>
      </c>
      <c r="F14" s="56">
        <v>43126</v>
      </c>
      <c r="G14" s="57" t="s">
        <v>43</v>
      </c>
      <c r="H14" s="58">
        <v>141</v>
      </c>
      <c r="I14" s="58">
        <v>141</v>
      </c>
      <c r="J14" s="110">
        <v>141</v>
      </c>
      <c r="K14" s="59">
        <v>1</v>
      </c>
      <c r="L14" s="60">
        <v>107714.75</v>
      </c>
      <c r="M14" s="61">
        <v>7905</v>
      </c>
      <c r="N14" s="60">
        <v>172051.65</v>
      </c>
      <c r="O14" s="61">
        <v>12198</v>
      </c>
      <c r="P14" s="60">
        <v>181544.52</v>
      </c>
      <c r="Q14" s="61">
        <v>13168</v>
      </c>
      <c r="R14" s="62">
        <f t="shared" si="0"/>
        <v>461310.92000000004</v>
      </c>
      <c r="S14" s="63">
        <f t="shared" si="1"/>
        <v>33271</v>
      </c>
      <c r="T14" s="64">
        <f>S14/J14</f>
        <v>235.96453900709218</v>
      </c>
      <c r="U14" s="65">
        <f t="shared" si="2"/>
        <v>13.865255628024407</v>
      </c>
      <c r="V14" s="66"/>
      <c r="W14" s="67"/>
      <c r="X14" s="68"/>
      <c r="Y14" s="68"/>
      <c r="Z14" s="69"/>
      <c r="AA14" s="70"/>
      <c r="AB14" s="86">
        <v>461310.92000000004</v>
      </c>
      <c r="AC14" s="87">
        <v>33271</v>
      </c>
      <c r="AD14" s="76">
        <f t="shared" si="3"/>
        <v>13.865255628024407</v>
      </c>
    </row>
    <row r="15" spans="1:30" s="29" customFormat="1" ht="11.25">
      <c r="A15" s="32">
        <v>9</v>
      </c>
      <c r="B15" s="85"/>
      <c r="C15" s="78" t="s">
        <v>77</v>
      </c>
      <c r="D15" s="79" t="s">
        <v>31</v>
      </c>
      <c r="E15" s="80" t="s">
        <v>78</v>
      </c>
      <c r="F15" s="81">
        <v>43232</v>
      </c>
      <c r="G15" s="57" t="s">
        <v>40</v>
      </c>
      <c r="H15" s="82">
        <v>176</v>
      </c>
      <c r="I15" s="82">
        <v>106</v>
      </c>
      <c r="J15" s="110">
        <v>106</v>
      </c>
      <c r="K15" s="59">
        <v>3</v>
      </c>
      <c r="L15" s="60">
        <v>68421</v>
      </c>
      <c r="M15" s="61">
        <v>5154</v>
      </c>
      <c r="N15" s="60">
        <v>78318</v>
      </c>
      <c r="O15" s="61">
        <v>5845</v>
      </c>
      <c r="P15" s="60">
        <v>90544</v>
      </c>
      <c r="Q15" s="61">
        <v>6733</v>
      </c>
      <c r="R15" s="62">
        <f t="shared" si="0"/>
        <v>237283</v>
      </c>
      <c r="S15" s="63">
        <f t="shared" si="1"/>
        <v>17732</v>
      </c>
      <c r="T15" s="64">
        <f>S15/J15</f>
        <v>167.28301886792454</v>
      </c>
      <c r="U15" s="65">
        <f t="shared" si="2"/>
        <v>13.381626438078051</v>
      </c>
      <c r="V15" s="66">
        <v>622724</v>
      </c>
      <c r="W15" s="67">
        <v>48446</v>
      </c>
      <c r="X15" s="68">
        <f>IF(V15&lt;&gt;0,-(V15-R15)/V15,"")</f>
        <v>-0.6189596032913458</v>
      </c>
      <c r="Y15" s="68">
        <f>IF(W15&lt;&gt;0,-(W15-S15)/W15,"")</f>
        <v>-0.6339842298641787</v>
      </c>
      <c r="Z15" s="69">
        <v>1089619</v>
      </c>
      <c r="AA15" s="70">
        <v>89326</v>
      </c>
      <c r="AB15" s="83">
        <v>2527482</v>
      </c>
      <c r="AC15" s="84">
        <v>205488</v>
      </c>
      <c r="AD15" s="76">
        <f t="shared" si="3"/>
        <v>12.299900724129877</v>
      </c>
    </row>
    <row r="16" spans="1:30" s="29" customFormat="1" ht="11.25">
      <c r="A16" s="32">
        <v>10</v>
      </c>
      <c r="B16" s="77" t="s">
        <v>30</v>
      </c>
      <c r="C16" s="53" t="s">
        <v>93</v>
      </c>
      <c r="D16" s="54" t="s">
        <v>41</v>
      </c>
      <c r="E16" s="55" t="s">
        <v>94</v>
      </c>
      <c r="F16" s="56">
        <v>43126</v>
      </c>
      <c r="G16" s="57" t="s">
        <v>54</v>
      </c>
      <c r="H16" s="58">
        <v>36</v>
      </c>
      <c r="I16" s="58">
        <v>36</v>
      </c>
      <c r="J16" s="110">
        <v>36</v>
      </c>
      <c r="K16" s="59">
        <v>1</v>
      </c>
      <c r="L16" s="60">
        <v>40050.95</v>
      </c>
      <c r="M16" s="61">
        <v>2532</v>
      </c>
      <c r="N16" s="60">
        <v>46622.17</v>
      </c>
      <c r="O16" s="61">
        <v>2974</v>
      </c>
      <c r="P16" s="60">
        <v>49830.83</v>
      </c>
      <c r="Q16" s="61">
        <v>3155</v>
      </c>
      <c r="R16" s="62">
        <f t="shared" si="0"/>
        <v>136503.95</v>
      </c>
      <c r="S16" s="63">
        <f t="shared" si="1"/>
        <v>8661</v>
      </c>
      <c r="T16" s="64">
        <f>S16/J16</f>
        <v>240.58333333333334</v>
      </c>
      <c r="U16" s="65">
        <f t="shared" si="2"/>
        <v>15.76076088211523</v>
      </c>
      <c r="V16" s="66"/>
      <c r="W16" s="67"/>
      <c r="X16" s="68"/>
      <c r="Y16" s="68"/>
      <c r="Z16" s="69"/>
      <c r="AA16" s="70"/>
      <c r="AB16" s="74">
        <v>136503.95</v>
      </c>
      <c r="AC16" s="75">
        <v>8661</v>
      </c>
      <c r="AD16" s="76">
        <f t="shared" si="3"/>
        <v>15.76076088211523</v>
      </c>
    </row>
    <row r="17" spans="1:30" s="29" customFormat="1" ht="11.25">
      <c r="A17" s="32">
        <v>11</v>
      </c>
      <c r="B17" s="52"/>
      <c r="C17" s="53" t="s">
        <v>79</v>
      </c>
      <c r="D17" s="54" t="s">
        <v>35</v>
      </c>
      <c r="E17" s="55" t="s">
        <v>79</v>
      </c>
      <c r="F17" s="56">
        <v>43112</v>
      </c>
      <c r="G17" s="57" t="s">
        <v>39</v>
      </c>
      <c r="H17" s="58">
        <v>52</v>
      </c>
      <c r="I17" s="58">
        <v>31</v>
      </c>
      <c r="J17" s="110">
        <v>31</v>
      </c>
      <c r="K17" s="59">
        <v>3</v>
      </c>
      <c r="L17" s="60">
        <v>40947.99</v>
      </c>
      <c r="M17" s="61">
        <v>1998</v>
      </c>
      <c r="N17" s="60">
        <v>64254.1</v>
      </c>
      <c r="O17" s="61">
        <v>3186</v>
      </c>
      <c r="P17" s="60">
        <v>63508.27</v>
      </c>
      <c r="Q17" s="61">
        <v>3187</v>
      </c>
      <c r="R17" s="62">
        <f t="shared" si="0"/>
        <v>168710.36</v>
      </c>
      <c r="S17" s="63">
        <f t="shared" si="1"/>
        <v>8371</v>
      </c>
      <c r="T17" s="64">
        <f>S17/J17</f>
        <v>270.03225806451616</v>
      </c>
      <c r="U17" s="65">
        <f t="shared" si="2"/>
        <v>20.154146458009794</v>
      </c>
      <c r="V17" s="66">
        <v>214122.51</v>
      </c>
      <c r="W17" s="67">
        <v>11066</v>
      </c>
      <c r="X17" s="68">
        <f aca="true" t="shared" si="5" ref="X17:X31">IF(V17&lt;&gt;0,-(V17-R17)/V17,"")</f>
        <v>-0.2120848947642171</v>
      </c>
      <c r="Y17" s="68">
        <f aca="true" t="shared" si="6" ref="Y17:Y31">IF(W17&lt;&gt;0,-(W17-S17)/W17,"")</f>
        <v>-0.24353876739562624</v>
      </c>
      <c r="Z17" s="69">
        <v>370917.85</v>
      </c>
      <c r="AA17" s="70">
        <v>21083</v>
      </c>
      <c r="AB17" s="71">
        <v>918322.94</v>
      </c>
      <c r="AC17" s="72">
        <v>53021</v>
      </c>
      <c r="AD17" s="76">
        <f t="shared" si="3"/>
        <v>17.319985288847814</v>
      </c>
    </row>
    <row r="18" spans="1:30" s="29" customFormat="1" ht="11.25">
      <c r="A18" s="32">
        <v>12</v>
      </c>
      <c r="B18" s="52"/>
      <c r="C18" s="53" t="s">
        <v>63</v>
      </c>
      <c r="D18" s="54" t="s">
        <v>35</v>
      </c>
      <c r="E18" s="55" t="s">
        <v>63</v>
      </c>
      <c r="F18" s="56">
        <v>43098</v>
      </c>
      <c r="G18" s="57" t="s">
        <v>54</v>
      </c>
      <c r="H18" s="58">
        <v>27</v>
      </c>
      <c r="I18" s="58">
        <v>20</v>
      </c>
      <c r="J18" s="110">
        <v>20</v>
      </c>
      <c r="K18" s="59">
        <v>5</v>
      </c>
      <c r="L18" s="60">
        <v>19263.8</v>
      </c>
      <c r="M18" s="61">
        <v>1260</v>
      </c>
      <c r="N18" s="60">
        <v>28642.22</v>
      </c>
      <c r="O18" s="61">
        <v>1953</v>
      </c>
      <c r="P18" s="60">
        <v>29675.09</v>
      </c>
      <c r="Q18" s="61">
        <v>2047</v>
      </c>
      <c r="R18" s="62">
        <f t="shared" si="0"/>
        <v>77581.11</v>
      </c>
      <c r="S18" s="63">
        <f t="shared" si="1"/>
        <v>5260</v>
      </c>
      <c r="T18" s="64">
        <f>S18/J18</f>
        <v>263</v>
      </c>
      <c r="U18" s="65">
        <f t="shared" si="2"/>
        <v>14.749260456273765</v>
      </c>
      <c r="V18" s="66">
        <v>83330.97</v>
      </c>
      <c r="W18" s="67">
        <v>5685</v>
      </c>
      <c r="X18" s="68">
        <f t="shared" si="5"/>
        <v>-0.06900027684785141</v>
      </c>
      <c r="Y18" s="68">
        <f t="shared" si="6"/>
        <v>-0.07475813544415127</v>
      </c>
      <c r="Z18" s="69">
        <v>190308.11</v>
      </c>
      <c r="AA18" s="70">
        <v>13643</v>
      </c>
      <c r="AB18" s="74">
        <v>1094732.84</v>
      </c>
      <c r="AC18" s="75">
        <v>76382</v>
      </c>
      <c r="AD18" s="76">
        <f t="shared" si="3"/>
        <v>14.33234060380718</v>
      </c>
    </row>
    <row r="19" spans="1:30" s="29" customFormat="1" ht="11.25">
      <c r="A19" s="32">
        <v>13</v>
      </c>
      <c r="B19" s="52"/>
      <c r="C19" s="53" t="s">
        <v>84</v>
      </c>
      <c r="D19" s="54" t="s">
        <v>38</v>
      </c>
      <c r="E19" s="55" t="s">
        <v>84</v>
      </c>
      <c r="F19" s="56">
        <v>43119</v>
      </c>
      <c r="G19" s="57" t="s">
        <v>54</v>
      </c>
      <c r="H19" s="58">
        <v>177</v>
      </c>
      <c r="I19" s="58">
        <v>177</v>
      </c>
      <c r="J19" s="110">
        <v>177</v>
      </c>
      <c r="K19" s="59">
        <v>2</v>
      </c>
      <c r="L19" s="60">
        <v>15031.11</v>
      </c>
      <c r="M19" s="61">
        <v>1364</v>
      </c>
      <c r="N19" s="60">
        <v>18862.5</v>
      </c>
      <c r="O19" s="61">
        <v>1597</v>
      </c>
      <c r="P19" s="60">
        <v>22016.42</v>
      </c>
      <c r="Q19" s="61">
        <v>1847</v>
      </c>
      <c r="R19" s="62">
        <f t="shared" si="0"/>
        <v>55910.03</v>
      </c>
      <c r="S19" s="63">
        <f t="shared" si="1"/>
        <v>4808</v>
      </c>
      <c r="T19" s="64">
        <f>S19/J19</f>
        <v>27.163841807909606</v>
      </c>
      <c r="U19" s="65">
        <f t="shared" si="2"/>
        <v>11.628542013311147</v>
      </c>
      <c r="V19" s="66">
        <v>267410.92</v>
      </c>
      <c r="W19" s="67">
        <v>21685</v>
      </c>
      <c r="X19" s="68">
        <f t="shared" si="5"/>
        <v>-0.7909209167673482</v>
      </c>
      <c r="Y19" s="68">
        <f t="shared" si="6"/>
        <v>-0.7782799169933133</v>
      </c>
      <c r="Z19" s="69">
        <v>474929.32</v>
      </c>
      <c r="AA19" s="70">
        <v>41820</v>
      </c>
      <c r="AB19" s="74">
        <v>530839.35</v>
      </c>
      <c r="AC19" s="75">
        <v>46628</v>
      </c>
      <c r="AD19" s="76">
        <f t="shared" si="3"/>
        <v>11.384561851248177</v>
      </c>
    </row>
    <row r="20" spans="1:30" s="29" customFormat="1" ht="11.25">
      <c r="A20" s="32">
        <v>14</v>
      </c>
      <c r="B20" s="85"/>
      <c r="C20" s="78" t="s">
        <v>62</v>
      </c>
      <c r="D20" s="79" t="s">
        <v>36</v>
      </c>
      <c r="E20" s="80" t="s">
        <v>62</v>
      </c>
      <c r="F20" s="81">
        <v>43091</v>
      </c>
      <c r="G20" s="57" t="s">
        <v>42</v>
      </c>
      <c r="H20" s="82">
        <v>264</v>
      </c>
      <c r="I20" s="82">
        <v>27</v>
      </c>
      <c r="J20" s="110">
        <v>27</v>
      </c>
      <c r="K20" s="59">
        <v>6</v>
      </c>
      <c r="L20" s="60">
        <v>17131.81</v>
      </c>
      <c r="M20" s="61">
        <v>1626</v>
      </c>
      <c r="N20" s="60">
        <v>10317.5</v>
      </c>
      <c r="O20" s="61">
        <v>1518</v>
      </c>
      <c r="P20" s="60">
        <v>18911.05</v>
      </c>
      <c r="Q20" s="61">
        <v>1353</v>
      </c>
      <c r="R20" s="62">
        <f t="shared" si="0"/>
        <v>46360.36</v>
      </c>
      <c r="S20" s="63">
        <f t="shared" si="1"/>
        <v>4497</v>
      </c>
      <c r="T20" s="64">
        <f>S20/J20</f>
        <v>166.55555555555554</v>
      </c>
      <c r="U20" s="65">
        <f t="shared" si="2"/>
        <v>10.309175005559261</v>
      </c>
      <c r="V20" s="66">
        <v>110110.29999999999</v>
      </c>
      <c r="W20" s="67">
        <v>9373</v>
      </c>
      <c r="X20" s="68">
        <f t="shared" si="5"/>
        <v>-0.5789643657314528</v>
      </c>
      <c r="Y20" s="68">
        <f t="shared" si="6"/>
        <v>-0.5202176464312387</v>
      </c>
      <c r="Z20" s="69">
        <v>236874.71</v>
      </c>
      <c r="AA20" s="70">
        <v>21213</v>
      </c>
      <c r="AB20" s="83">
        <v>5403868.58</v>
      </c>
      <c r="AC20" s="84">
        <v>447399</v>
      </c>
      <c r="AD20" s="76">
        <f t="shared" si="3"/>
        <v>12.0784100545598</v>
      </c>
    </row>
    <row r="21" spans="1:30" s="29" customFormat="1" ht="11.25">
      <c r="A21" s="32">
        <v>15</v>
      </c>
      <c r="B21" s="52"/>
      <c r="C21" s="53" t="s">
        <v>73</v>
      </c>
      <c r="D21" s="54" t="s">
        <v>41</v>
      </c>
      <c r="E21" s="55" t="s">
        <v>74</v>
      </c>
      <c r="F21" s="56">
        <v>43112</v>
      </c>
      <c r="G21" s="57" t="s">
        <v>32</v>
      </c>
      <c r="H21" s="58">
        <v>64</v>
      </c>
      <c r="I21" s="58">
        <v>20</v>
      </c>
      <c r="J21" s="110">
        <v>20</v>
      </c>
      <c r="K21" s="59">
        <v>3</v>
      </c>
      <c r="L21" s="60">
        <v>14822.7</v>
      </c>
      <c r="M21" s="61">
        <v>817</v>
      </c>
      <c r="N21" s="60">
        <v>25778.7</v>
      </c>
      <c r="O21" s="61">
        <v>1383</v>
      </c>
      <c r="P21" s="60">
        <v>21293.78</v>
      </c>
      <c r="Q21" s="61">
        <v>1205</v>
      </c>
      <c r="R21" s="62">
        <f t="shared" si="0"/>
        <v>61895.18</v>
      </c>
      <c r="S21" s="63">
        <f t="shared" si="1"/>
        <v>3405</v>
      </c>
      <c r="T21" s="64">
        <f>S21/J21</f>
        <v>170.25</v>
      </c>
      <c r="U21" s="65">
        <f t="shared" si="2"/>
        <v>18.17773274596182</v>
      </c>
      <c r="V21" s="66">
        <v>155193.76</v>
      </c>
      <c r="W21" s="67">
        <v>8874</v>
      </c>
      <c r="X21" s="68">
        <f t="shared" si="5"/>
        <v>-0.6011748152760782</v>
      </c>
      <c r="Y21" s="68">
        <f t="shared" si="6"/>
        <v>-0.6162947937795809</v>
      </c>
      <c r="Z21" s="69">
        <v>257985.03</v>
      </c>
      <c r="AA21" s="70">
        <v>16123</v>
      </c>
      <c r="AB21" s="74">
        <v>823119.32</v>
      </c>
      <c r="AC21" s="75">
        <v>49864</v>
      </c>
      <c r="AD21" s="76">
        <f t="shared" si="3"/>
        <v>16.50728621851436</v>
      </c>
    </row>
    <row r="22" spans="1:30" s="29" customFormat="1" ht="11.25">
      <c r="A22" s="32">
        <v>16</v>
      </c>
      <c r="B22" s="52"/>
      <c r="C22" s="53" t="s">
        <v>71</v>
      </c>
      <c r="D22" s="54" t="s">
        <v>33</v>
      </c>
      <c r="E22" s="55" t="s">
        <v>71</v>
      </c>
      <c r="F22" s="56">
        <v>43112</v>
      </c>
      <c r="G22" s="57" t="s">
        <v>43</v>
      </c>
      <c r="H22" s="58">
        <v>36</v>
      </c>
      <c r="I22" s="58">
        <v>24</v>
      </c>
      <c r="J22" s="110">
        <v>24</v>
      </c>
      <c r="K22" s="59">
        <v>3</v>
      </c>
      <c r="L22" s="60">
        <v>10836.84</v>
      </c>
      <c r="M22" s="61">
        <v>751</v>
      </c>
      <c r="N22" s="60">
        <v>15136.93</v>
      </c>
      <c r="O22" s="61">
        <v>1019</v>
      </c>
      <c r="P22" s="60">
        <v>15583.94</v>
      </c>
      <c r="Q22" s="61">
        <v>1024</v>
      </c>
      <c r="R22" s="62">
        <f t="shared" si="0"/>
        <v>41557.71</v>
      </c>
      <c r="S22" s="63">
        <f t="shared" si="1"/>
        <v>2794</v>
      </c>
      <c r="T22" s="64">
        <f>S22/J22</f>
        <v>116.41666666666667</v>
      </c>
      <c r="U22" s="65">
        <f t="shared" si="2"/>
        <v>14.873911954187545</v>
      </c>
      <c r="V22" s="66">
        <v>88040.51</v>
      </c>
      <c r="W22" s="67">
        <v>5752</v>
      </c>
      <c r="X22" s="68">
        <f t="shared" si="5"/>
        <v>-0.5279705899023075</v>
      </c>
      <c r="Y22" s="68">
        <f t="shared" si="6"/>
        <v>-0.5142559109874826</v>
      </c>
      <c r="Z22" s="69">
        <v>158220.29</v>
      </c>
      <c r="AA22" s="70">
        <v>11016</v>
      </c>
      <c r="AB22" s="86">
        <v>385997.18</v>
      </c>
      <c r="AC22" s="87">
        <v>27400</v>
      </c>
      <c r="AD22" s="76">
        <f t="shared" si="3"/>
        <v>14.087488321167882</v>
      </c>
    </row>
    <row r="23" spans="1:30" s="29" customFormat="1" ht="11.25">
      <c r="A23" s="32">
        <v>17</v>
      </c>
      <c r="B23" s="77" t="s">
        <v>30</v>
      </c>
      <c r="C23" s="53" t="s">
        <v>80</v>
      </c>
      <c r="D23" s="54" t="s">
        <v>31</v>
      </c>
      <c r="E23" s="55" t="s">
        <v>81</v>
      </c>
      <c r="F23" s="56">
        <v>43126</v>
      </c>
      <c r="G23" s="57" t="s">
        <v>44</v>
      </c>
      <c r="H23" s="58">
        <v>21</v>
      </c>
      <c r="I23" s="58">
        <v>21</v>
      </c>
      <c r="J23" s="110">
        <v>21</v>
      </c>
      <c r="K23" s="59">
        <v>1</v>
      </c>
      <c r="L23" s="60">
        <v>9022.5</v>
      </c>
      <c r="M23" s="61">
        <v>629</v>
      </c>
      <c r="N23" s="60">
        <v>14962.59</v>
      </c>
      <c r="O23" s="61">
        <v>977</v>
      </c>
      <c r="P23" s="60">
        <v>13639.34</v>
      </c>
      <c r="Q23" s="61">
        <v>898</v>
      </c>
      <c r="R23" s="62">
        <f t="shared" si="0"/>
        <v>37624.43</v>
      </c>
      <c r="S23" s="63">
        <f t="shared" si="1"/>
        <v>2504</v>
      </c>
      <c r="T23" s="64">
        <f>S23/J23</f>
        <v>119.23809523809524</v>
      </c>
      <c r="U23" s="65">
        <f t="shared" si="2"/>
        <v>15.025730830670927</v>
      </c>
      <c r="V23" s="66"/>
      <c r="W23" s="67"/>
      <c r="X23" s="68">
        <f t="shared" si="5"/>
      </c>
      <c r="Y23" s="68">
        <f t="shared" si="6"/>
      </c>
      <c r="Z23" s="69">
        <v>4129.4</v>
      </c>
      <c r="AA23" s="70">
        <v>594</v>
      </c>
      <c r="AB23" s="74">
        <v>41753.83</v>
      </c>
      <c r="AC23" s="75">
        <v>3098</v>
      </c>
      <c r="AD23" s="76">
        <f t="shared" si="3"/>
        <v>13.477672692059393</v>
      </c>
    </row>
    <row r="24" spans="1:30" s="29" customFormat="1" ht="11.25">
      <c r="A24" s="32">
        <v>18</v>
      </c>
      <c r="B24" s="52"/>
      <c r="C24" s="78" t="s">
        <v>66</v>
      </c>
      <c r="D24" s="79" t="s">
        <v>38</v>
      </c>
      <c r="E24" s="80" t="s">
        <v>67</v>
      </c>
      <c r="F24" s="81">
        <v>43098</v>
      </c>
      <c r="G24" s="57" t="s">
        <v>40</v>
      </c>
      <c r="H24" s="82">
        <v>226</v>
      </c>
      <c r="I24" s="82">
        <v>14</v>
      </c>
      <c r="J24" s="110">
        <v>14</v>
      </c>
      <c r="K24" s="59">
        <v>5</v>
      </c>
      <c r="L24" s="60">
        <v>8868</v>
      </c>
      <c r="M24" s="61">
        <v>672</v>
      </c>
      <c r="N24" s="60">
        <v>10622</v>
      </c>
      <c r="O24" s="61">
        <v>828</v>
      </c>
      <c r="P24" s="60">
        <v>10970</v>
      </c>
      <c r="Q24" s="61">
        <v>831</v>
      </c>
      <c r="R24" s="62">
        <f t="shared" si="0"/>
        <v>30460</v>
      </c>
      <c r="S24" s="63">
        <f t="shared" si="1"/>
        <v>2331</v>
      </c>
      <c r="T24" s="64">
        <f>S24/J24</f>
        <v>166.5</v>
      </c>
      <c r="U24" s="65">
        <f t="shared" si="2"/>
        <v>13.067353067353068</v>
      </c>
      <c r="V24" s="66">
        <v>103218</v>
      </c>
      <c r="W24" s="67">
        <v>7314</v>
      </c>
      <c r="X24" s="68">
        <f t="shared" si="5"/>
        <v>-0.70489643279273</v>
      </c>
      <c r="Y24" s="68">
        <f t="shared" si="6"/>
        <v>-0.6812961443806399</v>
      </c>
      <c r="Z24" s="69">
        <v>213899</v>
      </c>
      <c r="AA24" s="70">
        <v>16504</v>
      </c>
      <c r="AB24" s="83">
        <v>4280635</v>
      </c>
      <c r="AC24" s="84">
        <v>308950</v>
      </c>
      <c r="AD24" s="76">
        <f t="shared" si="3"/>
        <v>13.855429681178185</v>
      </c>
    </row>
    <row r="25" spans="1:30" s="29" customFormat="1" ht="11.25">
      <c r="A25" s="32">
        <v>19</v>
      </c>
      <c r="B25" s="85"/>
      <c r="C25" s="78" t="s">
        <v>56</v>
      </c>
      <c r="D25" s="79" t="s">
        <v>35</v>
      </c>
      <c r="E25" s="80" t="s">
        <v>56</v>
      </c>
      <c r="F25" s="81">
        <v>43035</v>
      </c>
      <c r="G25" s="57" t="s">
        <v>40</v>
      </c>
      <c r="H25" s="82">
        <v>377</v>
      </c>
      <c r="I25" s="82">
        <v>16</v>
      </c>
      <c r="J25" s="110">
        <v>16</v>
      </c>
      <c r="K25" s="59">
        <v>14</v>
      </c>
      <c r="L25" s="60">
        <v>6338</v>
      </c>
      <c r="M25" s="61">
        <v>528</v>
      </c>
      <c r="N25" s="60">
        <v>9664</v>
      </c>
      <c r="O25" s="61">
        <v>797</v>
      </c>
      <c r="P25" s="60">
        <v>12678</v>
      </c>
      <c r="Q25" s="61">
        <v>979</v>
      </c>
      <c r="R25" s="62">
        <f t="shared" si="0"/>
        <v>28680</v>
      </c>
      <c r="S25" s="63">
        <f t="shared" si="1"/>
        <v>2304</v>
      </c>
      <c r="T25" s="64">
        <f>S25/J25</f>
        <v>144</v>
      </c>
      <c r="U25" s="65">
        <f t="shared" si="2"/>
        <v>12.447916666666666</v>
      </c>
      <c r="V25" s="66">
        <v>53812</v>
      </c>
      <c r="W25" s="67">
        <v>4389</v>
      </c>
      <c r="X25" s="68">
        <f t="shared" si="5"/>
        <v>-0.4670333754552888</v>
      </c>
      <c r="Y25" s="68">
        <f t="shared" si="6"/>
        <v>-0.4750512645249487</v>
      </c>
      <c r="Z25" s="69">
        <v>111430</v>
      </c>
      <c r="AA25" s="70">
        <v>10155</v>
      </c>
      <c r="AB25" s="83">
        <v>65561489</v>
      </c>
      <c r="AC25" s="84">
        <v>5524348</v>
      </c>
      <c r="AD25" s="76">
        <f t="shared" si="3"/>
        <v>11.867733350614408</v>
      </c>
    </row>
    <row r="26" spans="1:30" s="29" customFormat="1" ht="11.25">
      <c r="A26" s="32">
        <v>20</v>
      </c>
      <c r="B26" s="52"/>
      <c r="C26" s="53" t="s">
        <v>47</v>
      </c>
      <c r="D26" s="54" t="s">
        <v>36</v>
      </c>
      <c r="E26" s="55" t="s">
        <v>48</v>
      </c>
      <c r="F26" s="56">
        <v>42755</v>
      </c>
      <c r="G26" s="57" t="s">
        <v>49</v>
      </c>
      <c r="H26" s="58">
        <v>12</v>
      </c>
      <c r="I26" s="58">
        <v>4</v>
      </c>
      <c r="J26" s="110">
        <v>4</v>
      </c>
      <c r="K26" s="59">
        <v>19</v>
      </c>
      <c r="L26" s="60">
        <v>2000</v>
      </c>
      <c r="M26" s="61">
        <v>400</v>
      </c>
      <c r="N26" s="60">
        <v>1750</v>
      </c>
      <c r="O26" s="61">
        <v>350</v>
      </c>
      <c r="P26" s="60">
        <v>2000</v>
      </c>
      <c r="Q26" s="61">
        <v>400</v>
      </c>
      <c r="R26" s="62">
        <f t="shared" si="0"/>
        <v>5750</v>
      </c>
      <c r="S26" s="63">
        <f t="shared" si="1"/>
        <v>1150</v>
      </c>
      <c r="T26" s="64">
        <f>S26/J26</f>
        <v>287.5</v>
      </c>
      <c r="U26" s="65">
        <f t="shared" si="2"/>
        <v>5</v>
      </c>
      <c r="V26" s="66">
        <v>0</v>
      </c>
      <c r="W26" s="67">
        <v>0</v>
      </c>
      <c r="X26" s="68">
        <f t="shared" si="5"/>
      </c>
      <c r="Y26" s="68">
        <f t="shared" si="6"/>
      </c>
      <c r="Z26" s="69">
        <v>10760</v>
      </c>
      <c r="AA26" s="70">
        <v>2152</v>
      </c>
      <c r="AB26" s="74">
        <v>85799.5</v>
      </c>
      <c r="AC26" s="75">
        <v>12519</v>
      </c>
      <c r="AD26" s="76">
        <f t="shared" si="3"/>
        <v>6.853542615224859</v>
      </c>
    </row>
    <row r="27" spans="1:30" s="29" customFormat="1" ht="11.25">
      <c r="A27" s="32">
        <v>21</v>
      </c>
      <c r="B27" s="52"/>
      <c r="C27" s="53" t="s">
        <v>82</v>
      </c>
      <c r="D27" s="54" t="s">
        <v>41</v>
      </c>
      <c r="E27" s="55" t="s">
        <v>83</v>
      </c>
      <c r="F27" s="56">
        <v>43119</v>
      </c>
      <c r="G27" s="57" t="s">
        <v>44</v>
      </c>
      <c r="H27" s="58">
        <v>12</v>
      </c>
      <c r="I27" s="58">
        <v>13</v>
      </c>
      <c r="J27" s="110">
        <v>13</v>
      </c>
      <c r="K27" s="59">
        <v>2</v>
      </c>
      <c r="L27" s="60">
        <v>3090</v>
      </c>
      <c r="M27" s="61">
        <v>195</v>
      </c>
      <c r="N27" s="60">
        <v>5945</v>
      </c>
      <c r="O27" s="61">
        <v>369</v>
      </c>
      <c r="P27" s="60">
        <v>6488</v>
      </c>
      <c r="Q27" s="61">
        <v>426</v>
      </c>
      <c r="R27" s="62">
        <f t="shared" si="0"/>
        <v>15523</v>
      </c>
      <c r="S27" s="63">
        <f t="shared" si="1"/>
        <v>990</v>
      </c>
      <c r="T27" s="64">
        <f>S27/J27</f>
        <v>76.15384615384616</v>
      </c>
      <c r="U27" s="65">
        <f t="shared" si="2"/>
        <v>15.67979797979798</v>
      </c>
      <c r="V27" s="66">
        <v>22144.5</v>
      </c>
      <c r="W27" s="67">
        <v>1376</v>
      </c>
      <c r="X27" s="68">
        <f t="shared" si="5"/>
        <v>-0.29901329901329904</v>
      </c>
      <c r="Y27" s="68">
        <f t="shared" si="6"/>
        <v>-0.2805232558139535</v>
      </c>
      <c r="Z27" s="69">
        <v>42474.5</v>
      </c>
      <c r="AA27" s="70">
        <v>2823</v>
      </c>
      <c r="AB27" s="74">
        <v>63558</v>
      </c>
      <c r="AC27" s="75">
        <v>4225</v>
      </c>
      <c r="AD27" s="76">
        <f t="shared" si="3"/>
        <v>15.043313609467456</v>
      </c>
    </row>
    <row r="28" spans="1:30" s="29" customFormat="1" ht="11.25">
      <c r="A28" s="32">
        <v>22</v>
      </c>
      <c r="B28" s="52"/>
      <c r="C28" s="53" t="s">
        <v>61</v>
      </c>
      <c r="D28" s="54" t="s">
        <v>37</v>
      </c>
      <c r="E28" s="55" t="s">
        <v>61</v>
      </c>
      <c r="F28" s="56">
        <v>43091</v>
      </c>
      <c r="G28" s="57" t="s">
        <v>54</v>
      </c>
      <c r="H28" s="58">
        <v>340</v>
      </c>
      <c r="I28" s="58">
        <v>37</v>
      </c>
      <c r="J28" s="110">
        <v>37</v>
      </c>
      <c r="K28" s="59">
        <v>6</v>
      </c>
      <c r="L28" s="60">
        <v>1840</v>
      </c>
      <c r="M28" s="61">
        <v>204</v>
      </c>
      <c r="N28" s="60">
        <v>2648.5</v>
      </c>
      <c r="O28" s="61">
        <v>282</v>
      </c>
      <c r="P28" s="60">
        <v>3055</v>
      </c>
      <c r="Q28" s="61">
        <v>336</v>
      </c>
      <c r="R28" s="62">
        <f t="shared" si="0"/>
        <v>7543.5</v>
      </c>
      <c r="S28" s="63">
        <f t="shared" si="1"/>
        <v>822</v>
      </c>
      <c r="T28" s="64">
        <f>S28/J28</f>
        <v>22.216216216216218</v>
      </c>
      <c r="U28" s="65">
        <f t="shared" si="2"/>
        <v>9.177007299270073</v>
      </c>
      <c r="V28" s="66">
        <v>62146.55</v>
      </c>
      <c r="W28" s="67">
        <v>6194</v>
      </c>
      <c r="X28" s="68">
        <f t="shared" si="5"/>
        <v>-0.8786175580140813</v>
      </c>
      <c r="Y28" s="68">
        <f t="shared" si="6"/>
        <v>-0.8672909267032612</v>
      </c>
      <c r="Z28" s="69">
        <v>119378.47</v>
      </c>
      <c r="AA28" s="70">
        <v>12195</v>
      </c>
      <c r="AB28" s="74">
        <v>7315068.36</v>
      </c>
      <c r="AC28" s="75">
        <v>616464</v>
      </c>
      <c r="AD28" s="76">
        <f t="shared" si="3"/>
        <v>11.866172817877443</v>
      </c>
    </row>
    <row r="29" spans="1:30" s="29" customFormat="1" ht="11.25">
      <c r="A29" s="32">
        <v>23</v>
      </c>
      <c r="B29" s="52"/>
      <c r="C29" s="53" t="s">
        <v>68</v>
      </c>
      <c r="D29" s="54" t="s">
        <v>36</v>
      </c>
      <c r="E29" s="55" t="s">
        <v>69</v>
      </c>
      <c r="F29" s="56">
        <v>43105</v>
      </c>
      <c r="G29" s="57" t="s">
        <v>43</v>
      </c>
      <c r="H29" s="58">
        <v>118</v>
      </c>
      <c r="I29" s="58">
        <v>13</v>
      </c>
      <c r="J29" s="110">
        <v>13</v>
      </c>
      <c r="K29" s="59">
        <v>4</v>
      </c>
      <c r="L29" s="60">
        <v>1423</v>
      </c>
      <c r="M29" s="61">
        <v>197</v>
      </c>
      <c r="N29" s="60">
        <v>2056</v>
      </c>
      <c r="O29" s="61">
        <v>291</v>
      </c>
      <c r="P29" s="60">
        <v>2412</v>
      </c>
      <c r="Q29" s="61">
        <v>315</v>
      </c>
      <c r="R29" s="62">
        <f t="shared" si="0"/>
        <v>5891</v>
      </c>
      <c r="S29" s="63">
        <f t="shared" si="1"/>
        <v>803</v>
      </c>
      <c r="T29" s="64">
        <f>S29/J29</f>
        <v>61.76923076923077</v>
      </c>
      <c r="U29" s="65">
        <f t="shared" si="2"/>
        <v>7.336239103362391</v>
      </c>
      <c r="V29" s="66">
        <v>45475.5</v>
      </c>
      <c r="W29" s="67">
        <v>4500</v>
      </c>
      <c r="X29" s="68">
        <f t="shared" si="5"/>
        <v>-0.8704577189915449</v>
      </c>
      <c r="Y29" s="68">
        <f t="shared" si="6"/>
        <v>-0.8215555555555556</v>
      </c>
      <c r="Z29" s="69">
        <v>102873</v>
      </c>
      <c r="AA29" s="70">
        <v>10381</v>
      </c>
      <c r="AB29" s="86">
        <v>594530.67</v>
      </c>
      <c r="AC29" s="87">
        <v>54348</v>
      </c>
      <c r="AD29" s="76">
        <f t="shared" si="3"/>
        <v>10.93932932214617</v>
      </c>
    </row>
    <row r="30" spans="1:30" s="29" customFormat="1" ht="11.25">
      <c r="A30" s="32">
        <v>24</v>
      </c>
      <c r="B30" s="52"/>
      <c r="C30" s="53" t="s">
        <v>85</v>
      </c>
      <c r="D30" s="54" t="s">
        <v>38</v>
      </c>
      <c r="E30" s="55" t="s">
        <v>86</v>
      </c>
      <c r="F30" s="56">
        <v>43119</v>
      </c>
      <c r="G30" s="57" t="s">
        <v>51</v>
      </c>
      <c r="H30" s="58">
        <v>10</v>
      </c>
      <c r="I30" s="58">
        <v>9</v>
      </c>
      <c r="J30" s="110">
        <v>9</v>
      </c>
      <c r="K30" s="59">
        <v>2</v>
      </c>
      <c r="L30" s="60">
        <v>2064.2</v>
      </c>
      <c r="M30" s="61">
        <v>180</v>
      </c>
      <c r="N30" s="60">
        <v>3475.05</v>
      </c>
      <c r="O30" s="61">
        <v>301</v>
      </c>
      <c r="P30" s="60">
        <v>2881.32</v>
      </c>
      <c r="Q30" s="61">
        <v>248</v>
      </c>
      <c r="R30" s="62">
        <f t="shared" si="0"/>
        <v>8420.57</v>
      </c>
      <c r="S30" s="63">
        <f t="shared" si="1"/>
        <v>729</v>
      </c>
      <c r="T30" s="64">
        <f>S30/J30</f>
        <v>81</v>
      </c>
      <c r="U30" s="65">
        <f t="shared" si="2"/>
        <v>11.55085048010974</v>
      </c>
      <c r="V30" s="66">
        <v>14940.71</v>
      </c>
      <c r="W30" s="67">
        <v>1438</v>
      </c>
      <c r="X30" s="68">
        <f t="shared" si="5"/>
        <v>-0.4364009474783996</v>
      </c>
      <c r="Y30" s="68">
        <f t="shared" si="6"/>
        <v>-0.49304589707927676</v>
      </c>
      <c r="Z30" s="69">
        <v>27468.64</v>
      </c>
      <c r="AA30" s="70">
        <v>2528</v>
      </c>
      <c r="AB30" s="74">
        <v>35889.21</v>
      </c>
      <c r="AC30" s="75">
        <v>3257</v>
      </c>
      <c r="AD30" s="76">
        <f t="shared" si="3"/>
        <v>11.019100399140314</v>
      </c>
    </row>
    <row r="31" spans="1:30" s="29" customFormat="1" ht="11.25">
      <c r="A31" s="32">
        <v>25</v>
      </c>
      <c r="B31" s="85"/>
      <c r="C31" s="78" t="s">
        <v>64</v>
      </c>
      <c r="D31" s="79" t="s">
        <v>38</v>
      </c>
      <c r="E31" s="80" t="s">
        <v>65</v>
      </c>
      <c r="F31" s="81">
        <v>43098</v>
      </c>
      <c r="G31" s="57" t="s">
        <v>42</v>
      </c>
      <c r="H31" s="82">
        <v>156</v>
      </c>
      <c r="I31" s="82">
        <v>2</v>
      </c>
      <c r="J31" s="110">
        <v>2</v>
      </c>
      <c r="K31" s="59">
        <v>5</v>
      </c>
      <c r="L31" s="60">
        <v>2672.17</v>
      </c>
      <c r="M31" s="61">
        <v>125</v>
      </c>
      <c r="N31" s="60">
        <v>5293.21</v>
      </c>
      <c r="O31" s="61">
        <v>244</v>
      </c>
      <c r="P31" s="60">
        <v>3963.4</v>
      </c>
      <c r="Q31" s="61">
        <v>197</v>
      </c>
      <c r="R31" s="62">
        <f t="shared" si="0"/>
        <v>11928.78</v>
      </c>
      <c r="S31" s="63">
        <f t="shared" si="1"/>
        <v>566</v>
      </c>
      <c r="T31" s="64">
        <f>S31/J31</f>
        <v>283</v>
      </c>
      <c r="U31" s="65">
        <f t="shared" si="2"/>
        <v>21.075583038869258</v>
      </c>
      <c r="V31" s="66">
        <v>20974.77</v>
      </c>
      <c r="W31" s="67">
        <v>993</v>
      </c>
      <c r="X31" s="68">
        <f t="shared" si="5"/>
        <v>-0.4312795801813321</v>
      </c>
      <c r="Y31" s="68">
        <f t="shared" si="6"/>
        <v>-0.4300100704934542</v>
      </c>
      <c r="Z31" s="69">
        <v>38704.24</v>
      </c>
      <c r="AA31" s="70">
        <v>1987</v>
      </c>
      <c r="AB31" s="83">
        <v>992083.77</v>
      </c>
      <c r="AC31" s="84">
        <v>66160</v>
      </c>
      <c r="AD31" s="76">
        <f t="shared" si="3"/>
        <v>14.995220223700121</v>
      </c>
    </row>
    <row r="32" spans="1:30" s="29" customFormat="1" ht="11.25">
      <c r="A32" s="32">
        <v>26</v>
      </c>
      <c r="B32" s="77" t="s">
        <v>30</v>
      </c>
      <c r="C32" s="53" t="s">
        <v>95</v>
      </c>
      <c r="D32" s="54"/>
      <c r="E32" s="55" t="s">
        <v>95</v>
      </c>
      <c r="F32" s="56">
        <v>43126</v>
      </c>
      <c r="G32" s="57" t="s">
        <v>45</v>
      </c>
      <c r="H32" s="58">
        <v>20</v>
      </c>
      <c r="I32" s="58">
        <v>20</v>
      </c>
      <c r="J32" s="110">
        <v>20</v>
      </c>
      <c r="K32" s="59">
        <v>1</v>
      </c>
      <c r="L32" s="60">
        <v>500</v>
      </c>
      <c r="M32" s="61">
        <v>53</v>
      </c>
      <c r="N32" s="60">
        <v>907</v>
      </c>
      <c r="O32" s="61">
        <v>98</v>
      </c>
      <c r="P32" s="60">
        <v>809</v>
      </c>
      <c r="Q32" s="61">
        <v>91</v>
      </c>
      <c r="R32" s="62">
        <f t="shared" si="0"/>
        <v>2216</v>
      </c>
      <c r="S32" s="63">
        <f t="shared" si="1"/>
        <v>242</v>
      </c>
      <c r="T32" s="64">
        <f>S32/J32</f>
        <v>12.1</v>
      </c>
      <c r="U32" s="65">
        <f t="shared" si="2"/>
        <v>9.15702479338843</v>
      </c>
      <c r="V32" s="66"/>
      <c r="W32" s="67"/>
      <c r="X32" s="68"/>
      <c r="Y32" s="68"/>
      <c r="Z32" s="69"/>
      <c r="AA32" s="70"/>
      <c r="AB32" s="74">
        <v>2216</v>
      </c>
      <c r="AC32" s="75">
        <v>242</v>
      </c>
      <c r="AD32" s="76">
        <f t="shared" si="3"/>
        <v>9.15702479338843</v>
      </c>
    </row>
    <row r="33" spans="1:30" s="29" customFormat="1" ht="11.25">
      <c r="A33" s="32">
        <v>27</v>
      </c>
      <c r="B33" s="85"/>
      <c r="C33" s="78" t="s">
        <v>75</v>
      </c>
      <c r="D33" s="79" t="s">
        <v>41</v>
      </c>
      <c r="E33" s="80" t="s">
        <v>76</v>
      </c>
      <c r="F33" s="81">
        <v>43112</v>
      </c>
      <c r="G33" s="57" t="s">
        <v>42</v>
      </c>
      <c r="H33" s="82">
        <v>28</v>
      </c>
      <c r="I33" s="82">
        <v>10</v>
      </c>
      <c r="J33" s="110">
        <v>10</v>
      </c>
      <c r="K33" s="59">
        <v>3</v>
      </c>
      <c r="L33" s="60">
        <v>876.12</v>
      </c>
      <c r="M33" s="61">
        <v>63</v>
      </c>
      <c r="N33" s="60">
        <v>1153.5</v>
      </c>
      <c r="O33" s="61">
        <v>79</v>
      </c>
      <c r="P33" s="60">
        <v>1089.83</v>
      </c>
      <c r="Q33" s="61">
        <v>76</v>
      </c>
      <c r="R33" s="62">
        <f t="shared" si="0"/>
        <v>3119.45</v>
      </c>
      <c r="S33" s="63">
        <f t="shared" si="1"/>
        <v>218</v>
      </c>
      <c r="T33" s="64">
        <f>S33/J33</f>
        <v>21.8</v>
      </c>
      <c r="U33" s="65">
        <f t="shared" si="2"/>
        <v>14.30940366972477</v>
      </c>
      <c r="V33" s="66">
        <v>18769.260000000002</v>
      </c>
      <c r="W33" s="67">
        <v>1350</v>
      </c>
      <c r="X33" s="68">
        <f aca="true" t="shared" si="7" ref="X33:X38">IF(V33&lt;&gt;0,-(V33-R33)/V33,"")</f>
        <v>-0.8338000539179488</v>
      </c>
      <c r="Y33" s="68">
        <f aca="true" t="shared" si="8" ref="Y33:Y38">IF(W33&lt;&gt;0,-(W33-S33)/W33,"")</f>
        <v>-0.8385185185185186</v>
      </c>
      <c r="Z33" s="69">
        <v>34119.38</v>
      </c>
      <c r="AA33" s="70">
        <v>2570</v>
      </c>
      <c r="AB33" s="83">
        <v>162860.78</v>
      </c>
      <c r="AC33" s="84">
        <v>11185</v>
      </c>
      <c r="AD33" s="76">
        <f t="shared" si="3"/>
        <v>14.5606419311578</v>
      </c>
    </row>
    <row r="34" spans="1:30" s="29" customFormat="1" ht="11.25">
      <c r="A34" s="32">
        <v>28</v>
      </c>
      <c r="B34" s="52"/>
      <c r="C34" s="53" t="s">
        <v>55</v>
      </c>
      <c r="D34" s="54" t="s">
        <v>31</v>
      </c>
      <c r="E34" s="55" t="s">
        <v>55</v>
      </c>
      <c r="F34" s="56">
        <v>42958</v>
      </c>
      <c r="G34" s="57" t="s">
        <v>45</v>
      </c>
      <c r="H34" s="58">
        <v>107</v>
      </c>
      <c r="I34" s="58">
        <v>2</v>
      </c>
      <c r="J34" s="110">
        <v>2</v>
      </c>
      <c r="K34" s="59">
        <v>11</v>
      </c>
      <c r="L34" s="60">
        <v>109.5</v>
      </c>
      <c r="M34" s="61">
        <v>12</v>
      </c>
      <c r="N34" s="60">
        <v>230.5</v>
      </c>
      <c r="O34" s="61">
        <v>29</v>
      </c>
      <c r="P34" s="60">
        <v>526</v>
      </c>
      <c r="Q34" s="61">
        <v>77</v>
      </c>
      <c r="R34" s="62">
        <f t="shared" si="0"/>
        <v>866</v>
      </c>
      <c r="S34" s="63">
        <f t="shared" si="1"/>
        <v>118</v>
      </c>
      <c r="T34" s="64">
        <f>S34/J34</f>
        <v>59</v>
      </c>
      <c r="U34" s="65">
        <f t="shared" si="2"/>
        <v>7.338983050847458</v>
      </c>
      <c r="V34" s="66">
        <v>1926</v>
      </c>
      <c r="W34" s="67">
        <v>225</v>
      </c>
      <c r="X34" s="68">
        <f t="shared" si="7"/>
        <v>-0.5503634475597092</v>
      </c>
      <c r="Y34" s="68">
        <f t="shared" si="8"/>
        <v>-0.47555555555555556</v>
      </c>
      <c r="Z34" s="69">
        <v>3608</v>
      </c>
      <c r="AA34" s="70">
        <v>427</v>
      </c>
      <c r="AB34" s="74">
        <v>230684</v>
      </c>
      <c r="AC34" s="75">
        <v>22508</v>
      </c>
      <c r="AD34" s="76">
        <f t="shared" si="3"/>
        <v>10.248978141105384</v>
      </c>
    </row>
    <row r="35" spans="1:30" s="29" customFormat="1" ht="11.25">
      <c r="A35" s="32">
        <v>29</v>
      </c>
      <c r="B35" s="52"/>
      <c r="C35" s="53" t="s">
        <v>53</v>
      </c>
      <c r="D35" s="54" t="s">
        <v>41</v>
      </c>
      <c r="E35" s="55" t="s">
        <v>53</v>
      </c>
      <c r="F35" s="56">
        <v>42937</v>
      </c>
      <c r="G35" s="57" t="s">
        <v>45</v>
      </c>
      <c r="H35" s="58">
        <v>82</v>
      </c>
      <c r="I35" s="58">
        <v>1</v>
      </c>
      <c r="J35" s="110">
        <v>1</v>
      </c>
      <c r="K35" s="59">
        <v>8</v>
      </c>
      <c r="L35" s="60">
        <v>180</v>
      </c>
      <c r="M35" s="61">
        <v>18</v>
      </c>
      <c r="N35" s="60">
        <v>210</v>
      </c>
      <c r="O35" s="61">
        <v>21</v>
      </c>
      <c r="P35" s="60">
        <v>230</v>
      </c>
      <c r="Q35" s="61">
        <v>23</v>
      </c>
      <c r="R35" s="62">
        <f t="shared" si="0"/>
        <v>620</v>
      </c>
      <c r="S35" s="63">
        <f t="shared" si="1"/>
        <v>62</v>
      </c>
      <c r="T35" s="64">
        <f>S35/J35</f>
        <v>62</v>
      </c>
      <c r="U35" s="65">
        <f t="shared" si="2"/>
        <v>10</v>
      </c>
      <c r="V35" s="66">
        <v>890</v>
      </c>
      <c r="W35" s="67">
        <v>89</v>
      </c>
      <c r="X35" s="68">
        <f t="shared" si="7"/>
        <v>-0.30337078651685395</v>
      </c>
      <c r="Y35" s="68">
        <f t="shared" si="8"/>
        <v>-0.30337078651685395</v>
      </c>
      <c r="Z35" s="69">
        <v>1460</v>
      </c>
      <c r="AA35" s="70">
        <v>148</v>
      </c>
      <c r="AB35" s="74">
        <v>128017</v>
      </c>
      <c r="AC35" s="75">
        <v>12279</v>
      </c>
      <c r="AD35" s="76">
        <f t="shared" si="3"/>
        <v>10.42568613079241</v>
      </c>
    </row>
    <row r="36" spans="1:30" s="29" customFormat="1" ht="11.25">
      <c r="A36" s="32">
        <v>30</v>
      </c>
      <c r="B36" s="52"/>
      <c r="C36" s="53" t="s">
        <v>87</v>
      </c>
      <c r="D36" s="54" t="s">
        <v>38</v>
      </c>
      <c r="E36" s="55" t="s">
        <v>87</v>
      </c>
      <c r="F36" s="56">
        <v>43119</v>
      </c>
      <c r="G36" s="57" t="s">
        <v>45</v>
      </c>
      <c r="H36" s="58">
        <v>28</v>
      </c>
      <c r="I36" s="58">
        <v>28</v>
      </c>
      <c r="J36" s="110">
        <v>28</v>
      </c>
      <c r="K36" s="59">
        <v>2</v>
      </c>
      <c r="L36" s="60">
        <v>109</v>
      </c>
      <c r="M36" s="61">
        <v>15</v>
      </c>
      <c r="N36" s="60">
        <v>174</v>
      </c>
      <c r="O36" s="61">
        <v>20</v>
      </c>
      <c r="P36" s="60">
        <v>114</v>
      </c>
      <c r="Q36" s="61">
        <v>15</v>
      </c>
      <c r="R36" s="62">
        <f t="shared" si="0"/>
        <v>397</v>
      </c>
      <c r="S36" s="63">
        <f t="shared" si="1"/>
        <v>50</v>
      </c>
      <c r="T36" s="64">
        <f>S36/J36</f>
        <v>1.7857142857142858</v>
      </c>
      <c r="U36" s="65">
        <f t="shared" si="2"/>
        <v>7.94</v>
      </c>
      <c r="V36" s="66">
        <v>4095</v>
      </c>
      <c r="W36" s="67">
        <v>397</v>
      </c>
      <c r="X36" s="68">
        <f t="shared" si="7"/>
        <v>-0.9030525030525031</v>
      </c>
      <c r="Y36" s="68">
        <f t="shared" si="8"/>
        <v>-0.8740554156171285</v>
      </c>
      <c r="Z36" s="69">
        <v>6858</v>
      </c>
      <c r="AA36" s="70">
        <v>700</v>
      </c>
      <c r="AB36" s="74">
        <v>7485</v>
      </c>
      <c r="AC36" s="75">
        <v>766</v>
      </c>
      <c r="AD36" s="76">
        <f t="shared" si="3"/>
        <v>9.77154046997389</v>
      </c>
    </row>
    <row r="37" spans="1:30" s="29" customFormat="1" ht="11.25">
      <c r="A37" s="32">
        <v>31</v>
      </c>
      <c r="B37" s="52"/>
      <c r="C37" s="53" t="s">
        <v>60</v>
      </c>
      <c r="D37" s="54" t="s">
        <v>35</v>
      </c>
      <c r="E37" s="55" t="s">
        <v>59</v>
      </c>
      <c r="F37" s="56">
        <v>43070</v>
      </c>
      <c r="G37" s="57" t="s">
        <v>54</v>
      </c>
      <c r="H37" s="58">
        <v>166</v>
      </c>
      <c r="I37" s="58">
        <v>3</v>
      </c>
      <c r="J37" s="110">
        <v>3</v>
      </c>
      <c r="K37" s="59">
        <v>9</v>
      </c>
      <c r="L37" s="60">
        <v>68</v>
      </c>
      <c r="M37" s="61">
        <v>8</v>
      </c>
      <c r="N37" s="60">
        <v>122</v>
      </c>
      <c r="O37" s="61">
        <v>14</v>
      </c>
      <c r="P37" s="60">
        <v>102</v>
      </c>
      <c r="Q37" s="61">
        <v>12</v>
      </c>
      <c r="R37" s="62">
        <f t="shared" si="0"/>
        <v>292</v>
      </c>
      <c r="S37" s="63">
        <f t="shared" si="1"/>
        <v>34</v>
      </c>
      <c r="T37" s="64">
        <f>S37/J37</f>
        <v>11.333333333333334</v>
      </c>
      <c r="U37" s="65">
        <f t="shared" si="2"/>
        <v>8.588235294117647</v>
      </c>
      <c r="V37" s="66">
        <v>418</v>
      </c>
      <c r="W37" s="67">
        <v>50</v>
      </c>
      <c r="X37" s="68">
        <f t="shared" si="7"/>
        <v>-0.3014354066985646</v>
      </c>
      <c r="Y37" s="68">
        <f t="shared" si="8"/>
        <v>-0.32</v>
      </c>
      <c r="Z37" s="69">
        <v>904</v>
      </c>
      <c r="AA37" s="70">
        <v>105</v>
      </c>
      <c r="AB37" s="74">
        <v>1087711.723</v>
      </c>
      <c r="AC37" s="75">
        <v>94570</v>
      </c>
      <c r="AD37" s="76">
        <f t="shared" si="3"/>
        <v>11.501657216876389</v>
      </c>
    </row>
    <row r="38" spans="1:30" s="29" customFormat="1" ht="11.25">
      <c r="A38" s="32">
        <v>32</v>
      </c>
      <c r="B38" s="52"/>
      <c r="C38" s="53" t="s">
        <v>57</v>
      </c>
      <c r="D38" s="54" t="s">
        <v>38</v>
      </c>
      <c r="E38" s="55" t="s">
        <v>57</v>
      </c>
      <c r="F38" s="56">
        <v>43063</v>
      </c>
      <c r="G38" s="57" t="s">
        <v>46</v>
      </c>
      <c r="H38" s="58">
        <v>50</v>
      </c>
      <c r="I38" s="58">
        <v>4</v>
      </c>
      <c r="J38" s="110">
        <v>4</v>
      </c>
      <c r="K38" s="59">
        <v>10</v>
      </c>
      <c r="L38" s="60">
        <v>4514.66</v>
      </c>
      <c r="M38" s="61">
        <v>901</v>
      </c>
      <c r="N38" s="60">
        <v>2100</v>
      </c>
      <c r="O38" s="61">
        <v>313</v>
      </c>
      <c r="P38" s="60">
        <v>0</v>
      </c>
      <c r="Q38" s="61">
        <v>0</v>
      </c>
      <c r="R38" s="62">
        <v>390</v>
      </c>
      <c r="S38" s="63">
        <v>17</v>
      </c>
      <c r="T38" s="64">
        <v>720</v>
      </c>
      <c r="U38" s="65">
        <v>33</v>
      </c>
      <c r="V38" s="66">
        <v>390</v>
      </c>
      <c r="W38" s="67">
        <v>17</v>
      </c>
      <c r="X38" s="68">
        <f t="shared" si="7"/>
        <v>0</v>
      </c>
      <c r="Y38" s="68">
        <f t="shared" si="8"/>
        <v>0</v>
      </c>
      <c r="Z38" s="69">
        <v>11763</v>
      </c>
      <c r="AA38" s="70">
        <v>1070</v>
      </c>
      <c r="AB38" s="74">
        <v>267953.69</v>
      </c>
      <c r="AC38" s="75">
        <v>28929</v>
      </c>
      <c r="AD38" s="76">
        <f t="shared" si="3"/>
        <v>9.262459469736251</v>
      </c>
    </row>
    <row r="39" spans="1:30" ht="11.25">
      <c r="A39" s="88"/>
      <c r="B39" s="88"/>
      <c r="C39" s="88"/>
      <c r="D39" s="89"/>
      <c r="E39" s="90"/>
      <c r="F39" s="91"/>
      <c r="G39" s="92"/>
      <c r="H39" s="93"/>
      <c r="I39" s="93"/>
      <c r="J39" s="111"/>
      <c r="K39" s="94"/>
      <c r="L39" s="95"/>
      <c r="M39" s="96"/>
      <c r="N39" s="95"/>
      <c r="O39" s="96"/>
      <c r="P39" s="97"/>
      <c r="Q39" s="98"/>
      <c r="R39" s="62"/>
      <c r="S39" s="63"/>
      <c r="T39" s="99"/>
      <c r="U39" s="100"/>
      <c r="V39" s="100"/>
      <c r="W39" s="100"/>
      <c r="X39" s="68">
        <f>IF(V39&lt;&gt;0,-(V39-R39)/V39,"")</f>
      </c>
      <c r="Y39" s="68">
        <f>IF(W39&lt;&gt;0,-(W39-S39)/W39,"")</f>
      </c>
      <c r="Z39" s="97"/>
      <c r="AA39" s="98"/>
      <c r="AB39" s="73"/>
      <c r="AC39" s="101"/>
      <c r="AD39" s="102"/>
    </row>
  </sheetData>
  <sheetProtection formatCells="0" formatColumns="0" formatRows="0" insertColumns="0" insertRows="0" insertHyperlinks="0" deleteColumns="0" deleteRows="0" sort="0" autoFilter="0" pivotTables="0"/>
  <mergeCells count="12">
    <mergeCell ref="AB4:AD4"/>
    <mergeCell ref="Z4:AA4"/>
    <mergeCell ref="B1:C1"/>
    <mergeCell ref="B2:C2"/>
    <mergeCell ref="B3:C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2018-01-29T19:28:38Z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