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0" windowWidth="23655" windowHeight="9330" tabRatio="616" activeTab="0"/>
  </bookViews>
  <sheets>
    <sheet name="22-28.12.2017 (hafta)" sheetId="1" r:id="rId1"/>
  </sheets>
  <definedNames>
    <definedName name="_xlnm.Print_Area" localSheetId="0">'22-28.12.2017 (hafta)'!#REF!</definedName>
  </definedNames>
  <calcPr fullCalcOnLoad="1"/>
</workbook>
</file>

<file path=xl/sharedStrings.xml><?xml version="1.0" encoding="utf-8"?>
<sst xmlns="http://schemas.openxmlformats.org/spreadsheetml/2006/main" count="329" uniqueCount="165">
  <si>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</si>
  <si>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</si>
  <si>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</si>
  <si>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</si>
  <si>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</si>
  <si>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</si>
  <si>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</si>
  <si>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</si>
  <si>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</si>
  <si>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</si>
  <si>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</si>
  <si>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SON HAFTA</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</si>
  <si>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</si>
  <si>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</si>
  <si>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</si>
  <si>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</si>
  <si>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</si>
  <si>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</si>
  <si>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</si>
  <si>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</si>
  <si>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</si>
  <si>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</si>
  <si>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</si>
  <si>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</si>
  <si>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</si>
  <si>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</si>
  <si>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</si>
  <si>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</si>
  <si>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</si>
  <si>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</si>
  <si>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</si>
  <si>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BİLET       %</t>
  </si>
  <si>
    <t>YENİ</t>
  </si>
  <si>
    <t>15+</t>
  </si>
  <si>
    <t>18+</t>
  </si>
  <si>
    <t>UIP TURKEY</t>
  </si>
  <si>
    <t>7+</t>
  </si>
  <si>
    <t>7A</t>
  </si>
  <si>
    <t>G</t>
  </si>
  <si>
    <t>7+13A</t>
  </si>
  <si>
    <t>PİNEMA</t>
  </si>
  <si>
    <t>WARNER BROS. TURKEY</t>
  </si>
  <si>
    <t>13+</t>
  </si>
  <si>
    <t>TME</t>
  </si>
  <si>
    <t>BİR FİLM</t>
  </si>
  <si>
    <t>THE DRAGON SPELL</t>
  </si>
  <si>
    <t>CESUR KAHRAMAN: EJDERHA BÜYÜSÜ</t>
  </si>
  <si>
    <t>BS DAĞITIM</t>
  </si>
  <si>
    <t>M3 FİLM</t>
  </si>
  <si>
    <t>MC FİLM</t>
  </si>
  <si>
    <t>ÖZEN FİLM</t>
  </si>
  <si>
    <t>KURMACA</t>
  </si>
  <si>
    <t>DERİN FİLM</t>
  </si>
  <si>
    <t>13+15A</t>
  </si>
  <si>
    <t>BLING</t>
  </si>
  <si>
    <t>EN SÜPER KAHRAMANLAR</t>
  </si>
  <si>
    <t>HÜDDAM</t>
  </si>
  <si>
    <t>KAGUYAHIME NO MONOGATARI</t>
  </si>
  <si>
    <t>PRENSES KAGUYA</t>
  </si>
  <si>
    <t>MUCİZE</t>
  </si>
  <si>
    <t>ICE AGE: COLLISION COURSE</t>
  </si>
  <si>
    <t>BUZ DEVRİ. BÜYÜK ÇARPIŞMA</t>
  </si>
  <si>
    <t>PATERSON</t>
  </si>
  <si>
    <t>SURF'S UP 2: WAVEMANIA</t>
  </si>
  <si>
    <t>NEŞELİ DALGALAR: DALGAMANYA</t>
  </si>
  <si>
    <t>NERUDA</t>
  </si>
  <si>
    <t>ROCK DOG</t>
  </si>
  <si>
    <t>SÜPER YETENEK</t>
  </si>
  <si>
    <t>FİLMARTI</t>
  </si>
  <si>
    <t>BOSS BABY</t>
  </si>
  <si>
    <t>PATRON BEBEK</t>
  </si>
  <si>
    <t>MASHA I MEDVED</t>
  </si>
  <si>
    <t>MAŞA İLE KOCA AYI</t>
  </si>
  <si>
    <t>ÇIKIŞ KOPYA SAYISI</t>
  </si>
  <si>
    <t>666 CİN MUSALLATI</t>
  </si>
  <si>
    <t>CAPTAIN UNDERPANTS: THE FIRST EPIC MOVIE</t>
  </si>
  <si>
    <t>KAPTAN DÜŞÜK DON: DESTANSI İLK FİLM</t>
  </si>
  <si>
    <t>SARI SICAK</t>
  </si>
  <si>
    <t>DIE HASCHENSCHULE: JAGD NACH DEM GOLDENEN</t>
  </si>
  <si>
    <t>TAVŞAN OKULU</t>
  </si>
  <si>
    <t>BERLİN SENDROMU</t>
  </si>
  <si>
    <t>BERLIN SYNDROME</t>
  </si>
  <si>
    <t>DORU</t>
  </si>
  <si>
    <t>AY KARDEŞLER 3: SİRKTE CURCUNA</t>
  </si>
  <si>
    <t>BOONIE BEARS: THE BIG TOP SECRET</t>
  </si>
  <si>
    <t>MAYMUNLAR CEHENNEMİ: SAVAŞ</t>
  </si>
  <si>
    <t>WAR FOR THE PLANET OF THE APES</t>
  </si>
  <si>
    <t>CGVMARS DAĞITIM</t>
  </si>
  <si>
    <t>LES AS DE LA JUNGLE - OPERATION BENQUISE</t>
  </si>
  <si>
    <t>ORMAN ÇETESİ</t>
  </si>
  <si>
    <t>BALERİN VE AFACAN MUCİT</t>
  </si>
  <si>
    <t>BALLERINA</t>
  </si>
  <si>
    <t>MANIFESTO</t>
  </si>
  <si>
    <t>THE SON OF BIGFOOT</t>
  </si>
  <si>
    <t>KOCA AYAK VE OĞLU</t>
  </si>
  <si>
    <t>KAÇIŞ ODASI</t>
  </si>
  <si>
    <t>ESCAPE ROOM</t>
  </si>
  <si>
    <t>BABAM</t>
  </si>
  <si>
    <t>LIGHTING DINDIN</t>
  </si>
  <si>
    <t>BÜYÜLÜ KANATLAR</t>
  </si>
  <si>
    <t>İŞE YARAR BİR ŞEY</t>
  </si>
  <si>
    <t>A STORK'S JOURNEY</t>
  </si>
  <si>
    <t>BAK ŞU LEYLEĞE</t>
  </si>
  <si>
    <t>YOL ARKADAŞIM</t>
  </si>
  <si>
    <t>AYLA</t>
  </si>
  <si>
    <t>MACERA GÜNLÜKLERİ: SİHİRLİ ADAYA YOLCULUK</t>
  </si>
  <si>
    <t>THE SHONKU DIARIES - A UNICORNE ADVENTURE</t>
  </si>
  <si>
    <t>BU JIAN BU SAN</t>
  </si>
  <si>
    <t>KARE</t>
  </si>
  <si>
    <t>JIGSAW</t>
  </si>
  <si>
    <t>TESTERE: JİGSAW EFSANESİ</t>
  </si>
  <si>
    <t>UMUDUN ÖTEKİ YÜZÜ</t>
  </si>
  <si>
    <t>TOIVON TUOLLA  PUOLEN</t>
  </si>
  <si>
    <t>MUTLULUK ZAMANI</t>
  </si>
  <si>
    <t>DOĞU EKSPRESİNDE CİNAYET</t>
  </si>
  <si>
    <t>MURDER ON THE ORIENT EXPRESS</t>
  </si>
  <si>
    <t>YOL AYRIMI</t>
  </si>
  <si>
    <t>THE KILLING OF A SACRED DEER</t>
  </si>
  <si>
    <t>KUTSAL GEYİĞİN ÖLÜMÜ</t>
  </si>
  <si>
    <t>DER KLEINE VAMPIR</t>
  </si>
  <si>
    <t>KÜÇÜK VAMPİR</t>
  </si>
  <si>
    <t>JUSTICE LEAGUE</t>
  </si>
  <si>
    <t>ADALET BİRLİĞİ</t>
  </si>
  <si>
    <t>PADDINGTON 2</t>
  </si>
  <si>
    <t>AYI PADDINGTON 2</t>
  </si>
  <si>
    <t>BUĞDAY</t>
  </si>
  <si>
    <t>MORG</t>
  </si>
  <si>
    <t>WONDER</t>
  </si>
  <si>
    <t>KARDEŞİM BENİM 2</t>
  </si>
  <si>
    <t>FLATLINERS</t>
  </si>
  <si>
    <t>ÇİZGİ ÖTESİ</t>
  </si>
  <si>
    <t>AİLE ARASINDA</t>
  </si>
  <si>
    <t>TAMİRCİKLER: GİZLİ GÖREV</t>
  </si>
  <si>
    <t>FIKSIKI: BOLSHOY SEKRET</t>
  </si>
  <si>
    <t>KÖRFEZ</t>
  </si>
  <si>
    <t>JUPITER HOLDJA</t>
  </si>
  <si>
    <t>JÜPİTER'İN UYDUSU</t>
  </si>
  <si>
    <t>SUBURBICON</t>
  </si>
  <si>
    <t>ÖTEKİ TARAF</t>
  </si>
  <si>
    <t>ALIBI.COM</t>
  </si>
  <si>
    <t>DELİL.COM</t>
  </si>
  <si>
    <t>MAİDE'NİN ALTIN GÜNÜ</t>
  </si>
  <si>
    <t>YENİ YIL TEHLİKEDE</t>
  </si>
  <si>
    <t>SANTA &amp; CIE</t>
  </si>
  <si>
    <t>LE REDOUTABLE</t>
  </si>
  <si>
    <t>GODARD VE BEN</t>
  </si>
  <si>
    <t>POYRAZ KARAYEL: KÜRESEL SERMAYE</t>
  </si>
  <si>
    <t>THE PIRATES OF SOMALIA</t>
  </si>
  <si>
    <t>SOMALİ KORSANLARI</t>
  </si>
  <si>
    <t>THE PARTY</t>
  </si>
  <si>
    <t>PAPATYA</t>
  </si>
  <si>
    <t>STAR WARS: THE LAST JEDI</t>
  </si>
  <si>
    <t>STAR WARS: SON JEDİ</t>
  </si>
  <si>
    <t>WONDER WHEEL</t>
  </si>
  <si>
    <t>DÖNME DOLAP</t>
  </si>
  <si>
    <t>DÜŞ KIRGINLARI</t>
  </si>
  <si>
    <t>ACI TATLI EKŞİ</t>
  </si>
  <si>
    <t>BELALILAR</t>
  </si>
  <si>
    <t>EYVAH ANNEM DAĞITTI! 2</t>
  </si>
  <si>
    <t>A BAD MOM'S CHRISTMAS</t>
  </si>
  <si>
    <t>FERDINAND</t>
  </si>
  <si>
    <t>STRONGER</t>
  </si>
  <si>
    <t>PES ETME</t>
  </si>
  <si>
    <t>MARTILARIN EFENDİSİ</t>
  </si>
  <si>
    <t>22 - 28 ARALIK 2017 / 52. VİZYON HAFTASI</t>
  </si>
</sst>
</file>

<file path=xl/styles.xml><?xml version="1.0" encoding="utf-8"?>
<styleSheet xmlns="http://schemas.openxmlformats.org/spreadsheetml/2006/main">
  <numFmts count="4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 numFmtId="200" formatCode="_-* #,##0\ _T_L_-;\-* #,##0\ _T_L_-;_-* &quot;-&quot;??\ _T_L_-;_-@_-"/>
    <numFmt numFmtId="201" formatCode="&quot;Evet&quot;;&quot;Evet&quot;;&quot;Hayır&quot;"/>
    <numFmt numFmtId="202" formatCode="&quot;Doğru&quot;;&quot;Doğru&quot;;&quot;Yanlış&quot;"/>
    <numFmt numFmtId="203" formatCode="&quot;Açık&quot;;&quot;Açık&quot;;&quot;Kapalı&quot;"/>
    <numFmt numFmtId="204" formatCode="[$€-2]\ #,##0.00_);[Red]\([$€-2]\ #,##0.00\)"/>
  </numFmts>
  <fonts count="79">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b/>
      <sz val="7"/>
      <name val="Calibri"/>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6" fillId="24" borderId="0" applyNumberFormat="0" applyBorder="0" applyAlignment="0" applyProtection="0"/>
    <xf numFmtId="184"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3" fillId="0" borderId="0">
      <alignment/>
      <protection/>
    </xf>
    <xf numFmtId="0" fontId="0" fillId="0" borderId="0">
      <alignment/>
      <protection/>
    </xf>
    <xf numFmtId="184" fontId="0" fillId="0" borderId="0">
      <alignment/>
      <protection/>
    </xf>
    <xf numFmtId="0" fontId="53" fillId="0" borderId="0">
      <alignment/>
      <protection/>
    </xf>
    <xf numFmtId="184" fontId="53" fillId="0" borderId="0">
      <alignment/>
      <protection/>
    </xf>
    <xf numFmtId="184" fontId="53" fillId="0" borderId="0">
      <alignment/>
      <protection/>
    </xf>
    <xf numFmtId="184" fontId="53" fillId="0" borderId="0">
      <alignment/>
      <protection/>
    </xf>
    <xf numFmtId="184" fontId="53" fillId="0" borderId="0">
      <alignment/>
      <protection/>
    </xf>
    <xf numFmtId="0" fontId="0" fillId="0" borderId="0">
      <alignment/>
      <protection/>
    </xf>
    <xf numFmtId="0" fontId="0" fillId="0" borderId="0">
      <alignment/>
      <protection/>
    </xf>
    <xf numFmtId="184" fontId="53" fillId="0" borderId="0">
      <alignment/>
      <protection/>
    </xf>
    <xf numFmtId="184" fontId="53" fillId="0" borderId="0">
      <alignment/>
      <protection/>
    </xf>
    <xf numFmtId="0" fontId="53" fillId="0" borderId="0">
      <alignment/>
      <protection/>
    </xf>
    <xf numFmtId="0" fontId="0" fillId="0" borderId="0">
      <alignment/>
      <protection/>
    </xf>
    <xf numFmtId="184" fontId="0" fillId="0" borderId="0">
      <alignment/>
      <protection/>
    </xf>
    <xf numFmtId="184" fontId="53" fillId="0" borderId="0">
      <alignment/>
      <protection/>
    </xf>
    <xf numFmtId="184" fontId="53" fillId="0" borderId="0">
      <alignment/>
      <protection/>
    </xf>
    <xf numFmtId="0" fontId="0" fillId="25" borderId="8" applyNumberFormat="0" applyFont="0" applyAlignment="0" applyProtection="0"/>
    <xf numFmtId="0" fontId="67" fillId="26" borderId="0" applyNumberFormat="0" applyBorder="0" applyAlignment="0" applyProtection="0"/>
    <xf numFmtId="0" fontId="64"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9"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70" fillId="0" borderId="13" xfId="0" applyNumberFormat="1" applyFont="1" applyFill="1" applyBorder="1" applyAlignment="1">
      <alignment vertical="center"/>
    </xf>
    <xf numFmtId="0" fontId="45"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1" fillId="0" borderId="13" xfId="0" applyNumberFormat="1" applyFont="1" applyFill="1" applyBorder="1" applyAlignment="1">
      <alignment vertical="center"/>
    </xf>
    <xf numFmtId="3" fontId="71"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71" fillId="0" borderId="13" xfId="44" applyNumberFormat="1" applyFont="1" applyFill="1" applyBorder="1" applyAlignment="1" applyProtection="1">
      <alignment vertical="center"/>
      <protection locked="0"/>
    </xf>
    <xf numFmtId="3" fontId="71" fillId="0" borderId="13" xfId="44" applyNumberFormat="1" applyFont="1" applyFill="1" applyBorder="1" applyAlignment="1" applyProtection="1">
      <alignment vertical="center"/>
      <protection locked="0"/>
    </xf>
    <xf numFmtId="4" fontId="11" fillId="0" borderId="13" xfId="44" applyNumberFormat="1" applyFont="1" applyFill="1" applyBorder="1" applyAlignment="1" applyProtection="1">
      <alignment horizontal="right" vertical="center"/>
      <protection locked="0"/>
    </xf>
    <xf numFmtId="3" fontId="11" fillId="0" borderId="13" xfId="44" applyNumberFormat="1" applyFont="1" applyFill="1" applyBorder="1" applyAlignment="1" applyProtection="1">
      <alignment horizontal="right" vertical="center"/>
      <protection locked="0"/>
    </xf>
    <xf numFmtId="9" fontId="11" fillId="0" borderId="13" xfId="132" applyNumberFormat="1" applyFont="1" applyFill="1" applyBorder="1" applyAlignment="1" applyProtection="1">
      <alignment horizontal="right" vertical="center"/>
      <protection/>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70" fillId="0" borderId="13" xfId="0" applyFont="1" applyFill="1" applyBorder="1" applyAlignment="1">
      <alignment vertical="center"/>
    </xf>
    <xf numFmtId="0" fontId="45"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1"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4" fontId="11" fillId="0" borderId="13" xfId="67" applyNumberFormat="1" applyFont="1" applyFill="1" applyBorder="1" applyAlignment="1">
      <alignment vertical="center"/>
    </xf>
    <xf numFmtId="3" fontId="11" fillId="0" borderId="13" xfId="67" applyNumberFormat="1" applyFont="1" applyFill="1" applyBorder="1" applyAlignment="1">
      <alignment vertical="center"/>
    </xf>
    <xf numFmtId="0" fontId="5" fillId="34" borderId="13" xfId="0" applyFont="1" applyFill="1" applyBorder="1" applyAlignment="1" applyProtection="1">
      <alignment vertical="center"/>
      <protection/>
    </xf>
    <xf numFmtId="0" fontId="5" fillId="34" borderId="13" xfId="0" applyFont="1" applyFill="1" applyBorder="1" applyAlignment="1" applyProtection="1">
      <alignment horizontal="center" vertical="center"/>
      <protection/>
    </xf>
    <xf numFmtId="0" fontId="7" fillId="34" borderId="13" xfId="0" applyFont="1" applyFill="1" applyBorder="1" applyAlignment="1" applyProtection="1">
      <alignment vertical="center"/>
      <protection/>
    </xf>
    <xf numFmtId="187" fontId="6" fillId="34" borderId="13" xfId="0" applyNumberFormat="1" applyFont="1" applyFill="1" applyBorder="1" applyAlignment="1" applyProtection="1">
      <alignment horizontal="center" vertical="center"/>
      <protection/>
    </xf>
    <xf numFmtId="0" fontId="7" fillId="34" borderId="13" xfId="0" applyFont="1" applyFill="1" applyBorder="1" applyAlignment="1" applyProtection="1">
      <alignment horizontal="left" vertical="center"/>
      <protection/>
    </xf>
    <xf numFmtId="0" fontId="7" fillId="34" borderId="13" xfId="0" applyFont="1" applyFill="1" applyBorder="1" applyAlignment="1" applyProtection="1">
      <alignment horizontal="center" vertical="center"/>
      <protection/>
    </xf>
    <xf numFmtId="3" fontId="7" fillId="34" borderId="13" xfId="0" applyNumberFormat="1" applyFont="1" applyFill="1" applyBorder="1" applyAlignment="1" applyProtection="1">
      <alignment horizontal="center" vertical="center"/>
      <protection/>
    </xf>
    <xf numFmtId="4" fontId="7" fillId="34" borderId="13" xfId="0" applyNumberFormat="1" applyFont="1" applyFill="1" applyBorder="1" applyAlignment="1" applyProtection="1">
      <alignment horizontal="right" vertical="center"/>
      <protection/>
    </xf>
    <xf numFmtId="3" fontId="7" fillId="34" borderId="13" xfId="0" applyNumberFormat="1" applyFont="1" applyFill="1" applyBorder="1" applyAlignment="1" applyProtection="1">
      <alignment horizontal="right" vertical="center"/>
      <protection/>
    </xf>
    <xf numFmtId="4" fontId="6" fillId="34" borderId="13"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horizontal="right" vertical="center"/>
      <protection/>
    </xf>
    <xf numFmtId="3" fontId="15" fillId="34" borderId="13" xfId="0" applyNumberFormat="1" applyFont="1" applyFill="1" applyBorder="1" applyAlignment="1" applyProtection="1">
      <alignment horizontal="right" vertical="center"/>
      <protection/>
    </xf>
    <xf numFmtId="4" fontId="15" fillId="34" borderId="13" xfId="0" applyNumberFormat="1" applyFont="1" applyFill="1" applyBorder="1" applyAlignment="1" applyProtection="1">
      <alignment horizontal="right" vertical="center"/>
      <protection/>
    </xf>
    <xf numFmtId="0" fontId="6" fillId="34" borderId="13" xfId="0" applyFont="1" applyFill="1" applyBorder="1" applyAlignment="1" applyProtection="1">
      <alignment horizontal="right" vertical="center"/>
      <protection/>
    </xf>
    <xf numFmtId="0" fontId="7" fillId="34" borderId="13" xfId="0" applyFont="1" applyFill="1" applyBorder="1" applyAlignment="1" applyProtection="1">
      <alignment horizontal="right" vertical="center"/>
      <protection/>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2" fillId="34" borderId="0" xfId="0" applyFont="1" applyFill="1" applyAlignment="1">
      <alignment horizontal="center" vertical="center"/>
    </xf>
    <xf numFmtId="0" fontId="73" fillId="34" borderId="0" xfId="0" applyNumberFormat="1" applyFont="1" applyFill="1" applyAlignment="1">
      <alignment horizontal="center" vertical="center"/>
    </xf>
    <xf numFmtId="0" fontId="74" fillId="34" borderId="0" xfId="0" applyFont="1" applyFill="1" applyBorder="1" applyAlignment="1" applyProtection="1">
      <alignment horizontal="center" vertical="center"/>
      <protection locked="0"/>
    </xf>
    <xf numFmtId="0" fontId="71" fillId="35" borderId="11" xfId="0" applyFont="1" applyFill="1" applyBorder="1" applyAlignment="1" applyProtection="1">
      <alignment horizontal="center"/>
      <protection locked="0"/>
    </xf>
    <xf numFmtId="4" fontId="75" fillId="34" borderId="0" xfId="0" applyNumberFormat="1" applyFont="1" applyFill="1" applyBorder="1" applyAlignment="1" applyProtection="1">
      <alignment horizontal="center" vertical="center"/>
      <protection/>
    </xf>
    <xf numFmtId="0" fontId="76" fillId="0" borderId="13" xfId="0" applyFont="1" applyFill="1" applyBorder="1" applyAlignment="1">
      <alignment horizontal="center" vertical="center"/>
    </xf>
    <xf numFmtId="4" fontId="75" fillId="34" borderId="13" xfId="0" applyNumberFormat="1" applyFont="1" applyFill="1" applyBorder="1" applyAlignment="1" applyProtection="1">
      <alignment horizontal="center" vertical="center"/>
      <protection/>
    </xf>
    <xf numFmtId="0" fontId="77" fillId="35" borderId="12" xfId="0" applyNumberFormat="1" applyFont="1" applyFill="1" applyBorder="1" applyAlignment="1" applyProtection="1">
      <alignment horizontal="center" vertical="center" textRotation="90"/>
      <protection locked="0"/>
    </xf>
    <xf numFmtId="3" fontId="14" fillId="34" borderId="0" xfId="0" applyNumberFormat="1" applyFont="1" applyFill="1" applyBorder="1" applyAlignment="1" applyProtection="1">
      <alignment horizontal="left" vertical="center"/>
      <protection/>
    </xf>
    <xf numFmtId="4" fontId="26" fillId="0" borderId="13" xfId="44" applyNumberFormat="1" applyFont="1" applyFill="1" applyBorder="1" applyAlignment="1" applyProtection="1">
      <alignment vertical="center"/>
      <protection locked="0"/>
    </xf>
    <xf numFmtId="3" fontId="26" fillId="0" borderId="13" xfId="46" applyNumberFormat="1" applyFont="1" applyFill="1" applyBorder="1" applyAlignment="1" applyProtection="1">
      <alignment vertical="center"/>
      <protection locked="0"/>
    </xf>
    <xf numFmtId="3" fontId="26" fillId="0" borderId="13" xfId="44" applyNumberFormat="1" applyFont="1" applyFill="1" applyBorder="1" applyAlignment="1" applyProtection="1">
      <alignment vertical="center"/>
      <protection locked="0"/>
    </xf>
    <xf numFmtId="0" fontId="4" fillId="34" borderId="0" xfId="0" applyNumberFormat="1" applyFont="1" applyFill="1" applyBorder="1" applyAlignment="1" applyProtection="1">
      <alignment horizontal="center" vertical="center"/>
      <protection locked="0"/>
    </xf>
    <xf numFmtId="0" fontId="5" fillId="34" borderId="0" xfId="0" applyFont="1" applyFill="1" applyAlignment="1">
      <alignment vertical="center"/>
    </xf>
    <xf numFmtId="0" fontId="78" fillId="34" borderId="14" xfId="0" applyNumberFormat="1" applyFont="1" applyFill="1" applyBorder="1" applyAlignment="1" applyProtection="1">
      <alignment horizontal="center" vertical="center"/>
      <protection locked="0"/>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78" fillId="34" borderId="14" xfId="0" applyNumberFormat="1" applyFont="1" applyFill="1" applyBorder="1" applyAlignment="1" applyProtection="1">
      <alignment horizontal="center" vertical="center" wrapText="1"/>
      <protection locked="0"/>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4" xfId="0" applyFont="1" applyFill="1" applyBorder="1" applyAlignment="1">
      <alignment wrapText="1"/>
    </xf>
    <xf numFmtId="0" fontId="9" fillId="35" borderId="17"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3" fillId="0" borderId="11" xfId="0" applyFont="1" applyBorder="1" applyAlignment="1">
      <alignment horizont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
  <sheetViews>
    <sheetView tabSelected="1" zoomScalePageLayoutView="0" workbookViewId="0" topLeftCell="A1">
      <pane xSplit="3" ySplit="5" topLeftCell="Z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28.8515625" style="5" bestFit="1" customWidth="1"/>
    <col min="4" max="4" width="4.00390625" style="35" bestFit="1" customWidth="1"/>
    <col min="5" max="5" width="27.28125" style="24" bestFit="1" customWidth="1"/>
    <col min="6" max="6" width="5.8515625" style="6" bestFit="1" customWidth="1"/>
    <col min="7" max="7" width="13.57421875" style="7" bestFit="1" customWidth="1"/>
    <col min="8" max="9" width="3.140625" style="8" bestFit="1" customWidth="1"/>
    <col min="10" max="10" width="3.140625" style="110" bestFit="1" customWidth="1"/>
    <col min="11" max="11" width="2.57421875" style="9" bestFit="1" customWidth="1"/>
    <col min="12" max="12" width="8.28125" style="37" hidden="1" customWidth="1"/>
    <col min="13" max="13" width="4.8515625" style="31" hidden="1" customWidth="1"/>
    <col min="14" max="14" width="8.28125" style="37" hidden="1" customWidth="1"/>
    <col min="15" max="15" width="5.57421875" style="31" hidden="1" customWidth="1"/>
    <col min="16" max="16" width="8.28125" style="27" hidden="1" customWidth="1"/>
    <col min="17" max="17" width="5.57421875" style="33" hidden="1" customWidth="1"/>
    <col min="18" max="18" width="8.28125" style="38" hidden="1" customWidth="1"/>
    <col min="19" max="19" width="5.57421875" style="39" hidden="1" customWidth="1"/>
    <col min="20" max="20" width="4.28125" style="40" hidden="1" customWidth="1"/>
    <col min="21" max="21" width="5.28125" style="30" hidden="1" customWidth="1"/>
    <col min="22" max="22" width="8.28125" style="30" hidden="1" customWidth="1"/>
    <col min="23" max="23" width="5.57421875" style="30" hidden="1" customWidth="1"/>
    <col min="24" max="25" width="4.421875" style="41" hidden="1" customWidth="1"/>
    <col min="26" max="26" width="8.28125" style="27" bestFit="1" customWidth="1"/>
    <col min="27" max="27" width="5.57421875" style="33" bestFit="1" customWidth="1"/>
    <col min="28" max="28" width="4.28125" style="31" bestFit="1" customWidth="1"/>
    <col min="29" max="29" width="4.28125" style="37" bestFit="1" customWidth="1"/>
    <col min="30" max="30" width="9.00390625" style="37" bestFit="1" customWidth="1"/>
    <col min="31" max="31" width="5.57421875" style="37" bestFit="1" customWidth="1"/>
    <col min="32" max="33" width="5.421875" style="31" bestFit="1" customWidth="1"/>
    <col min="34" max="34" width="9.00390625" style="27" bestFit="1" customWidth="1"/>
    <col min="35" max="35" width="6.57421875" style="28" bestFit="1" customWidth="1"/>
    <col min="36" max="36" width="4.28125" style="42" bestFit="1" customWidth="1"/>
    <col min="37" max="37" width="4.57421875" style="5" customWidth="1"/>
    <col min="38" max="16384" width="4.57421875" style="5" customWidth="1"/>
  </cols>
  <sheetData>
    <row r="1" spans="1:36" s="1" customFormat="1" ht="12.75">
      <c r="A1" s="10" t="s">
        <v>0</v>
      </c>
      <c r="B1" s="121" t="s">
        <v>1</v>
      </c>
      <c r="C1" s="121"/>
      <c r="D1" s="118"/>
      <c r="E1" s="46"/>
      <c r="F1" s="47"/>
      <c r="G1" s="46"/>
      <c r="H1" s="11"/>
      <c r="I1" s="11"/>
      <c r="J1" s="106"/>
      <c r="K1" s="11"/>
      <c r="L1" s="127" t="s">
        <v>2</v>
      </c>
      <c r="M1" s="128"/>
      <c r="N1" s="128"/>
      <c r="O1" s="128"/>
      <c r="P1" s="128"/>
      <c r="Q1" s="128"/>
      <c r="R1" s="128"/>
      <c r="S1" s="128"/>
      <c r="T1" s="128"/>
      <c r="U1" s="128"/>
      <c r="V1" s="128"/>
      <c r="W1" s="128"/>
      <c r="X1" s="128"/>
      <c r="Y1" s="128"/>
      <c r="Z1" s="128"/>
      <c r="AA1" s="128"/>
      <c r="AB1" s="128"/>
      <c r="AC1" s="128"/>
      <c r="AD1" s="128"/>
      <c r="AE1" s="128"/>
      <c r="AF1" s="128"/>
      <c r="AG1" s="128"/>
      <c r="AH1" s="128"/>
      <c r="AI1" s="128"/>
      <c r="AJ1" s="128"/>
    </row>
    <row r="2" spans="1:36" s="1" customFormat="1" ht="12.75">
      <c r="A2" s="10"/>
      <c r="B2" s="122" t="s">
        <v>3</v>
      </c>
      <c r="C2" s="123"/>
      <c r="D2" s="119"/>
      <c r="E2" s="12"/>
      <c r="F2" s="13"/>
      <c r="G2" s="12"/>
      <c r="H2" s="50"/>
      <c r="I2" s="50"/>
      <c r="J2" s="107"/>
      <c r="K2" s="14"/>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row>
    <row r="3" spans="1:36" s="1" customFormat="1" ht="11.25">
      <c r="A3" s="10"/>
      <c r="B3" s="124" t="s">
        <v>164</v>
      </c>
      <c r="C3" s="124"/>
      <c r="D3" s="120"/>
      <c r="E3" s="48"/>
      <c r="F3" s="49"/>
      <c r="G3" s="48"/>
      <c r="H3" s="15"/>
      <c r="I3" s="15"/>
      <c r="J3" s="108"/>
      <c r="K3" s="15"/>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row>
    <row r="4" spans="1:36" s="2" customFormat="1" ht="11.25" customHeight="1">
      <c r="A4" s="104"/>
      <c r="B4" s="43"/>
      <c r="C4" s="16"/>
      <c r="D4" s="44"/>
      <c r="E4" s="16"/>
      <c r="F4" s="17"/>
      <c r="G4" s="18"/>
      <c r="H4" s="18"/>
      <c r="I4" s="18"/>
      <c r="J4" s="109"/>
      <c r="K4" s="18"/>
      <c r="L4" s="125" t="s">
        <v>4</v>
      </c>
      <c r="M4" s="126"/>
      <c r="N4" s="125" t="s">
        <v>5</v>
      </c>
      <c r="O4" s="126"/>
      <c r="P4" s="125" t="s">
        <v>6</v>
      </c>
      <c r="Q4" s="126"/>
      <c r="R4" s="125" t="s">
        <v>7</v>
      </c>
      <c r="S4" s="131"/>
      <c r="T4" s="131"/>
      <c r="U4" s="126"/>
      <c r="V4" s="125" t="s">
        <v>8</v>
      </c>
      <c r="W4" s="126"/>
      <c r="X4" s="125" t="s">
        <v>9</v>
      </c>
      <c r="Y4" s="126"/>
      <c r="Z4" s="132" t="s">
        <v>10</v>
      </c>
      <c r="AA4" s="133"/>
      <c r="AB4" s="125" t="s">
        <v>10</v>
      </c>
      <c r="AC4" s="126"/>
      <c r="AD4" s="125" t="s">
        <v>11</v>
      </c>
      <c r="AE4" s="126"/>
      <c r="AF4" s="125" t="s">
        <v>9</v>
      </c>
      <c r="AG4" s="126"/>
      <c r="AH4" s="132" t="s">
        <v>12</v>
      </c>
      <c r="AI4" s="132"/>
      <c r="AJ4" s="132"/>
    </row>
    <row r="5" spans="1:36" s="3" customFormat="1" ht="57.75">
      <c r="A5" s="105"/>
      <c r="B5" s="45"/>
      <c r="C5" s="19" t="s">
        <v>13</v>
      </c>
      <c r="D5" s="20" t="s">
        <v>14</v>
      </c>
      <c r="E5" s="19" t="s">
        <v>15</v>
      </c>
      <c r="F5" s="21" t="s">
        <v>16</v>
      </c>
      <c r="G5" s="22" t="s">
        <v>17</v>
      </c>
      <c r="H5" s="23" t="s">
        <v>73</v>
      </c>
      <c r="I5" s="23" t="s">
        <v>18</v>
      </c>
      <c r="J5" s="113" t="s">
        <v>19</v>
      </c>
      <c r="K5" s="23" t="s">
        <v>20</v>
      </c>
      <c r="L5" s="25" t="s">
        <v>21</v>
      </c>
      <c r="M5" s="26" t="s">
        <v>22</v>
      </c>
      <c r="N5" s="25" t="s">
        <v>21</v>
      </c>
      <c r="O5" s="26" t="s">
        <v>22</v>
      </c>
      <c r="P5" s="25" t="s">
        <v>21</v>
      </c>
      <c r="Q5" s="26" t="s">
        <v>22</v>
      </c>
      <c r="R5" s="25" t="s">
        <v>23</v>
      </c>
      <c r="S5" s="26" t="s">
        <v>24</v>
      </c>
      <c r="T5" s="51" t="s">
        <v>25</v>
      </c>
      <c r="U5" s="51" t="s">
        <v>26</v>
      </c>
      <c r="V5" s="25" t="s">
        <v>21</v>
      </c>
      <c r="W5" s="26" t="s">
        <v>27</v>
      </c>
      <c r="X5" s="51" t="s">
        <v>28</v>
      </c>
      <c r="Y5" s="51" t="s">
        <v>29</v>
      </c>
      <c r="Z5" s="25" t="s">
        <v>21</v>
      </c>
      <c r="AA5" s="26" t="s">
        <v>30</v>
      </c>
      <c r="AB5" s="51" t="s">
        <v>25</v>
      </c>
      <c r="AC5" s="51" t="s">
        <v>26</v>
      </c>
      <c r="AD5" s="25" t="s">
        <v>21</v>
      </c>
      <c r="AE5" s="26" t="s">
        <v>27</v>
      </c>
      <c r="AF5" s="51" t="s">
        <v>28</v>
      </c>
      <c r="AG5" s="51" t="s">
        <v>31</v>
      </c>
      <c r="AH5" s="25" t="s">
        <v>21</v>
      </c>
      <c r="AI5" s="26" t="s">
        <v>22</v>
      </c>
      <c r="AJ5" s="51" t="s">
        <v>26</v>
      </c>
    </row>
    <row r="6" spans="4:25" ht="11.25">
      <c r="D6" s="36"/>
      <c r="X6" s="68">
        <f>IF(V6&lt;&gt;0,-(V6-R6)/V6,"")</f>
      </c>
      <c r="Y6" s="68">
        <f>IF(W6&lt;&gt;0,-(W6-S6)/W6,"")</f>
      </c>
    </row>
    <row r="7" spans="1:36" s="29" customFormat="1" ht="11.25">
      <c r="A7" s="32">
        <v>1</v>
      </c>
      <c r="B7" s="52"/>
      <c r="C7" s="53" t="s">
        <v>131</v>
      </c>
      <c r="D7" s="54" t="s">
        <v>39</v>
      </c>
      <c r="E7" s="55" t="s">
        <v>131</v>
      </c>
      <c r="F7" s="56">
        <v>43070</v>
      </c>
      <c r="G7" s="57" t="s">
        <v>87</v>
      </c>
      <c r="H7" s="58">
        <v>379</v>
      </c>
      <c r="I7" s="58">
        <v>399</v>
      </c>
      <c r="J7" s="111">
        <v>700</v>
      </c>
      <c r="K7" s="59">
        <v>4</v>
      </c>
      <c r="L7" s="60">
        <v>1102096.95</v>
      </c>
      <c r="M7" s="61">
        <v>81842</v>
      </c>
      <c r="N7" s="60">
        <v>1958505.26</v>
      </c>
      <c r="O7" s="61">
        <v>142822</v>
      </c>
      <c r="P7" s="60">
        <v>2014883.11</v>
      </c>
      <c r="Q7" s="61">
        <v>149443</v>
      </c>
      <c r="R7" s="62">
        <f aca="true" t="shared" si="0" ref="R7:R33">L7+N7+P7</f>
        <v>5075485.32</v>
      </c>
      <c r="S7" s="63">
        <f aca="true" t="shared" si="1" ref="S7:S33">M7+O7+Q7</f>
        <v>374107</v>
      </c>
      <c r="T7" s="64">
        <f>S7/J7</f>
        <v>534.4385714285714</v>
      </c>
      <c r="U7" s="65">
        <f aca="true" t="shared" si="2" ref="U7:U33">R7/S7</f>
        <v>13.566934914342689</v>
      </c>
      <c r="V7" s="66">
        <v>7325129.2</v>
      </c>
      <c r="W7" s="67">
        <v>540245</v>
      </c>
      <c r="X7" s="68">
        <f>IF(V7&lt;&gt;0,-(V7-R7)/V7,"")</f>
        <v>-0.307113201498207</v>
      </c>
      <c r="Y7" s="68">
        <f>IF(W7&lt;&gt;0,-(W7-S7)/W7,"")</f>
        <v>-0.30752343843996705</v>
      </c>
      <c r="Z7" s="69">
        <v>7475763.62</v>
      </c>
      <c r="AA7" s="70">
        <v>584510</v>
      </c>
      <c r="AB7" s="64">
        <f>AA7/J7</f>
        <v>835.0142857142857</v>
      </c>
      <c r="AC7" s="65">
        <f aca="true" t="shared" si="3" ref="AC7:AC70">Z7/AA7</f>
        <v>12.789795931635044</v>
      </c>
      <c r="AD7" s="115">
        <v>11107135.83</v>
      </c>
      <c r="AE7" s="117">
        <v>873265</v>
      </c>
      <c r="AF7" s="73">
        <f>IF(AD7&lt;&gt;0,-(AD7-Z7)/AD7,"")</f>
        <v>-0.326940470124781</v>
      </c>
      <c r="AG7" s="73">
        <f>IF(AE7&lt;&gt;0,-(AE7-AA7)/AE7,"")</f>
        <v>-0.3306613685421951</v>
      </c>
      <c r="AH7" s="74">
        <v>43404778.2</v>
      </c>
      <c r="AI7" s="75">
        <v>3384109</v>
      </c>
      <c r="AJ7" s="76">
        <f aca="true" t="shared" si="4" ref="AJ7:AJ70">AH7/AI7</f>
        <v>12.826057966808989</v>
      </c>
    </row>
    <row r="8" spans="1:36" s="29" customFormat="1" ht="11.25">
      <c r="A8" s="32">
        <v>2</v>
      </c>
      <c r="B8" s="77" t="s">
        <v>32</v>
      </c>
      <c r="C8" s="53" t="s">
        <v>156</v>
      </c>
      <c r="D8" s="54" t="s">
        <v>38</v>
      </c>
      <c r="E8" s="55" t="s">
        <v>156</v>
      </c>
      <c r="F8" s="56">
        <v>43091</v>
      </c>
      <c r="G8" s="57" t="s">
        <v>87</v>
      </c>
      <c r="H8" s="58">
        <v>340</v>
      </c>
      <c r="I8" s="58">
        <v>340</v>
      </c>
      <c r="J8" s="111">
        <v>341</v>
      </c>
      <c r="K8" s="59">
        <v>1</v>
      </c>
      <c r="L8" s="60">
        <v>458735.1</v>
      </c>
      <c r="M8" s="61">
        <v>35831</v>
      </c>
      <c r="N8" s="60">
        <v>746060.04</v>
      </c>
      <c r="O8" s="61">
        <v>57416</v>
      </c>
      <c r="P8" s="60">
        <v>781252.89</v>
      </c>
      <c r="Q8" s="61">
        <v>61442</v>
      </c>
      <c r="R8" s="62">
        <f t="shared" si="0"/>
        <v>1986048.0300000003</v>
      </c>
      <c r="S8" s="63">
        <f t="shared" si="1"/>
        <v>154689</v>
      </c>
      <c r="T8" s="64">
        <f>S8/J8</f>
        <v>453.633431085044</v>
      </c>
      <c r="U8" s="65">
        <f t="shared" si="2"/>
        <v>12.838973876616956</v>
      </c>
      <c r="V8" s="66"/>
      <c r="W8" s="67"/>
      <c r="X8" s="68"/>
      <c r="Y8" s="68"/>
      <c r="Z8" s="69">
        <v>3099264.57</v>
      </c>
      <c r="AA8" s="70">
        <v>258141</v>
      </c>
      <c r="AB8" s="64">
        <f>AA8/J8</f>
        <v>757.0117302052786</v>
      </c>
      <c r="AC8" s="65">
        <f t="shared" si="3"/>
        <v>12.00609190326217</v>
      </c>
      <c r="AD8" s="115"/>
      <c r="AE8" s="117"/>
      <c r="AF8" s="73"/>
      <c r="AG8" s="73"/>
      <c r="AH8" s="74">
        <v>3099264.57</v>
      </c>
      <c r="AI8" s="75">
        <v>258141</v>
      </c>
      <c r="AJ8" s="76">
        <f t="shared" si="4"/>
        <v>12.00609190326217</v>
      </c>
    </row>
    <row r="9" spans="1:36" s="29" customFormat="1" ht="11.25">
      <c r="A9" s="32">
        <v>3</v>
      </c>
      <c r="B9" s="86"/>
      <c r="C9" s="78" t="s">
        <v>104</v>
      </c>
      <c r="D9" s="79" t="s">
        <v>36</v>
      </c>
      <c r="E9" s="80" t="s">
        <v>104</v>
      </c>
      <c r="F9" s="81">
        <v>43035</v>
      </c>
      <c r="G9" s="57" t="s">
        <v>41</v>
      </c>
      <c r="H9" s="82">
        <v>377</v>
      </c>
      <c r="I9" s="82">
        <v>327</v>
      </c>
      <c r="J9" s="111">
        <v>327</v>
      </c>
      <c r="K9" s="59">
        <v>9</v>
      </c>
      <c r="L9" s="60">
        <v>261733</v>
      </c>
      <c r="M9" s="61">
        <v>23834</v>
      </c>
      <c r="N9" s="60">
        <v>507153</v>
      </c>
      <c r="O9" s="61">
        <v>41550</v>
      </c>
      <c r="P9" s="60">
        <v>537802</v>
      </c>
      <c r="Q9" s="61">
        <v>42976</v>
      </c>
      <c r="R9" s="62">
        <f t="shared" si="0"/>
        <v>1306688</v>
      </c>
      <c r="S9" s="63">
        <f t="shared" si="1"/>
        <v>108360</v>
      </c>
      <c r="T9" s="64">
        <f>S9/J9</f>
        <v>331.3761467889908</v>
      </c>
      <c r="U9" s="65">
        <f t="shared" si="2"/>
        <v>12.058767072720562</v>
      </c>
      <c r="V9" s="66">
        <v>2289234</v>
      </c>
      <c r="W9" s="67">
        <v>186266</v>
      </c>
      <c r="X9" s="68">
        <f>IF(V9&lt;&gt;0,-(V9-R9)/V9,"")</f>
        <v>-0.42920295609797865</v>
      </c>
      <c r="Y9" s="68">
        <f>IF(W9&lt;&gt;0,-(W9-S9)/W9,"")</f>
        <v>-0.41825131800758053</v>
      </c>
      <c r="Z9" s="69">
        <v>1996620</v>
      </c>
      <c r="AA9" s="70">
        <v>177594</v>
      </c>
      <c r="AB9" s="64">
        <f>AA9/J9</f>
        <v>543.1009174311927</v>
      </c>
      <c r="AC9" s="65">
        <f t="shared" si="3"/>
        <v>11.242609547619852</v>
      </c>
      <c r="AD9" s="115">
        <v>3470517</v>
      </c>
      <c r="AE9" s="117">
        <v>302761</v>
      </c>
      <c r="AF9" s="73">
        <f>IF(AD9&lt;&gt;0,-(AD9-Z9)/AD9,"")</f>
        <v>-0.42469090340142407</v>
      </c>
      <c r="AG9" s="73">
        <f>IF(AE9&lt;&gt;0,-(AE9-AA9)/AE9,"")</f>
        <v>-0.4134185050254161</v>
      </c>
      <c r="AH9" s="83">
        <v>62858615</v>
      </c>
      <c r="AI9" s="84">
        <v>5287656</v>
      </c>
      <c r="AJ9" s="76">
        <f t="shared" si="4"/>
        <v>11.887803404760067</v>
      </c>
    </row>
    <row r="10" spans="1:36" s="29" customFormat="1" ht="11.25">
      <c r="A10" s="32">
        <v>4</v>
      </c>
      <c r="B10" s="77" t="s">
        <v>32</v>
      </c>
      <c r="C10" s="78" t="s">
        <v>160</v>
      </c>
      <c r="D10" s="79" t="s">
        <v>37</v>
      </c>
      <c r="E10" s="80" t="s">
        <v>160</v>
      </c>
      <c r="F10" s="81">
        <v>43091</v>
      </c>
      <c r="G10" s="57" t="s">
        <v>43</v>
      </c>
      <c r="H10" s="82">
        <v>264</v>
      </c>
      <c r="I10" s="82">
        <v>264</v>
      </c>
      <c r="J10" s="111">
        <v>264</v>
      </c>
      <c r="K10" s="59">
        <v>1</v>
      </c>
      <c r="L10" s="60">
        <v>158663.08</v>
      </c>
      <c r="M10" s="61">
        <v>11836</v>
      </c>
      <c r="N10" s="60">
        <v>567958.39</v>
      </c>
      <c r="O10" s="61">
        <v>41079</v>
      </c>
      <c r="P10" s="60">
        <v>648310.46</v>
      </c>
      <c r="Q10" s="61">
        <v>48452</v>
      </c>
      <c r="R10" s="62">
        <f t="shared" si="0"/>
        <v>1374931.93</v>
      </c>
      <c r="S10" s="63">
        <f t="shared" si="1"/>
        <v>101367</v>
      </c>
      <c r="T10" s="64">
        <f>S10/J10</f>
        <v>383.96590909090907</v>
      </c>
      <c r="U10" s="65">
        <f t="shared" si="2"/>
        <v>13.563900776386792</v>
      </c>
      <c r="V10" s="66"/>
      <c r="W10" s="67"/>
      <c r="X10" s="68"/>
      <c r="Y10" s="68"/>
      <c r="Z10" s="69">
        <v>1835950</v>
      </c>
      <c r="AA10" s="70">
        <v>142986</v>
      </c>
      <c r="AB10" s="64">
        <f>AA10/J10</f>
        <v>541.6136363636364</v>
      </c>
      <c r="AC10" s="65">
        <f t="shared" si="3"/>
        <v>12.840068258430895</v>
      </c>
      <c r="AD10" s="115"/>
      <c r="AE10" s="117"/>
      <c r="AF10" s="73"/>
      <c r="AG10" s="73"/>
      <c r="AH10" s="83">
        <v>1835950</v>
      </c>
      <c r="AI10" s="84">
        <v>142986</v>
      </c>
      <c r="AJ10" s="76">
        <f t="shared" si="4"/>
        <v>12.840068258430895</v>
      </c>
    </row>
    <row r="11" spans="1:36" s="29" customFormat="1" ht="11.25">
      <c r="A11" s="32">
        <v>5</v>
      </c>
      <c r="B11" s="52"/>
      <c r="C11" s="78" t="s">
        <v>151</v>
      </c>
      <c r="D11" s="79" t="s">
        <v>39</v>
      </c>
      <c r="E11" s="80" t="s">
        <v>152</v>
      </c>
      <c r="F11" s="81">
        <v>43084</v>
      </c>
      <c r="G11" s="57" t="s">
        <v>35</v>
      </c>
      <c r="H11" s="82">
        <v>333</v>
      </c>
      <c r="I11" s="82">
        <v>402</v>
      </c>
      <c r="J11" s="111">
        <v>402</v>
      </c>
      <c r="K11" s="59">
        <v>2</v>
      </c>
      <c r="L11" s="60">
        <v>352689</v>
      </c>
      <c r="M11" s="61">
        <v>19806</v>
      </c>
      <c r="N11" s="60">
        <v>684622</v>
      </c>
      <c r="O11" s="61">
        <v>39964</v>
      </c>
      <c r="P11" s="60">
        <v>625661</v>
      </c>
      <c r="Q11" s="61">
        <v>38025</v>
      </c>
      <c r="R11" s="62">
        <f t="shared" si="0"/>
        <v>1662972</v>
      </c>
      <c r="S11" s="63">
        <f t="shared" si="1"/>
        <v>97795</v>
      </c>
      <c r="T11" s="64">
        <f>S11/J11</f>
        <v>243.27114427860695</v>
      </c>
      <c r="U11" s="65">
        <f t="shared" si="2"/>
        <v>17.004673040543995</v>
      </c>
      <c r="V11" s="66">
        <v>3789420</v>
      </c>
      <c r="W11" s="67">
        <v>222987</v>
      </c>
      <c r="X11" s="68">
        <f aca="true" t="shared" si="5" ref="X11:Y13">IF(V11&lt;&gt;0,-(V11-R11)/V11,"")</f>
        <v>-0.5611539496809538</v>
      </c>
      <c r="Y11" s="68">
        <f t="shared" si="5"/>
        <v>-0.561431832348971</v>
      </c>
      <c r="Z11" s="69">
        <v>2266135</v>
      </c>
      <c r="AA11" s="85">
        <v>137247</v>
      </c>
      <c r="AB11" s="64">
        <f>AA11/J11</f>
        <v>341.410447761194</v>
      </c>
      <c r="AC11" s="65">
        <f t="shared" si="3"/>
        <v>16.511362725596918</v>
      </c>
      <c r="AD11" s="115">
        <v>5030755</v>
      </c>
      <c r="AE11" s="116">
        <v>304098</v>
      </c>
      <c r="AF11" s="73">
        <f aca="true" t="shared" si="6" ref="AF11:AG13">IF(AD11&lt;&gt;0,-(AD11-Z11)/AD11,"")</f>
        <v>-0.5495437563546625</v>
      </c>
      <c r="AG11" s="73">
        <f t="shared" si="6"/>
        <v>-0.5486750981591461</v>
      </c>
      <c r="AH11" s="83">
        <v>8527722</v>
      </c>
      <c r="AI11" s="84">
        <v>518054</v>
      </c>
      <c r="AJ11" s="76">
        <f t="shared" si="4"/>
        <v>16.461067765136452</v>
      </c>
    </row>
    <row r="12" spans="1:36" s="29" customFormat="1" ht="11.25">
      <c r="A12" s="32">
        <v>6</v>
      </c>
      <c r="B12" s="52"/>
      <c r="C12" s="78" t="s">
        <v>141</v>
      </c>
      <c r="D12" s="79" t="s">
        <v>42</v>
      </c>
      <c r="E12" s="80" t="s">
        <v>141</v>
      </c>
      <c r="F12" s="81">
        <v>43077</v>
      </c>
      <c r="G12" s="57" t="s">
        <v>35</v>
      </c>
      <c r="H12" s="82">
        <v>309</v>
      </c>
      <c r="I12" s="82">
        <v>319</v>
      </c>
      <c r="J12" s="111">
        <v>319</v>
      </c>
      <c r="K12" s="59">
        <v>3</v>
      </c>
      <c r="L12" s="60">
        <v>198530</v>
      </c>
      <c r="M12" s="61">
        <v>15941</v>
      </c>
      <c r="N12" s="60">
        <v>431355</v>
      </c>
      <c r="O12" s="61">
        <v>34247</v>
      </c>
      <c r="P12" s="60">
        <v>462900</v>
      </c>
      <c r="Q12" s="61">
        <v>36966</v>
      </c>
      <c r="R12" s="62">
        <f t="shared" si="0"/>
        <v>1092785</v>
      </c>
      <c r="S12" s="63">
        <f t="shared" si="1"/>
        <v>87154</v>
      </c>
      <c r="T12" s="64">
        <f>S12/J12</f>
        <v>273.2100313479624</v>
      </c>
      <c r="U12" s="65">
        <f t="shared" si="2"/>
        <v>12.538552447391973</v>
      </c>
      <c r="V12" s="66">
        <v>1859372</v>
      </c>
      <c r="W12" s="67">
        <v>146798</v>
      </c>
      <c r="X12" s="68">
        <f t="shared" si="5"/>
        <v>-0.4122827492293097</v>
      </c>
      <c r="Y12" s="68">
        <f t="shared" si="5"/>
        <v>-0.4062998133489557</v>
      </c>
      <c r="Z12" s="69">
        <v>1568808</v>
      </c>
      <c r="AA12" s="85">
        <v>130959</v>
      </c>
      <c r="AB12" s="64">
        <f>AA12/J12</f>
        <v>410.5297805642633</v>
      </c>
      <c r="AC12" s="65">
        <f t="shared" si="3"/>
        <v>11.979382860284517</v>
      </c>
      <c r="AD12" s="115">
        <v>2692748</v>
      </c>
      <c r="AE12" s="116">
        <v>223688</v>
      </c>
      <c r="AF12" s="73">
        <f t="shared" si="6"/>
        <v>-0.41739516657332953</v>
      </c>
      <c r="AG12" s="73">
        <f t="shared" si="6"/>
        <v>-0.4145461535710454</v>
      </c>
      <c r="AH12" s="83">
        <v>8067198</v>
      </c>
      <c r="AI12" s="84">
        <v>666271</v>
      </c>
      <c r="AJ12" s="76">
        <f t="shared" si="4"/>
        <v>12.107983087962706</v>
      </c>
    </row>
    <row r="13" spans="1:36" s="29" customFormat="1" ht="11.25">
      <c r="A13" s="32">
        <v>7</v>
      </c>
      <c r="B13" s="52"/>
      <c r="C13" s="53" t="s">
        <v>138</v>
      </c>
      <c r="D13" s="54" t="s">
        <v>42</v>
      </c>
      <c r="E13" s="55" t="s">
        <v>138</v>
      </c>
      <c r="F13" s="56">
        <v>43077</v>
      </c>
      <c r="G13" s="57" t="s">
        <v>87</v>
      </c>
      <c r="H13" s="58">
        <v>320</v>
      </c>
      <c r="I13" s="58">
        <v>218</v>
      </c>
      <c r="J13" s="111">
        <v>218</v>
      </c>
      <c r="K13" s="59">
        <v>3</v>
      </c>
      <c r="L13" s="60">
        <v>64376</v>
      </c>
      <c r="M13" s="61">
        <v>6199</v>
      </c>
      <c r="N13" s="60">
        <v>117391.71</v>
      </c>
      <c r="O13" s="61">
        <v>11167</v>
      </c>
      <c r="P13" s="60">
        <v>119048.42</v>
      </c>
      <c r="Q13" s="61">
        <v>11355</v>
      </c>
      <c r="R13" s="62">
        <f t="shared" si="0"/>
        <v>300816.13</v>
      </c>
      <c r="S13" s="63">
        <f t="shared" si="1"/>
        <v>28721</v>
      </c>
      <c r="T13" s="64">
        <f>S13/J13</f>
        <v>131.74770642201835</v>
      </c>
      <c r="U13" s="65">
        <f t="shared" si="2"/>
        <v>10.473734549632674</v>
      </c>
      <c r="V13" s="66">
        <v>926567.13</v>
      </c>
      <c r="W13" s="67">
        <v>72528</v>
      </c>
      <c r="X13" s="68">
        <f t="shared" si="5"/>
        <v>-0.6753434044223002</v>
      </c>
      <c r="Y13" s="68">
        <f t="shared" si="5"/>
        <v>-0.6040012133245092</v>
      </c>
      <c r="Z13" s="69">
        <v>490248.02</v>
      </c>
      <c r="AA13" s="70">
        <v>48213</v>
      </c>
      <c r="AB13" s="64">
        <f>AA13/J13</f>
        <v>221.1605504587156</v>
      </c>
      <c r="AC13" s="65">
        <f t="shared" si="3"/>
        <v>10.168378238234501</v>
      </c>
      <c r="AD13" s="115">
        <v>1474376.15</v>
      </c>
      <c r="AE13" s="117">
        <v>122474</v>
      </c>
      <c r="AF13" s="73">
        <f t="shared" si="6"/>
        <v>-0.667487825274439</v>
      </c>
      <c r="AG13" s="73">
        <f t="shared" si="6"/>
        <v>-0.6063409376684031</v>
      </c>
      <c r="AH13" s="74">
        <v>4281170.31</v>
      </c>
      <c r="AI13" s="75">
        <v>361407</v>
      </c>
      <c r="AJ13" s="76">
        <f t="shared" si="4"/>
        <v>11.84584224987341</v>
      </c>
    </row>
    <row r="14" spans="1:36" s="29" customFormat="1" ht="11.25">
      <c r="A14" s="32">
        <v>8</v>
      </c>
      <c r="B14" s="77" t="s">
        <v>32</v>
      </c>
      <c r="C14" s="78" t="s">
        <v>163</v>
      </c>
      <c r="D14" s="79" t="s">
        <v>53</v>
      </c>
      <c r="E14" s="80" t="s">
        <v>163</v>
      </c>
      <c r="F14" s="81">
        <v>43091</v>
      </c>
      <c r="G14" s="57" t="s">
        <v>35</v>
      </c>
      <c r="H14" s="82">
        <v>190</v>
      </c>
      <c r="I14" s="82">
        <v>190</v>
      </c>
      <c r="J14" s="111">
        <v>190</v>
      </c>
      <c r="K14" s="59">
        <v>1</v>
      </c>
      <c r="L14" s="60">
        <v>94918</v>
      </c>
      <c r="M14" s="61">
        <v>6964</v>
      </c>
      <c r="N14" s="60">
        <v>128073</v>
      </c>
      <c r="O14" s="61">
        <v>9180</v>
      </c>
      <c r="P14" s="60">
        <v>131804</v>
      </c>
      <c r="Q14" s="61">
        <v>9584</v>
      </c>
      <c r="R14" s="62">
        <f t="shared" si="0"/>
        <v>354795</v>
      </c>
      <c r="S14" s="63">
        <f t="shared" si="1"/>
        <v>25728</v>
      </c>
      <c r="T14" s="64">
        <f>S14/J14</f>
        <v>135.41052631578947</v>
      </c>
      <c r="U14" s="65">
        <f t="shared" si="2"/>
        <v>13.79022854477612</v>
      </c>
      <c r="V14" s="66"/>
      <c r="W14" s="67"/>
      <c r="X14" s="68"/>
      <c r="Y14" s="68"/>
      <c r="Z14" s="69">
        <v>568183</v>
      </c>
      <c r="AA14" s="85">
        <v>44392</v>
      </c>
      <c r="AB14" s="64">
        <f>AA14/J14</f>
        <v>233.6421052631579</v>
      </c>
      <c r="AC14" s="65">
        <f t="shared" si="3"/>
        <v>12.799220580284736</v>
      </c>
      <c r="AD14" s="115"/>
      <c r="AE14" s="116"/>
      <c r="AF14" s="73"/>
      <c r="AG14" s="73"/>
      <c r="AH14" s="83">
        <v>568183</v>
      </c>
      <c r="AI14" s="84">
        <v>44392</v>
      </c>
      <c r="AJ14" s="76">
        <f t="shared" si="4"/>
        <v>12.799220580284736</v>
      </c>
    </row>
    <row r="15" spans="1:36" s="29" customFormat="1" ht="11.25">
      <c r="A15" s="32">
        <v>9</v>
      </c>
      <c r="B15" s="52"/>
      <c r="C15" s="53" t="s">
        <v>103</v>
      </c>
      <c r="D15" s="54" t="s">
        <v>39</v>
      </c>
      <c r="E15" s="55" t="s">
        <v>103</v>
      </c>
      <c r="F15" s="56">
        <v>43035</v>
      </c>
      <c r="G15" s="57" t="s">
        <v>87</v>
      </c>
      <c r="H15" s="58">
        <v>343</v>
      </c>
      <c r="I15" s="58">
        <v>100</v>
      </c>
      <c r="J15" s="111">
        <v>100</v>
      </c>
      <c r="K15" s="59">
        <v>9</v>
      </c>
      <c r="L15" s="60">
        <v>42350.1</v>
      </c>
      <c r="M15" s="61">
        <v>4549</v>
      </c>
      <c r="N15" s="60">
        <v>103379.81</v>
      </c>
      <c r="O15" s="61">
        <v>10570</v>
      </c>
      <c r="P15" s="60">
        <v>118111.37</v>
      </c>
      <c r="Q15" s="61">
        <v>12261</v>
      </c>
      <c r="R15" s="62">
        <f t="shared" si="0"/>
        <v>263841.28</v>
      </c>
      <c r="S15" s="63">
        <f t="shared" si="1"/>
        <v>27380</v>
      </c>
      <c r="T15" s="64">
        <f>S15/J15</f>
        <v>273.8</v>
      </c>
      <c r="U15" s="65">
        <f t="shared" si="2"/>
        <v>9.636277574872171</v>
      </c>
      <c r="V15" s="66">
        <v>499872.37</v>
      </c>
      <c r="W15" s="67">
        <v>49342</v>
      </c>
      <c r="X15" s="68">
        <f>IF(V15&lt;&gt;0,-(V15-R15)/V15,"")</f>
        <v>-0.47218270935839074</v>
      </c>
      <c r="Y15" s="68">
        <f>IF(W15&lt;&gt;0,-(W15-S15)/W15,"")</f>
        <v>-0.44509748287463013</v>
      </c>
      <c r="Z15" s="69">
        <v>391933.84</v>
      </c>
      <c r="AA15" s="70">
        <v>41765</v>
      </c>
      <c r="AB15" s="64">
        <f>AA15/J15</f>
        <v>417.65</v>
      </c>
      <c r="AC15" s="65">
        <f t="shared" si="3"/>
        <v>9.384265293906381</v>
      </c>
      <c r="AD15" s="115">
        <v>728777.03</v>
      </c>
      <c r="AE15" s="117">
        <v>73548</v>
      </c>
      <c r="AF15" s="73">
        <f>IF(AD15&lt;&gt;0,-(AD15-Z15)/AD15,"")</f>
        <v>-0.46220335731492523</v>
      </c>
      <c r="AG15" s="73">
        <f>IF(AE15&lt;&gt;0,-(AE15-AA15)/AE15,"")</f>
        <v>-0.43213955512046553</v>
      </c>
      <c r="AH15" s="74">
        <v>21884240.23</v>
      </c>
      <c r="AI15" s="75">
        <v>1961301</v>
      </c>
      <c r="AJ15" s="76">
        <f t="shared" si="4"/>
        <v>11.158022266852463</v>
      </c>
    </row>
    <row r="16" spans="1:36" s="29" customFormat="1" ht="11.25">
      <c r="A16" s="32">
        <v>10</v>
      </c>
      <c r="B16" s="77" t="s">
        <v>32</v>
      </c>
      <c r="C16" s="53" t="s">
        <v>153</v>
      </c>
      <c r="D16" s="54" t="s">
        <v>53</v>
      </c>
      <c r="E16" s="55" t="s">
        <v>154</v>
      </c>
      <c r="F16" s="56">
        <v>43091</v>
      </c>
      <c r="G16" s="57" t="s">
        <v>44</v>
      </c>
      <c r="H16" s="58">
        <v>34</v>
      </c>
      <c r="I16" s="58">
        <v>34</v>
      </c>
      <c r="J16" s="111">
        <v>34</v>
      </c>
      <c r="K16" s="59">
        <v>1</v>
      </c>
      <c r="L16" s="60">
        <v>29971.28</v>
      </c>
      <c r="M16" s="61">
        <v>1665</v>
      </c>
      <c r="N16" s="60">
        <v>43651.56</v>
      </c>
      <c r="O16" s="61">
        <v>2327</v>
      </c>
      <c r="P16" s="60">
        <v>36305.49</v>
      </c>
      <c r="Q16" s="61">
        <v>1982</v>
      </c>
      <c r="R16" s="62">
        <f t="shared" si="0"/>
        <v>109928.32999999999</v>
      </c>
      <c r="S16" s="63">
        <f t="shared" si="1"/>
        <v>5974</v>
      </c>
      <c r="T16" s="64">
        <f>S16/J16</f>
        <v>175.7058823529412</v>
      </c>
      <c r="U16" s="65">
        <f t="shared" si="2"/>
        <v>18.401126548376297</v>
      </c>
      <c r="V16" s="66"/>
      <c r="W16" s="67"/>
      <c r="X16" s="68"/>
      <c r="Y16" s="68"/>
      <c r="Z16" s="69">
        <v>174634.07</v>
      </c>
      <c r="AA16" s="70">
        <v>10371</v>
      </c>
      <c r="AB16" s="64">
        <f>AA16/J16</f>
        <v>305.02941176470586</v>
      </c>
      <c r="AC16" s="65">
        <f t="shared" si="3"/>
        <v>16.838691543727702</v>
      </c>
      <c r="AD16" s="115"/>
      <c r="AE16" s="117"/>
      <c r="AF16" s="73"/>
      <c r="AG16" s="73"/>
      <c r="AH16" s="87">
        <v>174634.07</v>
      </c>
      <c r="AI16" s="88">
        <v>10371</v>
      </c>
      <c r="AJ16" s="76">
        <f t="shared" si="4"/>
        <v>16.838691543727702</v>
      </c>
    </row>
    <row r="17" spans="1:36" s="29" customFormat="1" ht="11.25">
      <c r="A17" s="32">
        <v>11</v>
      </c>
      <c r="B17" s="77" t="s">
        <v>32</v>
      </c>
      <c r="C17" s="53" t="s">
        <v>159</v>
      </c>
      <c r="D17" s="54"/>
      <c r="E17" s="55" t="s">
        <v>158</v>
      </c>
      <c r="F17" s="56">
        <v>43091</v>
      </c>
      <c r="G17" s="57" t="s">
        <v>40</v>
      </c>
      <c r="H17" s="58">
        <v>33</v>
      </c>
      <c r="I17" s="58">
        <v>33</v>
      </c>
      <c r="J17" s="111">
        <v>33</v>
      </c>
      <c r="K17" s="59">
        <v>1</v>
      </c>
      <c r="L17" s="60">
        <v>16388</v>
      </c>
      <c r="M17" s="61">
        <v>887</v>
      </c>
      <c r="N17" s="60">
        <v>22628.54</v>
      </c>
      <c r="O17" s="61">
        <v>1235</v>
      </c>
      <c r="P17" s="60">
        <v>15434.1</v>
      </c>
      <c r="Q17" s="61">
        <v>875</v>
      </c>
      <c r="R17" s="62">
        <f t="shared" si="0"/>
        <v>54450.64</v>
      </c>
      <c r="S17" s="63">
        <f t="shared" si="1"/>
        <v>2997</v>
      </c>
      <c r="T17" s="64">
        <f>S17/J17</f>
        <v>90.81818181818181</v>
      </c>
      <c r="U17" s="65">
        <f t="shared" si="2"/>
        <v>18.168381715048383</v>
      </c>
      <c r="V17" s="66"/>
      <c r="W17" s="67"/>
      <c r="X17" s="68"/>
      <c r="Y17" s="68"/>
      <c r="Z17" s="69">
        <v>82713.07</v>
      </c>
      <c r="AA17" s="70">
        <v>4860</v>
      </c>
      <c r="AB17" s="64">
        <f>AA17/J17</f>
        <v>147.27272727272728</v>
      </c>
      <c r="AC17" s="65">
        <f t="shared" si="3"/>
        <v>17.019150205761317</v>
      </c>
      <c r="AD17" s="115"/>
      <c r="AE17" s="117"/>
      <c r="AF17" s="73"/>
      <c r="AG17" s="73"/>
      <c r="AH17" s="71">
        <v>82713.07</v>
      </c>
      <c r="AI17" s="72">
        <v>4860</v>
      </c>
      <c r="AJ17" s="76">
        <f t="shared" si="4"/>
        <v>17.019150205761317</v>
      </c>
    </row>
    <row r="18" spans="1:36" s="29" customFormat="1" ht="11.25">
      <c r="A18" s="32">
        <v>12</v>
      </c>
      <c r="B18" s="52"/>
      <c r="C18" s="53" t="s">
        <v>143</v>
      </c>
      <c r="D18" s="54" t="s">
        <v>36</v>
      </c>
      <c r="E18" s="55" t="s">
        <v>142</v>
      </c>
      <c r="F18" s="56">
        <v>43084</v>
      </c>
      <c r="G18" s="57" t="s">
        <v>44</v>
      </c>
      <c r="H18" s="58">
        <v>45</v>
      </c>
      <c r="I18" s="58">
        <v>36</v>
      </c>
      <c r="J18" s="111">
        <v>36</v>
      </c>
      <c r="K18" s="59">
        <v>2</v>
      </c>
      <c r="L18" s="60">
        <v>5385.23</v>
      </c>
      <c r="M18" s="61">
        <v>484</v>
      </c>
      <c r="N18" s="60">
        <v>18050.12</v>
      </c>
      <c r="O18" s="61">
        <v>1502</v>
      </c>
      <c r="P18" s="60">
        <v>17558.13</v>
      </c>
      <c r="Q18" s="61">
        <v>1417</v>
      </c>
      <c r="R18" s="62">
        <f t="shared" si="0"/>
        <v>40993.479999999996</v>
      </c>
      <c r="S18" s="63">
        <f t="shared" si="1"/>
        <v>3403</v>
      </c>
      <c r="T18" s="64">
        <f>S18/J18</f>
        <v>94.52777777777777</v>
      </c>
      <c r="U18" s="65">
        <f t="shared" si="2"/>
        <v>12.046276814575373</v>
      </c>
      <c r="V18" s="66">
        <v>88251.70000000001</v>
      </c>
      <c r="W18" s="67">
        <v>7062</v>
      </c>
      <c r="X18" s="68">
        <f>IF(V18&lt;&gt;0,-(V18-R18)/V18,"")</f>
        <v>-0.5354935938911093</v>
      </c>
      <c r="Y18" s="68">
        <f>IF(W18&lt;&gt;0,-(W18-S18)/W18,"")</f>
        <v>-0.5181251770036817</v>
      </c>
      <c r="Z18" s="69">
        <v>52205.65</v>
      </c>
      <c r="AA18" s="70">
        <v>4670</v>
      </c>
      <c r="AB18" s="64">
        <f>AA18/J18</f>
        <v>129.72222222222223</v>
      </c>
      <c r="AC18" s="65">
        <f t="shared" si="3"/>
        <v>11.178940042826552</v>
      </c>
      <c r="AD18" s="115">
        <v>107113.04</v>
      </c>
      <c r="AE18" s="117">
        <v>8810</v>
      </c>
      <c r="AF18" s="73">
        <f>IF(AD18&lt;&gt;0,-(AD18-Z18)/AD18,"")</f>
        <v>-0.512611629732477</v>
      </c>
      <c r="AG18" s="73">
        <f>IF(AE18&lt;&gt;0,-(AE18-AA18)/AE18,"")</f>
        <v>-0.4699205448354143</v>
      </c>
      <c r="AH18" s="87">
        <v>159318.69</v>
      </c>
      <c r="AI18" s="88">
        <v>13480</v>
      </c>
      <c r="AJ18" s="76">
        <f t="shared" si="4"/>
        <v>11.818893916913947</v>
      </c>
    </row>
    <row r="19" spans="1:36" s="29" customFormat="1" ht="11.25">
      <c r="A19" s="32">
        <v>13</v>
      </c>
      <c r="B19" s="77" t="s">
        <v>32</v>
      </c>
      <c r="C19" s="78" t="s">
        <v>161</v>
      </c>
      <c r="D19" s="79" t="s">
        <v>33</v>
      </c>
      <c r="E19" s="80" t="s">
        <v>162</v>
      </c>
      <c r="F19" s="81">
        <v>43091</v>
      </c>
      <c r="G19" s="57" t="s">
        <v>43</v>
      </c>
      <c r="H19" s="82">
        <v>31</v>
      </c>
      <c r="I19" s="82">
        <v>31</v>
      </c>
      <c r="J19" s="111">
        <v>31</v>
      </c>
      <c r="K19" s="59">
        <v>1</v>
      </c>
      <c r="L19" s="60">
        <v>6112.38</v>
      </c>
      <c r="M19" s="61">
        <v>467</v>
      </c>
      <c r="N19" s="60">
        <v>11554.5</v>
      </c>
      <c r="O19" s="61">
        <v>865</v>
      </c>
      <c r="P19" s="60">
        <v>11445.43</v>
      </c>
      <c r="Q19" s="61">
        <v>880</v>
      </c>
      <c r="R19" s="62">
        <f t="shared" si="0"/>
        <v>29112.31</v>
      </c>
      <c r="S19" s="63">
        <f t="shared" si="1"/>
        <v>2212</v>
      </c>
      <c r="T19" s="64">
        <f>S19/J19</f>
        <v>71.35483870967742</v>
      </c>
      <c r="U19" s="65">
        <f t="shared" si="2"/>
        <v>13.16108047016275</v>
      </c>
      <c r="V19" s="66"/>
      <c r="W19" s="67"/>
      <c r="X19" s="68"/>
      <c r="Y19" s="68"/>
      <c r="Z19" s="69">
        <v>46537.93</v>
      </c>
      <c r="AA19" s="70">
        <v>3751</v>
      </c>
      <c r="AB19" s="64">
        <f>AA19/J19</f>
        <v>121</v>
      </c>
      <c r="AC19" s="65">
        <f t="shared" si="3"/>
        <v>12.406806185017329</v>
      </c>
      <c r="AD19" s="115"/>
      <c r="AE19" s="117"/>
      <c r="AF19" s="73"/>
      <c r="AG19" s="73"/>
      <c r="AH19" s="83">
        <v>46537.93</v>
      </c>
      <c r="AI19" s="84">
        <v>3751</v>
      </c>
      <c r="AJ19" s="76">
        <f t="shared" si="4"/>
        <v>12.406806185017329</v>
      </c>
    </row>
    <row r="20" spans="1:36" s="29" customFormat="1" ht="11.25">
      <c r="A20" s="32">
        <v>14</v>
      </c>
      <c r="B20" s="52"/>
      <c r="C20" s="78" t="s">
        <v>128</v>
      </c>
      <c r="D20" s="79" t="s">
        <v>39</v>
      </c>
      <c r="E20" s="80" t="s">
        <v>128</v>
      </c>
      <c r="F20" s="81">
        <v>43063</v>
      </c>
      <c r="G20" s="57" t="s">
        <v>35</v>
      </c>
      <c r="H20" s="82">
        <v>384</v>
      </c>
      <c r="I20" s="82">
        <v>21</v>
      </c>
      <c r="J20" s="111">
        <v>21</v>
      </c>
      <c r="K20" s="59">
        <v>5</v>
      </c>
      <c r="L20" s="60">
        <v>2529</v>
      </c>
      <c r="M20" s="61">
        <v>230</v>
      </c>
      <c r="N20" s="60">
        <v>6271</v>
      </c>
      <c r="O20" s="61">
        <v>589</v>
      </c>
      <c r="P20" s="60">
        <v>5277</v>
      </c>
      <c r="Q20" s="61">
        <v>494</v>
      </c>
      <c r="R20" s="62">
        <f t="shared" si="0"/>
        <v>14077</v>
      </c>
      <c r="S20" s="63">
        <f t="shared" si="1"/>
        <v>1313</v>
      </c>
      <c r="T20" s="64">
        <f>S20/J20</f>
        <v>62.523809523809526</v>
      </c>
      <c r="U20" s="65">
        <f t="shared" si="2"/>
        <v>10.721249047981722</v>
      </c>
      <c r="V20" s="66">
        <v>168539</v>
      </c>
      <c r="W20" s="67">
        <v>15644</v>
      </c>
      <c r="X20" s="68">
        <f aca="true" t="shared" si="7" ref="X20:X51">IF(V20&lt;&gt;0,-(V20-R20)/V20,"")</f>
        <v>-0.9164763051875233</v>
      </c>
      <c r="Y20" s="68">
        <f aca="true" t="shared" si="8" ref="Y20:Y51">IF(W20&lt;&gt;0,-(W20-S20)/W20,"")</f>
        <v>-0.9160700588084889</v>
      </c>
      <c r="Z20" s="69">
        <v>24864</v>
      </c>
      <c r="AA20" s="85">
        <v>2410</v>
      </c>
      <c r="AB20" s="64">
        <f>AA20/J20</f>
        <v>114.76190476190476</v>
      </c>
      <c r="AC20" s="65">
        <f t="shared" si="3"/>
        <v>10.31701244813278</v>
      </c>
      <c r="AD20" s="115">
        <v>232971</v>
      </c>
      <c r="AE20" s="116">
        <v>22118</v>
      </c>
      <c r="AF20" s="73">
        <f aca="true" t="shared" si="9" ref="AF20:AF51">IF(AD20&lt;&gt;0,-(AD20-Z20)/AD20,"")</f>
        <v>-0.893274270188135</v>
      </c>
      <c r="AG20" s="73">
        <f aca="true" t="shared" si="10" ref="AG20:AG51">IF(AE20&lt;&gt;0,-(AE20-AA20)/AE20,"")</f>
        <v>-0.8910389727823492</v>
      </c>
      <c r="AH20" s="83">
        <v>6564445</v>
      </c>
      <c r="AI20" s="84">
        <v>572010</v>
      </c>
      <c r="AJ20" s="76">
        <f t="shared" si="4"/>
        <v>11.476101816401812</v>
      </c>
    </row>
    <row r="21" spans="1:36" s="29" customFormat="1" ht="11.25">
      <c r="A21" s="32">
        <v>15</v>
      </c>
      <c r="B21" s="52"/>
      <c r="C21" s="53" t="s">
        <v>133</v>
      </c>
      <c r="D21" s="54" t="s">
        <v>36</v>
      </c>
      <c r="E21" s="55" t="s">
        <v>132</v>
      </c>
      <c r="F21" s="56">
        <v>43070</v>
      </c>
      <c r="G21" s="57" t="s">
        <v>87</v>
      </c>
      <c r="H21" s="58">
        <v>166</v>
      </c>
      <c r="I21" s="58">
        <v>37</v>
      </c>
      <c r="J21" s="111">
        <v>37</v>
      </c>
      <c r="K21" s="59">
        <v>4</v>
      </c>
      <c r="L21" s="60">
        <v>2254</v>
      </c>
      <c r="M21" s="61">
        <v>266</v>
      </c>
      <c r="N21" s="60">
        <v>5698</v>
      </c>
      <c r="O21" s="61">
        <v>482</v>
      </c>
      <c r="P21" s="60">
        <v>6848.11</v>
      </c>
      <c r="Q21" s="61">
        <v>605</v>
      </c>
      <c r="R21" s="62">
        <f t="shared" si="0"/>
        <v>14800.11</v>
      </c>
      <c r="S21" s="63">
        <f t="shared" si="1"/>
        <v>1353</v>
      </c>
      <c r="T21" s="64">
        <f>S21/J21</f>
        <v>36.567567567567565</v>
      </c>
      <c r="U21" s="65">
        <f t="shared" si="2"/>
        <v>10.938736141906874</v>
      </c>
      <c r="V21" s="66">
        <v>204508.61</v>
      </c>
      <c r="W21" s="67">
        <v>17147</v>
      </c>
      <c r="X21" s="68">
        <f t="shared" si="7"/>
        <v>-0.9276308708958514</v>
      </c>
      <c r="Y21" s="68">
        <f t="shared" si="8"/>
        <v>-0.9210940689333411</v>
      </c>
      <c r="Z21" s="69">
        <v>22986.42</v>
      </c>
      <c r="AA21" s="70">
        <v>2345</v>
      </c>
      <c r="AB21" s="64">
        <f>AA21/J21</f>
        <v>63.37837837837838</v>
      </c>
      <c r="AC21" s="65">
        <f t="shared" si="3"/>
        <v>9.802311300639658</v>
      </c>
      <c r="AD21" s="115">
        <v>262748.57</v>
      </c>
      <c r="AE21" s="117">
        <v>23517</v>
      </c>
      <c r="AF21" s="73">
        <f t="shared" si="9"/>
        <v>-0.9125155276772773</v>
      </c>
      <c r="AG21" s="73">
        <f t="shared" si="10"/>
        <v>-0.9002849002849003</v>
      </c>
      <c r="AH21" s="74">
        <v>1078444.72</v>
      </c>
      <c r="AI21" s="75">
        <v>93437</v>
      </c>
      <c r="AJ21" s="76">
        <f t="shared" si="4"/>
        <v>11.541945053886575</v>
      </c>
    </row>
    <row r="22" spans="1:36" s="29" customFormat="1" ht="11.25">
      <c r="A22" s="32">
        <v>16</v>
      </c>
      <c r="B22" s="86"/>
      <c r="C22" s="78" t="s">
        <v>129</v>
      </c>
      <c r="D22" s="79" t="s">
        <v>53</v>
      </c>
      <c r="E22" s="80" t="s">
        <v>130</v>
      </c>
      <c r="F22" s="81">
        <v>43070</v>
      </c>
      <c r="G22" s="57" t="s">
        <v>41</v>
      </c>
      <c r="H22" s="82">
        <v>129</v>
      </c>
      <c r="I22" s="82">
        <v>6</v>
      </c>
      <c r="J22" s="111">
        <v>6</v>
      </c>
      <c r="K22" s="59">
        <v>4</v>
      </c>
      <c r="L22" s="60">
        <v>4040</v>
      </c>
      <c r="M22" s="61">
        <v>303</v>
      </c>
      <c r="N22" s="60">
        <v>9194</v>
      </c>
      <c r="O22" s="61">
        <v>674</v>
      </c>
      <c r="P22" s="60">
        <v>6877</v>
      </c>
      <c r="Q22" s="61">
        <v>486</v>
      </c>
      <c r="R22" s="62">
        <f t="shared" si="0"/>
        <v>20111</v>
      </c>
      <c r="S22" s="63">
        <f t="shared" si="1"/>
        <v>1463</v>
      </c>
      <c r="T22" s="64">
        <f>S22/J22</f>
        <v>243.83333333333334</v>
      </c>
      <c r="U22" s="65">
        <f t="shared" si="2"/>
        <v>13.746411483253588</v>
      </c>
      <c r="V22" s="66">
        <v>126869</v>
      </c>
      <c r="W22" s="67">
        <v>8988</v>
      </c>
      <c r="X22" s="68">
        <f t="shared" si="7"/>
        <v>-0.8414821587621878</v>
      </c>
      <c r="Y22" s="68">
        <f t="shared" si="8"/>
        <v>-0.8372274143302181</v>
      </c>
      <c r="Z22" s="69">
        <v>27550</v>
      </c>
      <c r="AA22" s="70">
        <v>2093</v>
      </c>
      <c r="AB22" s="64">
        <f>AA22/J22</f>
        <v>348.8333333333333</v>
      </c>
      <c r="AC22" s="65">
        <f t="shared" si="3"/>
        <v>13.16292403248925</v>
      </c>
      <c r="AD22" s="115">
        <v>197508</v>
      </c>
      <c r="AE22" s="117">
        <v>14766</v>
      </c>
      <c r="AF22" s="73">
        <f t="shared" si="9"/>
        <v>-0.8605119792615995</v>
      </c>
      <c r="AG22" s="73">
        <f t="shared" si="10"/>
        <v>-0.8582554517133957</v>
      </c>
      <c r="AH22" s="83">
        <v>1506219</v>
      </c>
      <c r="AI22" s="84">
        <v>114364</v>
      </c>
      <c r="AJ22" s="76">
        <f t="shared" si="4"/>
        <v>13.170394529747123</v>
      </c>
    </row>
    <row r="23" spans="1:36" s="29" customFormat="1" ht="11.25">
      <c r="A23" s="32">
        <v>17</v>
      </c>
      <c r="B23" s="52"/>
      <c r="C23" s="53" t="s">
        <v>144</v>
      </c>
      <c r="D23" s="54" t="s">
        <v>33</v>
      </c>
      <c r="E23" s="55" t="s">
        <v>145</v>
      </c>
      <c r="F23" s="56">
        <v>43084</v>
      </c>
      <c r="G23" s="57" t="s">
        <v>47</v>
      </c>
      <c r="H23" s="58">
        <v>23</v>
      </c>
      <c r="I23" s="58">
        <v>23</v>
      </c>
      <c r="J23" s="111">
        <v>23</v>
      </c>
      <c r="K23" s="59">
        <v>2</v>
      </c>
      <c r="L23" s="60">
        <v>2896.58</v>
      </c>
      <c r="M23" s="61">
        <v>240</v>
      </c>
      <c r="N23" s="60">
        <v>3810.84</v>
      </c>
      <c r="O23" s="61">
        <v>300</v>
      </c>
      <c r="P23" s="60">
        <v>3837.17</v>
      </c>
      <c r="Q23" s="61">
        <v>278</v>
      </c>
      <c r="R23" s="62">
        <f t="shared" si="0"/>
        <v>10544.59</v>
      </c>
      <c r="S23" s="63">
        <f t="shared" si="1"/>
        <v>818</v>
      </c>
      <c r="T23" s="64">
        <f>S23/J23</f>
        <v>35.56521739130435</v>
      </c>
      <c r="U23" s="65">
        <f t="shared" si="2"/>
        <v>12.890696821515892</v>
      </c>
      <c r="V23" s="66">
        <v>20696.420000000002</v>
      </c>
      <c r="W23" s="67">
        <v>1440</v>
      </c>
      <c r="X23" s="68">
        <f t="shared" si="7"/>
        <v>-0.49051140245511066</v>
      </c>
      <c r="Y23" s="68">
        <f t="shared" si="8"/>
        <v>-0.43194444444444446</v>
      </c>
      <c r="Z23" s="69">
        <v>21786.5</v>
      </c>
      <c r="AA23" s="70">
        <v>2009</v>
      </c>
      <c r="AB23" s="64">
        <f>AA23/J23</f>
        <v>87.34782608695652</v>
      </c>
      <c r="AC23" s="65">
        <f t="shared" si="3"/>
        <v>10.844449975111996</v>
      </c>
      <c r="AD23" s="115">
        <v>36051.13</v>
      </c>
      <c r="AE23" s="117">
        <v>2662</v>
      </c>
      <c r="AF23" s="73">
        <f t="shared" si="9"/>
        <v>-0.3956777499068683</v>
      </c>
      <c r="AG23" s="73">
        <f t="shared" si="10"/>
        <v>-0.24530428249436514</v>
      </c>
      <c r="AH23" s="74">
        <v>57837.63</v>
      </c>
      <c r="AI23" s="75">
        <v>4671</v>
      </c>
      <c r="AJ23" s="76">
        <f t="shared" si="4"/>
        <v>12.382280025690429</v>
      </c>
    </row>
    <row r="24" spans="1:36" s="29" customFormat="1" ht="11.25">
      <c r="A24" s="32">
        <v>18</v>
      </c>
      <c r="B24" s="52"/>
      <c r="C24" s="53" t="s">
        <v>149</v>
      </c>
      <c r="D24" s="54" t="s">
        <v>33</v>
      </c>
      <c r="E24" s="55" t="s">
        <v>149</v>
      </c>
      <c r="F24" s="56">
        <v>43084</v>
      </c>
      <c r="G24" s="57" t="s">
        <v>68</v>
      </c>
      <c r="H24" s="58">
        <v>10</v>
      </c>
      <c r="I24" s="58">
        <v>9</v>
      </c>
      <c r="J24" s="111">
        <v>9</v>
      </c>
      <c r="K24" s="59">
        <v>2</v>
      </c>
      <c r="L24" s="60">
        <v>2526.14</v>
      </c>
      <c r="M24" s="61">
        <v>251</v>
      </c>
      <c r="N24" s="60">
        <v>4054.35</v>
      </c>
      <c r="O24" s="61">
        <v>408</v>
      </c>
      <c r="P24" s="60">
        <v>3607.85</v>
      </c>
      <c r="Q24" s="61">
        <v>362</v>
      </c>
      <c r="R24" s="62">
        <f t="shared" si="0"/>
        <v>10188.34</v>
      </c>
      <c r="S24" s="63">
        <f t="shared" si="1"/>
        <v>1021</v>
      </c>
      <c r="T24" s="64">
        <f>S24/J24</f>
        <v>113.44444444444444</v>
      </c>
      <c r="U24" s="65">
        <f t="shared" si="2"/>
        <v>9.978785504407444</v>
      </c>
      <c r="V24" s="66">
        <v>14433.71</v>
      </c>
      <c r="W24" s="67">
        <v>1394</v>
      </c>
      <c r="X24" s="68">
        <f t="shared" si="7"/>
        <v>-0.29412881372841765</v>
      </c>
      <c r="Y24" s="68">
        <f t="shared" si="8"/>
        <v>-0.26757532281205165</v>
      </c>
      <c r="Z24" s="69">
        <v>16825.98</v>
      </c>
      <c r="AA24" s="70">
        <v>1689</v>
      </c>
      <c r="AB24" s="64">
        <f>AA24/J24</f>
        <v>187.66666666666666</v>
      </c>
      <c r="AC24" s="65">
        <f t="shared" si="3"/>
        <v>9.96209591474245</v>
      </c>
      <c r="AD24" s="115">
        <v>25741.11</v>
      </c>
      <c r="AE24" s="117">
        <v>2543</v>
      </c>
      <c r="AF24" s="73">
        <f t="shared" si="9"/>
        <v>-0.34633821152234695</v>
      </c>
      <c r="AG24" s="73">
        <f t="shared" si="10"/>
        <v>-0.33582383012190326</v>
      </c>
      <c r="AH24" s="74">
        <v>42567.09</v>
      </c>
      <c r="AI24" s="75">
        <v>4232</v>
      </c>
      <c r="AJ24" s="76">
        <f t="shared" si="4"/>
        <v>10.058386105860112</v>
      </c>
    </row>
    <row r="25" spans="1:36" s="29" customFormat="1" ht="11.25">
      <c r="A25" s="32">
        <v>19</v>
      </c>
      <c r="B25" s="86"/>
      <c r="C25" s="53" t="s">
        <v>92</v>
      </c>
      <c r="D25" s="54" t="s">
        <v>36</v>
      </c>
      <c r="E25" s="55" t="s">
        <v>92</v>
      </c>
      <c r="F25" s="56">
        <v>42958</v>
      </c>
      <c r="G25" s="57" t="s">
        <v>47</v>
      </c>
      <c r="H25" s="58">
        <v>18</v>
      </c>
      <c r="I25" s="58">
        <v>2</v>
      </c>
      <c r="J25" s="111">
        <v>2</v>
      </c>
      <c r="K25" s="59">
        <v>16</v>
      </c>
      <c r="L25" s="60">
        <v>0</v>
      </c>
      <c r="M25" s="61">
        <v>0</v>
      </c>
      <c r="N25" s="60">
        <v>0</v>
      </c>
      <c r="O25" s="61">
        <v>0</v>
      </c>
      <c r="P25" s="60">
        <v>0</v>
      </c>
      <c r="Q25" s="61">
        <v>0</v>
      </c>
      <c r="R25" s="62">
        <f t="shared" si="0"/>
        <v>0</v>
      </c>
      <c r="S25" s="63">
        <f t="shared" si="1"/>
        <v>0</v>
      </c>
      <c r="T25" s="64">
        <f>S25/J25</f>
        <v>0</v>
      </c>
      <c r="U25" s="65" t="e">
        <f t="shared" si="2"/>
        <v>#DIV/0!</v>
      </c>
      <c r="V25" s="66">
        <v>0</v>
      </c>
      <c r="W25" s="67">
        <v>0</v>
      </c>
      <c r="X25" s="68">
        <f t="shared" si="7"/>
      </c>
      <c r="Y25" s="68">
        <f t="shared" si="8"/>
      </c>
      <c r="Z25" s="69">
        <v>7905.99</v>
      </c>
      <c r="AA25" s="70">
        <v>1576</v>
      </c>
      <c r="AB25" s="64">
        <f>AA25/J25</f>
        <v>788</v>
      </c>
      <c r="AC25" s="65">
        <f t="shared" si="3"/>
        <v>5.0164911167512685</v>
      </c>
      <c r="AD25" s="115">
        <v>16</v>
      </c>
      <c r="AE25" s="117">
        <v>2</v>
      </c>
      <c r="AF25" s="73">
        <f t="shared" si="9"/>
        <v>493.124375</v>
      </c>
      <c r="AG25" s="73">
        <f t="shared" si="10"/>
        <v>787</v>
      </c>
      <c r="AH25" s="74">
        <v>227671.90000000002</v>
      </c>
      <c r="AI25" s="75">
        <v>19659</v>
      </c>
      <c r="AJ25" s="76">
        <f t="shared" si="4"/>
        <v>11.58105193550028</v>
      </c>
    </row>
    <row r="26" spans="1:36" s="29" customFormat="1" ht="11.25">
      <c r="A26" s="32">
        <v>20</v>
      </c>
      <c r="B26" s="52"/>
      <c r="C26" s="53" t="s">
        <v>123</v>
      </c>
      <c r="D26" s="54" t="s">
        <v>37</v>
      </c>
      <c r="E26" s="55" t="s">
        <v>124</v>
      </c>
      <c r="F26" s="56">
        <v>43063</v>
      </c>
      <c r="G26" s="57" t="s">
        <v>87</v>
      </c>
      <c r="H26" s="58">
        <v>153</v>
      </c>
      <c r="I26" s="58">
        <v>12</v>
      </c>
      <c r="J26" s="111">
        <v>12</v>
      </c>
      <c r="K26" s="59">
        <v>5</v>
      </c>
      <c r="L26" s="60">
        <v>616</v>
      </c>
      <c r="M26" s="61">
        <v>99</v>
      </c>
      <c r="N26" s="60">
        <v>1651</v>
      </c>
      <c r="O26" s="61">
        <v>97</v>
      </c>
      <c r="P26" s="60">
        <v>2195</v>
      </c>
      <c r="Q26" s="61">
        <v>144</v>
      </c>
      <c r="R26" s="62">
        <f t="shared" si="0"/>
        <v>4462</v>
      </c>
      <c r="S26" s="63">
        <f t="shared" si="1"/>
        <v>340</v>
      </c>
      <c r="T26" s="64">
        <f>S26/J26</f>
        <v>28.333333333333332</v>
      </c>
      <c r="U26" s="65">
        <f t="shared" si="2"/>
        <v>13.123529411764705</v>
      </c>
      <c r="V26" s="66">
        <v>48347.5</v>
      </c>
      <c r="W26" s="67">
        <v>3556</v>
      </c>
      <c r="X26" s="68">
        <f t="shared" si="7"/>
        <v>-0.907709809193857</v>
      </c>
      <c r="Y26" s="68">
        <f t="shared" si="8"/>
        <v>-0.9043869516310461</v>
      </c>
      <c r="Z26" s="69">
        <v>12075.25</v>
      </c>
      <c r="AA26" s="70">
        <v>1285</v>
      </c>
      <c r="AB26" s="64">
        <f>AA26/J26</f>
        <v>107.08333333333333</v>
      </c>
      <c r="AC26" s="65">
        <f t="shared" si="3"/>
        <v>9.397081712062256</v>
      </c>
      <c r="AD26" s="115">
        <v>61008.65</v>
      </c>
      <c r="AE26" s="117">
        <v>4885</v>
      </c>
      <c r="AF26" s="73">
        <f t="shared" si="9"/>
        <v>-0.802073148643676</v>
      </c>
      <c r="AG26" s="73">
        <f t="shared" si="10"/>
        <v>-0.736949846468782</v>
      </c>
      <c r="AH26" s="74">
        <v>1182210.65</v>
      </c>
      <c r="AI26" s="75">
        <v>93058</v>
      </c>
      <c r="AJ26" s="76">
        <f t="shared" si="4"/>
        <v>12.704019536203226</v>
      </c>
    </row>
    <row r="27" spans="1:36" s="29" customFormat="1" ht="11.25">
      <c r="A27" s="32">
        <v>21</v>
      </c>
      <c r="B27" s="86"/>
      <c r="C27" s="78" t="s">
        <v>115</v>
      </c>
      <c r="D27" s="79" t="s">
        <v>39</v>
      </c>
      <c r="E27" s="80" t="s">
        <v>114</v>
      </c>
      <c r="F27" s="81">
        <v>43049</v>
      </c>
      <c r="G27" s="57" t="s">
        <v>43</v>
      </c>
      <c r="H27" s="82">
        <v>111</v>
      </c>
      <c r="I27" s="82">
        <v>4</v>
      </c>
      <c r="J27" s="111">
        <v>4</v>
      </c>
      <c r="K27" s="59">
        <v>7</v>
      </c>
      <c r="L27" s="60">
        <v>2266.42</v>
      </c>
      <c r="M27" s="61">
        <v>152</v>
      </c>
      <c r="N27" s="60">
        <v>3807.09</v>
      </c>
      <c r="O27" s="61">
        <v>248</v>
      </c>
      <c r="P27" s="60">
        <v>3352.51</v>
      </c>
      <c r="Q27" s="61">
        <v>221</v>
      </c>
      <c r="R27" s="62">
        <f t="shared" si="0"/>
        <v>9426.02</v>
      </c>
      <c r="S27" s="63">
        <f t="shared" si="1"/>
        <v>621</v>
      </c>
      <c r="T27" s="64">
        <f>S27/J27</f>
        <v>155.25</v>
      </c>
      <c r="U27" s="65">
        <f t="shared" si="2"/>
        <v>15.17877616747182</v>
      </c>
      <c r="V27" s="66">
        <v>59170.950000000004</v>
      </c>
      <c r="W27" s="67">
        <v>3415</v>
      </c>
      <c r="X27" s="68">
        <f t="shared" si="7"/>
        <v>-0.8406985184452844</v>
      </c>
      <c r="Y27" s="68">
        <f t="shared" si="8"/>
        <v>-0.8181551976573939</v>
      </c>
      <c r="Z27" s="69">
        <v>16566.36</v>
      </c>
      <c r="AA27" s="70">
        <v>1173</v>
      </c>
      <c r="AB27" s="64">
        <f>AA27/J27</f>
        <v>293.25</v>
      </c>
      <c r="AC27" s="65">
        <f t="shared" si="3"/>
        <v>14.12306905370844</v>
      </c>
      <c r="AD27" s="115">
        <v>93169.38</v>
      </c>
      <c r="AE27" s="117">
        <v>5850</v>
      </c>
      <c r="AF27" s="73">
        <f t="shared" si="9"/>
        <v>-0.8221909386968121</v>
      </c>
      <c r="AG27" s="73">
        <f t="shared" si="10"/>
        <v>-0.7994871794871795</v>
      </c>
      <c r="AH27" s="83">
        <v>3407029.32</v>
      </c>
      <c r="AI27" s="84">
        <v>228627</v>
      </c>
      <c r="AJ27" s="76">
        <f t="shared" si="4"/>
        <v>14.902130194596438</v>
      </c>
    </row>
    <row r="28" spans="1:36" s="29" customFormat="1" ht="11.25">
      <c r="A28" s="32">
        <v>22</v>
      </c>
      <c r="B28" s="52"/>
      <c r="C28" s="78" t="s">
        <v>116</v>
      </c>
      <c r="D28" s="79" t="s">
        <v>37</v>
      </c>
      <c r="E28" s="80" t="s">
        <v>116</v>
      </c>
      <c r="F28" s="81">
        <v>43049</v>
      </c>
      <c r="G28" s="57" t="s">
        <v>35</v>
      </c>
      <c r="H28" s="82">
        <v>305</v>
      </c>
      <c r="I28" s="82">
        <v>2</v>
      </c>
      <c r="J28" s="111">
        <v>2</v>
      </c>
      <c r="K28" s="59">
        <v>7</v>
      </c>
      <c r="L28" s="60">
        <v>1491</v>
      </c>
      <c r="M28" s="61">
        <v>174</v>
      </c>
      <c r="N28" s="60">
        <v>2067</v>
      </c>
      <c r="O28" s="61">
        <v>221</v>
      </c>
      <c r="P28" s="60">
        <v>2124</v>
      </c>
      <c r="Q28" s="61">
        <v>251</v>
      </c>
      <c r="R28" s="62">
        <f t="shared" si="0"/>
        <v>5682</v>
      </c>
      <c r="S28" s="63">
        <f t="shared" si="1"/>
        <v>646</v>
      </c>
      <c r="T28" s="64">
        <f>S28/J28</f>
        <v>323</v>
      </c>
      <c r="U28" s="65">
        <f t="shared" si="2"/>
        <v>8.795665634674922</v>
      </c>
      <c r="V28" s="66">
        <v>6670</v>
      </c>
      <c r="W28" s="67">
        <v>466</v>
      </c>
      <c r="X28" s="68">
        <f t="shared" si="7"/>
        <v>-0.14812593703148424</v>
      </c>
      <c r="Y28" s="68">
        <f t="shared" si="8"/>
        <v>0.38626609442060084</v>
      </c>
      <c r="Z28" s="69">
        <v>9385</v>
      </c>
      <c r="AA28" s="85">
        <v>1148</v>
      </c>
      <c r="AB28" s="64">
        <f>AA28/J28</f>
        <v>574</v>
      </c>
      <c r="AC28" s="65">
        <f t="shared" si="3"/>
        <v>8.175087108013937</v>
      </c>
      <c r="AD28" s="115">
        <v>12265</v>
      </c>
      <c r="AE28" s="116">
        <v>939</v>
      </c>
      <c r="AF28" s="73">
        <f t="shared" si="9"/>
        <v>-0.23481451284141866</v>
      </c>
      <c r="AG28" s="73">
        <f t="shared" si="10"/>
        <v>0.22257720979765708</v>
      </c>
      <c r="AH28" s="83">
        <v>6715451</v>
      </c>
      <c r="AI28" s="84">
        <v>519017</v>
      </c>
      <c r="AJ28" s="76">
        <f t="shared" si="4"/>
        <v>12.938788132180642</v>
      </c>
    </row>
    <row r="29" spans="1:36" s="29" customFormat="1" ht="11.25">
      <c r="A29" s="32">
        <v>23</v>
      </c>
      <c r="B29" s="86"/>
      <c r="C29" s="78" t="s">
        <v>121</v>
      </c>
      <c r="D29" s="79" t="s">
        <v>39</v>
      </c>
      <c r="E29" s="80" t="s">
        <v>122</v>
      </c>
      <c r="F29" s="81">
        <v>43056</v>
      </c>
      <c r="G29" s="57" t="s">
        <v>41</v>
      </c>
      <c r="H29" s="82">
        <v>327</v>
      </c>
      <c r="I29" s="82">
        <v>5</v>
      </c>
      <c r="J29" s="111">
        <v>5</v>
      </c>
      <c r="K29" s="59">
        <v>6</v>
      </c>
      <c r="L29" s="60">
        <v>1030</v>
      </c>
      <c r="M29" s="61">
        <v>83</v>
      </c>
      <c r="N29" s="60">
        <v>3466</v>
      </c>
      <c r="O29" s="61">
        <v>256</v>
      </c>
      <c r="P29" s="60">
        <v>3189</v>
      </c>
      <c r="Q29" s="61">
        <v>235</v>
      </c>
      <c r="R29" s="62">
        <f t="shared" si="0"/>
        <v>7685</v>
      </c>
      <c r="S29" s="63">
        <f t="shared" si="1"/>
        <v>574</v>
      </c>
      <c r="T29" s="64">
        <f>S29/J29</f>
        <v>114.8</v>
      </c>
      <c r="U29" s="65">
        <f t="shared" si="2"/>
        <v>13.388501742160278</v>
      </c>
      <c r="V29" s="66">
        <v>83812</v>
      </c>
      <c r="W29" s="67">
        <v>5304</v>
      </c>
      <c r="X29" s="68">
        <f t="shared" si="7"/>
        <v>-0.9083066863933565</v>
      </c>
      <c r="Y29" s="68">
        <f t="shared" si="8"/>
        <v>-0.8917797888386124</v>
      </c>
      <c r="Z29" s="69">
        <v>12251</v>
      </c>
      <c r="AA29" s="70">
        <v>1042</v>
      </c>
      <c r="AB29" s="64">
        <f>AA29/J29</f>
        <v>208.4</v>
      </c>
      <c r="AC29" s="65">
        <f t="shared" si="3"/>
        <v>11.757197696737045</v>
      </c>
      <c r="AD29" s="115">
        <v>145745</v>
      </c>
      <c r="AE29" s="117">
        <v>9723</v>
      </c>
      <c r="AF29" s="73">
        <f t="shared" si="9"/>
        <v>-0.9159422278637346</v>
      </c>
      <c r="AG29" s="73">
        <f t="shared" si="10"/>
        <v>-0.8928314306284069</v>
      </c>
      <c r="AH29" s="83">
        <v>10683613</v>
      </c>
      <c r="AI29" s="84">
        <v>728654</v>
      </c>
      <c r="AJ29" s="76">
        <f t="shared" si="4"/>
        <v>14.662120841990848</v>
      </c>
    </row>
    <row r="30" spans="1:36" s="29" customFormat="1" ht="11.25">
      <c r="A30" s="32">
        <v>24</v>
      </c>
      <c r="B30" s="52"/>
      <c r="C30" s="53" t="s">
        <v>106</v>
      </c>
      <c r="D30" s="54" t="s">
        <v>37</v>
      </c>
      <c r="E30" s="55" t="s">
        <v>105</v>
      </c>
      <c r="F30" s="56">
        <v>43042</v>
      </c>
      <c r="G30" s="57" t="s">
        <v>44</v>
      </c>
      <c r="H30" s="58">
        <v>113</v>
      </c>
      <c r="I30" s="58">
        <v>11</v>
      </c>
      <c r="J30" s="111">
        <v>11</v>
      </c>
      <c r="K30" s="59">
        <v>8</v>
      </c>
      <c r="L30" s="60">
        <v>648.2</v>
      </c>
      <c r="M30" s="61">
        <v>107</v>
      </c>
      <c r="N30" s="60">
        <v>1889</v>
      </c>
      <c r="O30" s="61">
        <v>243</v>
      </c>
      <c r="P30" s="60">
        <v>1909</v>
      </c>
      <c r="Q30" s="61">
        <v>248</v>
      </c>
      <c r="R30" s="62">
        <f t="shared" si="0"/>
        <v>4446.2</v>
      </c>
      <c r="S30" s="63">
        <f t="shared" si="1"/>
        <v>598</v>
      </c>
      <c r="T30" s="64">
        <f>S30/J30</f>
        <v>54.36363636363637</v>
      </c>
      <c r="U30" s="65">
        <f t="shared" si="2"/>
        <v>7.435117056856187</v>
      </c>
      <c r="V30" s="66">
        <v>6863.6</v>
      </c>
      <c r="W30" s="67">
        <v>683</v>
      </c>
      <c r="X30" s="68">
        <f t="shared" si="7"/>
        <v>-0.3522058395011365</v>
      </c>
      <c r="Y30" s="68">
        <f t="shared" si="8"/>
        <v>-0.12445095168374817</v>
      </c>
      <c r="Z30" s="69">
        <v>7169.2</v>
      </c>
      <c r="AA30" s="85">
        <v>1040</v>
      </c>
      <c r="AB30" s="64">
        <f>AA30/J30</f>
        <v>94.54545454545455</v>
      </c>
      <c r="AC30" s="65">
        <f t="shared" si="3"/>
        <v>6.893461538461538</v>
      </c>
      <c r="AD30" s="115">
        <v>9043.6</v>
      </c>
      <c r="AE30" s="116">
        <v>979</v>
      </c>
      <c r="AF30" s="73">
        <f t="shared" si="9"/>
        <v>-0.2072625945419966</v>
      </c>
      <c r="AG30" s="73">
        <f t="shared" si="10"/>
        <v>0.06230847803881512</v>
      </c>
      <c r="AH30" s="83">
        <v>516704.81</v>
      </c>
      <c r="AI30" s="84">
        <v>45804</v>
      </c>
      <c r="AJ30" s="76">
        <f t="shared" si="4"/>
        <v>11.28077918959043</v>
      </c>
    </row>
    <row r="31" spans="1:36" s="29" customFormat="1" ht="11.25">
      <c r="A31" s="32">
        <v>25</v>
      </c>
      <c r="B31" s="52"/>
      <c r="C31" s="53" t="s">
        <v>71</v>
      </c>
      <c r="D31" s="54" t="s">
        <v>38</v>
      </c>
      <c r="E31" s="55" t="s">
        <v>72</v>
      </c>
      <c r="F31" s="56">
        <v>42846</v>
      </c>
      <c r="G31" s="57" t="s">
        <v>87</v>
      </c>
      <c r="H31" s="58">
        <v>246</v>
      </c>
      <c r="I31" s="58">
        <v>6</v>
      </c>
      <c r="J31" s="111">
        <v>6</v>
      </c>
      <c r="K31" s="59">
        <v>28</v>
      </c>
      <c r="L31" s="60">
        <v>0</v>
      </c>
      <c r="M31" s="61">
        <v>0</v>
      </c>
      <c r="N31" s="60">
        <v>0</v>
      </c>
      <c r="O31" s="61">
        <v>0</v>
      </c>
      <c r="P31" s="60">
        <v>0</v>
      </c>
      <c r="Q31" s="61">
        <v>0</v>
      </c>
      <c r="R31" s="62">
        <f t="shared" si="0"/>
        <v>0</v>
      </c>
      <c r="S31" s="63">
        <f t="shared" si="1"/>
        <v>0</v>
      </c>
      <c r="T31" s="64">
        <f>S31/J31</f>
        <v>0</v>
      </c>
      <c r="U31" s="65" t="e">
        <f t="shared" si="2"/>
        <v>#DIV/0!</v>
      </c>
      <c r="V31" s="66">
        <v>0</v>
      </c>
      <c r="W31" s="67">
        <v>0</v>
      </c>
      <c r="X31" s="68">
        <f t="shared" si="7"/>
      </c>
      <c r="Y31" s="68">
        <f t="shared" si="8"/>
      </c>
      <c r="Z31" s="69">
        <v>6381.85</v>
      </c>
      <c r="AA31" s="70">
        <v>1031</v>
      </c>
      <c r="AB31" s="64">
        <f>AA31/J31</f>
        <v>171.83333333333334</v>
      </c>
      <c r="AC31" s="65">
        <f t="shared" si="3"/>
        <v>6.189961202715811</v>
      </c>
      <c r="AD31" s="115">
        <v>2139.85</v>
      </c>
      <c r="AE31" s="117">
        <v>326</v>
      </c>
      <c r="AF31" s="73">
        <f t="shared" si="9"/>
        <v>1.9823819426595324</v>
      </c>
      <c r="AG31" s="73">
        <f t="shared" si="10"/>
        <v>2.1625766871165646</v>
      </c>
      <c r="AH31" s="74">
        <v>4984692.12</v>
      </c>
      <c r="AI31" s="75">
        <v>463355</v>
      </c>
      <c r="AJ31" s="76">
        <f t="shared" si="4"/>
        <v>10.75782525277595</v>
      </c>
    </row>
    <row r="32" spans="1:36" s="29" customFormat="1" ht="11.25">
      <c r="A32" s="32">
        <v>26</v>
      </c>
      <c r="B32" s="86"/>
      <c r="C32" s="78" t="s">
        <v>69</v>
      </c>
      <c r="D32" s="79" t="s">
        <v>36</v>
      </c>
      <c r="E32" s="80" t="s">
        <v>70</v>
      </c>
      <c r="F32" s="81">
        <v>42825</v>
      </c>
      <c r="G32" s="57" t="s">
        <v>43</v>
      </c>
      <c r="H32" s="82">
        <v>269</v>
      </c>
      <c r="I32" s="82">
        <v>2</v>
      </c>
      <c r="J32" s="111">
        <v>2</v>
      </c>
      <c r="K32" s="59">
        <v>31</v>
      </c>
      <c r="L32" s="60">
        <v>0</v>
      </c>
      <c r="M32" s="61">
        <v>0</v>
      </c>
      <c r="N32" s="60">
        <v>0</v>
      </c>
      <c r="O32" s="61">
        <v>0</v>
      </c>
      <c r="P32" s="60">
        <v>0</v>
      </c>
      <c r="Q32" s="61">
        <v>0</v>
      </c>
      <c r="R32" s="62">
        <f t="shared" si="0"/>
        <v>0</v>
      </c>
      <c r="S32" s="63">
        <f t="shared" si="1"/>
        <v>0</v>
      </c>
      <c r="T32" s="64">
        <f>S32/J32</f>
        <v>0</v>
      </c>
      <c r="U32" s="65" t="e">
        <f t="shared" si="2"/>
        <v>#DIV/0!</v>
      </c>
      <c r="V32" s="66">
        <v>0</v>
      </c>
      <c r="W32" s="67">
        <v>0</v>
      </c>
      <c r="X32" s="68">
        <f t="shared" si="7"/>
      </c>
      <c r="Y32" s="68">
        <f t="shared" si="8"/>
      </c>
      <c r="Z32" s="69">
        <v>4572</v>
      </c>
      <c r="AA32" s="70">
        <v>1031</v>
      </c>
      <c r="AB32" s="64">
        <f>AA32/J32</f>
        <v>515.5</v>
      </c>
      <c r="AC32" s="65">
        <f t="shared" si="3"/>
        <v>4.434529582929195</v>
      </c>
      <c r="AD32" s="115">
        <v>4300</v>
      </c>
      <c r="AE32" s="117">
        <v>874</v>
      </c>
      <c r="AF32" s="73">
        <f t="shared" si="9"/>
        <v>0.06325581395348837</v>
      </c>
      <c r="AG32" s="73">
        <f t="shared" si="10"/>
        <v>0.17963386727688788</v>
      </c>
      <c r="AH32" s="83">
        <v>7179688.62</v>
      </c>
      <c r="AI32" s="84">
        <v>601418</v>
      </c>
      <c r="AJ32" s="76">
        <f t="shared" si="4"/>
        <v>11.937934381744478</v>
      </c>
    </row>
    <row r="33" spans="1:36" s="29" customFormat="1" ht="11.25">
      <c r="A33" s="32">
        <v>27</v>
      </c>
      <c r="B33" s="52"/>
      <c r="C33" s="53" t="s">
        <v>78</v>
      </c>
      <c r="D33" s="54" t="s">
        <v>36</v>
      </c>
      <c r="E33" s="55" t="s">
        <v>79</v>
      </c>
      <c r="F33" s="56">
        <v>42909</v>
      </c>
      <c r="G33" s="57" t="s">
        <v>44</v>
      </c>
      <c r="H33" s="58">
        <v>114</v>
      </c>
      <c r="I33" s="58">
        <v>4</v>
      </c>
      <c r="J33" s="111">
        <v>4</v>
      </c>
      <c r="K33" s="59">
        <v>21</v>
      </c>
      <c r="L33" s="60">
        <v>0</v>
      </c>
      <c r="M33" s="61">
        <v>0</v>
      </c>
      <c r="N33" s="60">
        <v>0</v>
      </c>
      <c r="O33" s="61">
        <v>0</v>
      </c>
      <c r="P33" s="60">
        <v>0</v>
      </c>
      <c r="Q33" s="61">
        <v>0</v>
      </c>
      <c r="R33" s="62">
        <f t="shared" si="0"/>
        <v>0</v>
      </c>
      <c r="S33" s="63">
        <f t="shared" si="1"/>
        <v>0</v>
      </c>
      <c r="T33" s="64">
        <f>S33/J33</f>
        <v>0</v>
      </c>
      <c r="U33" s="65" t="e">
        <f t="shared" si="2"/>
        <v>#DIV/0!</v>
      </c>
      <c r="V33" s="66">
        <v>0</v>
      </c>
      <c r="W33" s="67">
        <v>0</v>
      </c>
      <c r="X33" s="68">
        <f t="shared" si="7"/>
      </c>
      <c r="Y33" s="68">
        <f t="shared" si="8"/>
      </c>
      <c r="Z33" s="69">
        <v>4376.4</v>
      </c>
      <c r="AA33" s="85">
        <v>775</v>
      </c>
      <c r="AB33" s="64">
        <f>AA33/J33</f>
        <v>193.75</v>
      </c>
      <c r="AC33" s="65">
        <f t="shared" si="3"/>
        <v>5.646967741935484</v>
      </c>
      <c r="AD33" s="115">
        <v>2557</v>
      </c>
      <c r="AE33" s="116">
        <v>438</v>
      </c>
      <c r="AF33" s="73">
        <f t="shared" si="9"/>
        <v>0.7115369573719201</v>
      </c>
      <c r="AG33" s="73">
        <f t="shared" si="10"/>
        <v>0.769406392694064</v>
      </c>
      <c r="AH33" s="83">
        <v>268066.08</v>
      </c>
      <c r="AI33" s="84">
        <v>27244</v>
      </c>
      <c r="AJ33" s="76">
        <f t="shared" si="4"/>
        <v>9.839453824695346</v>
      </c>
    </row>
    <row r="34" spans="1:36" s="29" customFormat="1" ht="11.25">
      <c r="A34" s="32">
        <v>28</v>
      </c>
      <c r="B34" s="52"/>
      <c r="C34" s="53" t="s">
        <v>125</v>
      </c>
      <c r="D34" s="54" t="s">
        <v>39</v>
      </c>
      <c r="E34" s="55" t="s">
        <v>125</v>
      </c>
      <c r="F34" s="56">
        <v>43063</v>
      </c>
      <c r="G34" s="57" t="s">
        <v>51</v>
      </c>
      <c r="H34" s="58">
        <v>50</v>
      </c>
      <c r="I34" s="58">
        <v>6</v>
      </c>
      <c r="J34" s="111">
        <v>6</v>
      </c>
      <c r="K34" s="59">
        <v>5</v>
      </c>
      <c r="L34" s="60">
        <v>0</v>
      </c>
      <c r="M34" s="61">
        <v>0</v>
      </c>
      <c r="N34" s="60">
        <v>0</v>
      </c>
      <c r="O34" s="61">
        <v>0</v>
      </c>
      <c r="P34" s="60">
        <v>150</v>
      </c>
      <c r="Q34" s="61">
        <v>6</v>
      </c>
      <c r="R34" s="62">
        <v>390</v>
      </c>
      <c r="S34" s="63">
        <v>17</v>
      </c>
      <c r="T34" s="64">
        <v>720</v>
      </c>
      <c r="U34" s="65">
        <v>33</v>
      </c>
      <c r="V34" s="66">
        <v>0</v>
      </c>
      <c r="W34" s="67">
        <v>0</v>
      </c>
      <c r="X34" s="68">
        <f t="shared" si="7"/>
      </c>
      <c r="Y34" s="68">
        <f t="shared" si="8"/>
      </c>
      <c r="Z34" s="69">
        <v>6471.5</v>
      </c>
      <c r="AA34" s="70">
        <v>761</v>
      </c>
      <c r="AB34" s="64">
        <f>AA34/J34</f>
        <v>126.83333333333333</v>
      </c>
      <c r="AC34" s="65">
        <f t="shared" si="3"/>
        <v>8.503942181340342</v>
      </c>
      <c r="AD34" s="115">
        <v>11838</v>
      </c>
      <c r="AE34" s="117">
        <v>1802</v>
      </c>
      <c r="AF34" s="73">
        <f t="shared" si="9"/>
        <v>-0.4533282649096131</v>
      </c>
      <c r="AG34" s="73">
        <f t="shared" si="10"/>
        <v>-0.5776914539400666</v>
      </c>
      <c r="AH34" s="74">
        <v>236965.96</v>
      </c>
      <c r="AI34" s="75">
        <v>24899</v>
      </c>
      <c r="AJ34" s="76">
        <f t="shared" si="4"/>
        <v>9.51708743323025</v>
      </c>
    </row>
    <row r="35" spans="1:36" s="29" customFormat="1" ht="11.25">
      <c r="A35" s="32">
        <v>29</v>
      </c>
      <c r="B35" s="52"/>
      <c r="C35" s="53" t="s">
        <v>84</v>
      </c>
      <c r="D35" s="54" t="s">
        <v>37</v>
      </c>
      <c r="E35" s="55" t="s">
        <v>83</v>
      </c>
      <c r="F35" s="56">
        <v>42930</v>
      </c>
      <c r="G35" s="57" t="s">
        <v>44</v>
      </c>
      <c r="H35" s="58">
        <v>210</v>
      </c>
      <c r="I35" s="58">
        <v>3</v>
      </c>
      <c r="J35" s="111">
        <v>3</v>
      </c>
      <c r="K35" s="59">
        <v>17</v>
      </c>
      <c r="L35" s="60">
        <v>0</v>
      </c>
      <c r="M35" s="61">
        <v>0</v>
      </c>
      <c r="N35" s="60">
        <v>0</v>
      </c>
      <c r="O35" s="61">
        <v>0</v>
      </c>
      <c r="P35" s="60">
        <v>0</v>
      </c>
      <c r="Q35" s="61">
        <v>0</v>
      </c>
      <c r="R35" s="62">
        <f aca="true" t="shared" si="11" ref="R35:R75">L35+N35+P35</f>
        <v>0</v>
      </c>
      <c r="S35" s="63">
        <f aca="true" t="shared" si="12" ref="S35:S75">M35+O35+Q35</f>
        <v>0</v>
      </c>
      <c r="T35" s="64">
        <f>S35/J35</f>
        <v>0</v>
      </c>
      <c r="U35" s="65" t="e">
        <f aca="true" t="shared" si="13" ref="U35:U75">R35/S35</f>
        <v>#DIV/0!</v>
      </c>
      <c r="V35" s="66">
        <v>0</v>
      </c>
      <c r="W35" s="67">
        <v>0</v>
      </c>
      <c r="X35" s="68">
        <f t="shared" si="7"/>
      </c>
      <c r="Y35" s="68">
        <f t="shared" si="8"/>
      </c>
      <c r="Z35" s="69">
        <v>3790</v>
      </c>
      <c r="AA35" s="85">
        <v>735</v>
      </c>
      <c r="AB35" s="64">
        <f>AA35/J35</f>
        <v>245</v>
      </c>
      <c r="AC35" s="65">
        <f t="shared" si="3"/>
        <v>5.156462585034014</v>
      </c>
      <c r="AD35" s="115">
        <v>479</v>
      </c>
      <c r="AE35" s="116">
        <v>53</v>
      </c>
      <c r="AF35" s="73">
        <f t="shared" si="9"/>
        <v>6.912317327766179</v>
      </c>
      <c r="AG35" s="73">
        <f t="shared" si="10"/>
        <v>12.867924528301886</v>
      </c>
      <c r="AH35" s="83">
        <v>719608.5900000001</v>
      </c>
      <c r="AI35" s="84">
        <v>68429</v>
      </c>
      <c r="AJ35" s="76">
        <f t="shared" si="4"/>
        <v>10.516134825877918</v>
      </c>
    </row>
    <row r="36" spans="1:36" s="29" customFormat="1" ht="11.25">
      <c r="A36" s="32">
        <v>30</v>
      </c>
      <c r="B36" s="52"/>
      <c r="C36" s="53" t="s">
        <v>54</v>
      </c>
      <c r="D36" s="54"/>
      <c r="E36" s="55" t="s">
        <v>55</v>
      </c>
      <c r="F36" s="56">
        <v>42664</v>
      </c>
      <c r="G36" s="57" t="s">
        <v>44</v>
      </c>
      <c r="H36" s="58">
        <v>138</v>
      </c>
      <c r="I36" s="58">
        <v>1</v>
      </c>
      <c r="J36" s="111">
        <v>1</v>
      </c>
      <c r="K36" s="59">
        <v>24</v>
      </c>
      <c r="L36" s="60">
        <v>0</v>
      </c>
      <c r="M36" s="61">
        <v>0</v>
      </c>
      <c r="N36" s="60">
        <v>0</v>
      </c>
      <c r="O36" s="61">
        <v>0</v>
      </c>
      <c r="P36" s="60">
        <v>0</v>
      </c>
      <c r="Q36" s="61">
        <v>0</v>
      </c>
      <c r="R36" s="62">
        <f t="shared" si="11"/>
        <v>0</v>
      </c>
      <c r="S36" s="63">
        <f t="shared" si="12"/>
        <v>0</v>
      </c>
      <c r="T36" s="64">
        <f>S36/J36</f>
        <v>0</v>
      </c>
      <c r="U36" s="65" t="e">
        <f t="shared" si="13"/>
        <v>#DIV/0!</v>
      </c>
      <c r="V36" s="66">
        <v>0</v>
      </c>
      <c r="W36" s="67">
        <v>0</v>
      </c>
      <c r="X36" s="68">
        <f t="shared" si="7"/>
      </c>
      <c r="Y36" s="68">
        <f t="shared" si="8"/>
      </c>
      <c r="Z36" s="69">
        <v>3564</v>
      </c>
      <c r="AA36" s="85">
        <v>713</v>
      </c>
      <c r="AB36" s="64">
        <f>AA36/J36</f>
        <v>713</v>
      </c>
      <c r="AC36" s="65">
        <f t="shared" si="3"/>
        <v>4.998597475455821</v>
      </c>
      <c r="AD36" s="115">
        <v>2376</v>
      </c>
      <c r="AE36" s="116">
        <v>475</v>
      </c>
      <c r="AF36" s="73">
        <f t="shared" si="9"/>
        <v>0.5</v>
      </c>
      <c r="AG36" s="73">
        <f t="shared" si="10"/>
        <v>0.5010526315789474</v>
      </c>
      <c r="AH36" s="83">
        <v>604099.5399999999</v>
      </c>
      <c r="AI36" s="84">
        <v>55352</v>
      </c>
      <c r="AJ36" s="76">
        <f t="shared" si="4"/>
        <v>10.913779809220983</v>
      </c>
    </row>
    <row r="37" spans="1:36" s="29" customFormat="1" ht="11.25">
      <c r="A37" s="32">
        <v>31</v>
      </c>
      <c r="B37" s="52"/>
      <c r="C37" s="53" t="s">
        <v>146</v>
      </c>
      <c r="D37" s="54" t="s">
        <v>33</v>
      </c>
      <c r="E37" s="55" t="s">
        <v>146</v>
      </c>
      <c r="F37" s="56">
        <v>43084</v>
      </c>
      <c r="G37" s="57" t="s">
        <v>87</v>
      </c>
      <c r="H37" s="58">
        <v>144</v>
      </c>
      <c r="I37" s="58">
        <v>20</v>
      </c>
      <c r="J37" s="111">
        <v>20</v>
      </c>
      <c r="K37" s="59">
        <v>2</v>
      </c>
      <c r="L37" s="60">
        <v>830</v>
      </c>
      <c r="M37" s="61">
        <v>77</v>
      </c>
      <c r="N37" s="60">
        <v>1796</v>
      </c>
      <c r="O37" s="61">
        <v>193</v>
      </c>
      <c r="P37" s="60">
        <v>1897.44</v>
      </c>
      <c r="Q37" s="61">
        <v>168</v>
      </c>
      <c r="R37" s="62">
        <f t="shared" si="11"/>
        <v>4523.4400000000005</v>
      </c>
      <c r="S37" s="63">
        <f t="shared" si="12"/>
        <v>438</v>
      </c>
      <c r="T37" s="64">
        <f>S37/J37</f>
        <v>21.9</v>
      </c>
      <c r="U37" s="65">
        <f t="shared" si="13"/>
        <v>10.327488584474887</v>
      </c>
      <c r="V37" s="66">
        <v>134732.33000000002</v>
      </c>
      <c r="W37" s="67">
        <v>10627</v>
      </c>
      <c r="X37" s="68">
        <f t="shared" si="7"/>
        <v>-0.9664264694301657</v>
      </c>
      <c r="Y37" s="68">
        <f t="shared" si="8"/>
        <v>-0.9587842288510398</v>
      </c>
      <c r="Z37" s="69">
        <v>7344.16</v>
      </c>
      <c r="AA37" s="70">
        <v>689</v>
      </c>
      <c r="AB37" s="64">
        <f>AA37/J37</f>
        <v>34.45</v>
      </c>
      <c r="AC37" s="65">
        <f t="shared" si="3"/>
        <v>10.659158200290275</v>
      </c>
      <c r="AD37" s="115">
        <v>199191.36</v>
      </c>
      <c r="AE37" s="117">
        <v>16417</v>
      </c>
      <c r="AF37" s="73">
        <f t="shared" si="9"/>
        <v>-0.9631301277324478</v>
      </c>
      <c r="AG37" s="73">
        <f t="shared" si="10"/>
        <v>-0.9580313090089542</v>
      </c>
      <c r="AH37" s="74">
        <v>206535.52</v>
      </c>
      <c r="AI37" s="75">
        <v>17106</v>
      </c>
      <c r="AJ37" s="76">
        <f t="shared" si="4"/>
        <v>12.073864141236992</v>
      </c>
    </row>
    <row r="38" spans="1:36" s="29" customFormat="1" ht="11.25">
      <c r="A38" s="32">
        <v>32</v>
      </c>
      <c r="B38" s="52"/>
      <c r="C38" s="53" t="s">
        <v>98</v>
      </c>
      <c r="D38" s="54" t="s">
        <v>36</v>
      </c>
      <c r="E38" s="55" t="s">
        <v>99</v>
      </c>
      <c r="F38" s="56">
        <v>43021</v>
      </c>
      <c r="G38" s="57" t="s">
        <v>44</v>
      </c>
      <c r="H38" s="58">
        <v>92</v>
      </c>
      <c r="I38" s="58">
        <v>4</v>
      </c>
      <c r="J38" s="111">
        <v>4</v>
      </c>
      <c r="K38" s="59">
        <v>11</v>
      </c>
      <c r="L38" s="60">
        <v>0</v>
      </c>
      <c r="M38" s="61">
        <v>0</v>
      </c>
      <c r="N38" s="60">
        <v>0</v>
      </c>
      <c r="O38" s="61">
        <v>0</v>
      </c>
      <c r="P38" s="60">
        <v>0</v>
      </c>
      <c r="Q38" s="61">
        <v>0</v>
      </c>
      <c r="R38" s="62">
        <f t="shared" si="11"/>
        <v>0</v>
      </c>
      <c r="S38" s="63">
        <f t="shared" si="12"/>
        <v>0</v>
      </c>
      <c r="T38" s="64">
        <f>S38/J38</f>
        <v>0</v>
      </c>
      <c r="U38" s="65" t="e">
        <f t="shared" si="13"/>
        <v>#DIV/0!</v>
      </c>
      <c r="V38" s="66">
        <v>0</v>
      </c>
      <c r="W38" s="67">
        <v>0</v>
      </c>
      <c r="X38" s="68">
        <f t="shared" si="7"/>
      </c>
      <c r="Y38" s="68">
        <f t="shared" si="8"/>
      </c>
      <c r="Z38" s="69">
        <v>4495</v>
      </c>
      <c r="AA38" s="85">
        <v>639</v>
      </c>
      <c r="AB38" s="64">
        <f>AA38/J38</f>
        <v>159.75</v>
      </c>
      <c r="AC38" s="65">
        <f t="shared" si="3"/>
        <v>7.034428794992175</v>
      </c>
      <c r="AD38" s="115">
        <v>2470</v>
      </c>
      <c r="AE38" s="116">
        <v>290</v>
      </c>
      <c r="AF38" s="73">
        <f t="shared" si="9"/>
        <v>0.819838056680162</v>
      </c>
      <c r="AG38" s="73">
        <f t="shared" si="10"/>
        <v>1.203448275862069</v>
      </c>
      <c r="AH38" s="83">
        <v>209743.75</v>
      </c>
      <c r="AI38" s="84">
        <v>20784</v>
      </c>
      <c r="AJ38" s="76">
        <f t="shared" si="4"/>
        <v>10.091596901462664</v>
      </c>
    </row>
    <row r="39" spans="1:36" s="29" customFormat="1" ht="11.25">
      <c r="A39" s="32">
        <v>33</v>
      </c>
      <c r="B39" s="52"/>
      <c r="C39" s="53" t="s">
        <v>93</v>
      </c>
      <c r="D39" s="54" t="s">
        <v>36</v>
      </c>
      <c r="E39" s="55" t="s">
        <v>94</v>
      </c>
      <c r="F39" s="56">
        <v>42993</v>
      </c>
      <c r="G39" s="57" t="s">
        <v>87</v>
      </c>
      <c r="H39" s="58">
        <v>231</v>
      </c>
      <c r="I39" s="58">
        <v>2</v>
      </c>
      <c r="J39" s="111">
        <v>2</v>
      </c>
      <c r="K39" s="59">
        <v>14</v>
      </c>
      <c r="L39" s="60">
        <v>0</v>
      </c>
      <c r="M39" s="61">
        <v>0</v>
      </c>
      <c r="N39" s="60">
        <v>0</v>
      </c>
      <c r="O39" s="61">
        <v>0</v>
      </c>
      <c r="P39" s="60">
        <v>0</v>
      </c>
      <c r="Q39" s="61">
        <v>0</v>
      </c>
      <c r="R39" s="62">
        <f t="shared" si="11"/>
        <v>0</v>
      </c>
      <c r="S39" s="63">
        <f t="shared" si="12"/>
        <v>0</v>
      </c>
      <c r="T39" s="64">
        <f>S39/J39</f>
        <v>0</v>
      </c>
      <c r="U39" s="65" t="e">
        <f t="shared" si="13"/>
        <v>#DIV/0!</v>
      </c>
      <c r="V39" s="66">
        <v>0</v>
      </c>
      <c r="W39" s="67">
        <v>0</v>
      </c>
      <c r="X39" s="68">
        <f t="shared" si="7"/>
      </c>
      <c r="Y39" s="68">
        <f t="shared" si="8"/>
      </c>
      <c r="Z39" s="69">
        <v>4120</v>
      </c>
      <c r="AA39" s="70">
        <v>618</v>
      </c>
      <c r="AB39" s="64">
        <f>AA39/J39</f>
        <v>309</v>
      </c>
      <c r="AC39" s="65">
        <f t="shared" si="3"/>
        <v>6.666666666666667</v>
      </c>
      <c r="AD39" s="115">
        <v>1358</v>
      </c>
      <c r="AE39" s="117">
        <v>235</v>
      </c>
      <c r="AF39" s="73">
        <f t="shared" si="9"/>
        <v>2.0338733431516935</v>
      </c>
      <c r="AG39" s="73">
        <f t="shared" si="10"/>
        <v>1.6297872340425532</v>
      </c>
      <c r="AH39" s="74">
        <v>1076748.97</v>
      </c>
      <c r="AI39" s="75">
        <v>88487</v>
      </c>
      <c r="AJ39" s="76">
        <f t="shared" si="4"/>
        <v>12.16844248307661</v>
      </c>
    </row>
    <row r="40" spans="1:36" s="29" customFormat="1" ht="11.25">
      <c r="A40" s="32">
        <v>34</v>
      </c>
      <c r="B40" s="52"/>
      <c r="C40" s="53" t="s">
        <v>135</v>
      </c>
      <c r="D40" s="54" t="s">
        <v>53</v>
      </c>
      <c r="E40" s="55" t="s">
        <v>136</v>
      </c>
      <c r="F40" s="56">
        <v>43070</v>
      </c>
      <c r="G40" s="57" t="s">
        <v>68</v>
      </c>
      <c r="H40" s="58">
        <v>10</v>
      </c>
      <c r="I40" s="58">
        <v>1</v>
      </c>
      <c r="J40" s="111">
        <v>1</v>
      </c>
      <c r="K40" s="59">
        <v>3</v>
      </c>
      <c r="L40" s="60">
        <v>0</v>
      </c>
      <c r="M40" s="61">
        <v>0</v>
      </c>
      <c r="N40" s="60">
        <v>0</v>
      </c>
      <c r="O40" s="61">
        <v>0</v>
      </c>
      <c r="P40" s="60">
        <v>0</v>
      </c>
      <c r="Q40" s="61">
        <v>0</v>
      </c>
      <c r="R40" s="62">
        <f t="shared" si="11"/>
        <v>0</v>
      </c>
      <c r="S40" s="63">
        <f t="shared" si="12"/>
        <v>0</v>
      </c>
      <c r="T40" s="64">
        <f>S40/J40</f>
        <v>0</v>
      </c>
      <c r="U40" s="65" t="e">
        <f t="shared" si="13"/>
        <v>#DIV/0!</v>
      </c>
      <c r="V40" s="66">
        <v>0</v>
      </c>
      <c r="W40" s="67">
        <v>0</v>
      </c>
      <c r="X40" s="68">
        <f t="shared" si="7"/>
      </c>
      <c r="Y40" s="68">
        <f t="shared" si="8"/>
      </c>
      <c r="Z40" s="69">
        <v>2950</v>
      </c>
      <c r="AA40" s="70">
        <v>590</v>
      </c>
      <c r="AB40" s="64">
        <f>AA40/J40</f>
        <v>590</v>
      </c>
      <c r="AC40" s="65">
        <f t="shared" si="3"/>
        <v>5</v>
      </c>
      <c r="AD40" s="115">
        <v>4285.46</v>
      </c>
      <c r="AE40" s="117">
        <v>432</v>
      </c>
      <c r="AF40" s="73">
        <f t="shared" si="9"/>
        <v>-0.3116258231321725</v>
      </c>
      <c r="AG40" s="73">
        <f t="shared" si="10"/>
        <v>0.36574074074074076</v>
      </c>
      <c r="AH40" s="74">
        <v>23043.46</v>
      </c>
      <c r="AI40" s="75">
        <v>2616</v>
      </c>
      <c r="AJ40" s="76">
        <f t="shared" si="4"/>
        <v>8.808662079510704</v>
      </c>
    </row>
    <row r="41" spans="1:36" s="29" customFormat="1" ht="11.25">
      <c r="A41" s="32">
        <v>35</v>
      </c>
      <c r="B41" s="86"/>
      <c r="C41" s="78" t="s">
        <v>101</v>
      </c>
      <c r="D41" s="79" t="s">
        <v>38</v>
      </c>
      <c r="E41" s="80" t="s">
        <v>102</v>
      </c>
      <c r="F41" s="81">
        <v>43028</v>
      </c>
      <c r="G41" s="57" t="s">
        <v>43</v>
      </c>
      <c r="H41" s="82">
        <v>230</v>
      </c>
      <c r="I41" s="82">
        <v>4</v>
      </c>
      <c r="J41" s="111">
        <v>4</v>
      </c>
      <c r="K41" s="59">
        <v>9</v>
      </c>
      <c r="L41" s="60">
        <v>406</v>
      </c>
      <c r="M41" s="61">
        <v>58</v>
      </c>
      <c r="N41" s="60">
        <v>199</v>
      </c>
      <c r="O41" s="61">
        <v>20</v>
      </c>
      <c r="P41" s="60">
        <v>226</v>
      </c>
      <c r="Q41" s="61">
        <v>19</v>
      </c>
      <c r="R41" s="62">
        <f t="shared" si="11"/>
        <v>831</v>
      </c>
      <c r="S41" s="63">
        <f t="shared" si="12"/>
        <v>97</v>
      </c>
      <c r="T41" s="64">
        <f>S41/J41</f>
        <v>24.25</v>
      </c>
      <c r="U41" s="65">
        <f t="shared" si="13"/>
        <v>8.56701030927835</v>
      </c>
      <c r="V41" s="66">
        <v>5184</v>
      </c>
      <c r="W41" s="67">
        <v>610</v>
      </c>
      <c r="X41" s="68">
        <f t="shared" si="7"/>
        <v>-0.8396990740740741</v>
      </c>
      <c r="Y41" s="68">
        <f t="shared" si="8"/>
        <v>-0.840983606557377</v>
      </c>
      <c r="Z41" s="69">
        <v>3847</v>
      </c>
      <c r="AA41" s="70">
        <v>577</v>
      </c>
      <c r="AB41" s="64">
        <f>AA41/J41</f>
        <v>144.25</v>
      </c>
      <c r="AC41" s="65">
        <f t="shared" si="3"/>
        <v>6.667244367417678</v>
      </c>
      <c r="AD41" s="115">
        <v>15340</v>
      </c>
      <c r="AE41" s="117">
        <v>2197</v>
      </c>
      <c r="AF41" s="73">
        <f t="shared" si="9"/>
        <v>-0.7492177314211212</v>
      </c>
      <c r="AG41" s="73">
        <f t="shared" si="10"/>
        <v>-0.7373691397360036</v>
      </c>
      <c r="AH41" s="83">
        <v>1452393.22</v>
      </c>
      <c r="AI41" s="84">
        <v>116484</v>
      </c>
      <c r="AJ41" s="76">
        <f t="shared" si="4"/>
        <v>12.468607018989733</v>
      </c>
    </row>
    <row r="42" spans="1:36" s="29" customFormat="1" ht="11.25">
      <c r="A42" s="32">
        <v>36</v>
      </c>
      <c r="B42" s="52"/>
      <c r="C42" s="53" t="s">
        <v>126</v>
      </c>
      <c r="D42" s="54" t="s">
        <v>33</v>
      </c>
      <c r="E42" s="55" t="s">
        <v>126</v>
      </c>
      <c r="F42" s="56">
        <v>43063</v>
      </c>
      <c r="G42" s="57" t="s">
        <v>49</v>
      </c>
      <c r="H42" s="58">
        <v>46</v>
      </c>
      <c r="I42" s="58">
        <v>12</v>
      </c>
      <c r="J42" s="111">
        <v>12</v>
      </c>
      <c r="K42" s="59">
        <v>5</v>
      </c>
      <c r="L42" s="60">
        <v>526</v>
      </c>
      <c r="M42" s="61">
        <v>74</v>
      </c>
      <c r="N42" s="60">
        <v>1245</v>
      </c>
      <c r="O42" s="61">
        <v>139</v>
      </c>
      <c r="P42" s="60">
        <v>1478</v>
      </c>
      <c r="Q42" s="61">
        <v>166</v>
      </c>
      <c r="R42" s="62">
        <f t="shared" si="11"/>
        <v>3249</v>
      </c>
      <c r="S42" s="63">
        <f t="shared" si="12"/>
        <v>379</v>
      </c>
      <c r="T42" s="64">
        <f>S42/J42</f>
        <v>31.583333333333332</v>
      </c>
      <c r="U42" s="65">
        <f t="shared" si="13"/>
        <v>8.572559366754618</v>
      </c>
      <c r="V42" s="66">
        <v>3811</v>
      </c>
      <c r="W42" s="67">
        <v>418</v>
      </c>
      <c r="X42" s="68">
        <f t="shared" si="7"/>
        <v>-0.14746785620572028</v>
      </c>
      <c r="Y42" s="68">
        <f t="shared" si="8"/>
        <v>-0.09330143540669857</v>
      </c>
      <c r="Z42" s="69">
        <v>5060</v>
      </c>
      <c r="AA42" s="70">
        <v>572</v>
      </c>
      <c r="AB42" s="64">
        <f>AA42/J42</f>
        <v>47.666666666666664</v>
      </c>
      <c r="AC42" s="65">
        <f t="shared" si="3"/>
        <v>8.846153846153847</v>
      </c>
      <c r="AD42" s="115">
        <v>16230</v>
      </c>
      <c r="AE42" s="117">
        <v>1915</v>
      </c>
      <c r="AF42" s="73">
        <f t="shared" si="9"/>
        <v>-0.6882316697473814</v>
      </c>
      <c r="AG42" s="73">
        <f t="shared" si="10"/>
        <v>-0.7013054830287206</v>
      </c>
      <c r="AH42" s="74">
        <v>82874</v>
      </c>
      <c r="AI42" s="75">
        <v>9015</v>
      </c>
      <c r="AJ42" s="76">
        <f t="shared" si="4"/>
        <v>9.192900721020521</v>
      </c>
    </row>
    <row r="43" spans="1:36" s="29" customFormat="1" ht="11.25">
      <c r="A43" s="32">
        <v>37</v>
      </c>
      <c r="B43" s="86"/>
      <c r="C43" s="78" t="s">
        <v>127</v>
      </c>
      <c r="D43" s="79" t="s">
        <v>37</v>
      </c>
      <c r="E43" s="80" t="s">
        <v>59</v>
      </c>
      <c r="F43" s="81">
        <v>43063</v>
      </c>
      <c r="G43" s="57" t="s">
        <v>43</v>
      </c>
      <c r="H43" s="82">
        <v>72</v>
      </c>
      <c r="I43" s="82">
        <v>3</v>
      </c>
      <c r="J43" s="111">
        <v>3</v>
      </c>
      <c r="K43" s="59">
        <v>5</v>
      </c>
      <c r="L43" s="60">
        <v>42</v>
      </c>
      <c r="M43" s="61">
        <v>5</v>
      </c>
      <c r="N43" s="60">
        <v>3137.5</v>
      </c>
      <c r="O43" s="61">
        <v>217</v>
      </c>
      <c r="P43" s="60">
        <v>40</v>
      </c>
      <c r="Q43" s="61">
        <v>4</v>
      </c>
      <c r="R43" s="62">
        <f t="shared" si="11"/>
        <v>3219.5</v>
      </c>
      <c r="S43" s="63">
        <f t="shared" si="12"/>
        <v>226</v>
      </c>
      <c r="T43" s="64">
        <f>S43/J43</f>
        <v>75.33333333333333</v>
      </c>
      <c r="U43" s="65">
        <f t="shared" si="13"/>
        <v>14.245575221238939</v>
      </c>
      <c r="V43" s="66">
        <v>30308.43</v>
      </c>
      <c r="W43" s="67">
        <v>1496</v>
      </c>
      <c r="X43" s="68">
        <f t="shared" si="7"/>
        <v>-0.8937754281564568</v>
      </c>
      <c r="Y43" s="68">
        <f t="shared" si="8"/>
        <v>-0.8489304812834224</v>
      </c>
      <c r="Z43" s="69">
        <v>5638.5</v>
      </c>
      <c r="AA43" s="70">
        <v>569</v>
      </c>
      <c r="AB43" s="64">
        <f>AA43/J43</f>
        <v>189.66666666666666</v>
      </c>
      <c r="AC43" s="65">
        <f t="shared" si="3"/>
        <v>9.909490333919157</v>
      </c>
      <c r="AD43" s="115">
        <v>51465.55</v>
      </c>
      <c r="AE43" s="117">
        <v>3038</v>
      </c>
      <c r="AF43" s="73">
        <f t="shared" si="9"/>
        <v>-0.8904412757660222</v>
      </c>
      <c r="AG43" s="73">
        <f t="shared" si="10"/>
        <v>-0.8127057274522712</v>
      </c>
      <c r="AH43" s="83">
        <v>644847.0000000001</v>
      </c>
      <c r="AI43" s="84">
        <v>41886</v>
      </c>
      <c r="AJ43" s="76">
        <f t="shared" si="4"/>
        <v>15.395287208136374</v>
      </c>
    </row>
    <row r="44" spans="1:36" s="29" customFormat="1" ht="11.25">
      <c r="A44" s="32">
        <v>38</v>
      </c>
      <c r="B44" s="52"/>
      <c r="C44" s="53" t="s">
        <v>100</v>
      </c>
      <c r="D44" s="54" t="s">
        <v>39</v>
      </c>
      <c r="E44" s="55" t="s">
        <v>100</v>
      </c>
      <c r="F44" s="56">
        <v>43035</v>
      </c>
      <c r="G44" s="57" t="s">
        <v>47</v>
      </c>
      <c r="H44" s="58">
        <v>27</v>
      </c>
      <c r="I44" s="58">
        <v>4</v>
      </c>
      <c r="J44" s="111">
        <v>4</v>
      </c>
      <c r="K44" s="59">
        <v>9</v>
      </c>
      <c r="L44" s="60">
        <v>96</v>
      </c>
      <c r="M44" s="61">
        <v>12</v>
      </c>
      <c r="N44" s="60">
        <v>360</v>
      </c>
      <c r="O44" s="61">
        <v>41</v>
      </c>
      <c r="P44" s="60">
        <v>250</v>
      </c>
      <c r="Q44" s="61">
        <v>27</v>
      </c>
      <c r="R44" s="62">
        <f t="shared" si="11"/>
        <v>706</v>
      </c>
      <c r="S44" s="63">
        <f t="shared" si="12"/>
        <v>80</v>
      </c>
      <c r="T44" s="64">
        <f>S44/J44</f>
        <v>20</v>
      </c>
      <c r="U44" s="65">
        <f t="shared" si="13"/>
        <v>8.825</v>
      </c>
      <c r="V44" s="66">
        <v>0</v>
      </c>
      <c r="W44" s="67">
        <v>0</v>
      </c>
      <c r="X44" s="68">
        <f t="shared" si="7"/>
      </c>
      <c r="Y44" s="68">
        <f t="shared" si="8"/>
      </c>
      <c r="Z44" s="69">
        <v>3302</v>
      </c>
      <c r="AA44" s="70">
        <v>525</v>
      </c>
      <c r="AB44" s="64">
        <f>AA44/J44</f>
        <v>131.25</v>
      </c>
      <c r="AC44" s="65">
        <f t="shared" si="3"/>
        <v>6.28952380952381</v>
      </c>
      <c r="AD44" s="115">
        <v>6633.5</v>
      </c>
      <c r="AE44" s="117">
        <v>831</v>
      </c>
      <c r="AF44" s="73">
        <f t="shared" si="9"/>
        <v>-0.5022235622220548</v>
      </c>
      <c r="AG44" s="73">
        <f t="shared" si="10"/>
        <v>-0.36823104693140796</v>
      </c>
      <c r="AH44" s="74">
        <v>175171.97</v>
      </c>
      <c r="AI44" s="75">
        <v>15866</v>
      </c>
      <c r="AJ44" s="76">
        <f t="shared" si="4"/>
        <v>11.04071410563469</v>
      </c>
    </row>
    <row r="45" spans="1:36" s="29" customFormat="1" ht="11.25">
      <c r="A45" s="32">
        <v>39</v>
      </c>
      <c r="B45" s="52"/>
      <c r="C45" s="53" t="s">
        <v>81</v>
      </c>
      <c r="D45" s="54" t="s">
        <v>34</v>
      </c>
      <c r="E45" s="55" t="s">
        <v>80</v>
      </c>
      <c r="F45" s="56">
        <v>42909</v>
      </c>
      <c r="G45" s="57" t="s">
        <v>44</v>
      </c>
      <c r="H45" s="58">
        <v>21</v>
      </c>
      <c r="I45" s="58">
        <v>1</v>
      </c>
      <c r="J45" s="111">
        <v>1</v>
      </c>
      <c r="K45" s="59">
        <v>4</v>
      </c>
      <c r="L45" s="60">
        <v>0</v>
      </c>
      <c r="M45" s="61">
        <v>0</v>
      </c>
      <c r="N45" s="60">
        <v>0</v>
      </c>
      <c r="O45" s="61">
        <v>0</v>
      </c>
      <c r="P45" s="60">
        <v>0</v>
      </c>
      <c r="Q45" s="61">
        <v>0</v>
      </c>
      <c r="R45" s="62">
        <f t="shared" si="11"/>
        <v>0</v>
      </c>
      <c r="S45" s="63">
        <f t="shared" si="12"/>
        <v>0</v>
      </c>
      <c r="T45" s="64">
        <f>S45/J45</f>
        <v>0</v>
      </c>
      <c r="U45" s="65" t="e">
        <f t="shared" si="13"/>
        <v>#DIV/0!</v>
      </c>
      <c r="V45" s="66">
        <v>0</v>
      </c>
      <c r="W45" s="67">
        <v>0</v>
      </c>
      <c r="X45" s="68">
        <f t="shared" si="7"/>
      </c>
      <c r="Y45" s="68">
        <f t="shared" si="8"/>
      </c>
      <c r="Z45" s="69">
        <v>2376</v>
      </c>
      <c r="AA45" s="85">
        <v>475</v>
      </c>
      <c r="AB45" s="64">
        <f>AA45/J45</f>
        <v>475</v>
      </c>
      <c r="AC45" s="65">
        <f t="shared" si="3"/>
        <v>5.002105263157895</v>
      </c>
      <c r="AD45" s="115">
        <v>155</v>
      </c>
      <c r="AE45" s="116">
        <v>12</v>
      </c>
      <c r="AF45" s="73">
        <f t="shared" si="9"/>
        <v>14.329032258064515</v>
      </c>
      <c r="AG45" s="73">
        <f t="shared" si="10"/>
        <v>38.583333333333336</v>
      </c>
      <c r="AH45" s="83">
        <v>49220.57</v>
      </c>
      <c r="AI45" s="84">
        <v>4093</v>
      </c>
      <c r="AJ45" s="76">
        <f t="shared" si="4"/>
        <v>12.025548497434645</v>
      </c>
    </row>
    <row r="46" spans="1:36" s="29" customFormat="1" ht="11.25">
      <c r="A46" s="32">
        <v>40</v>
      </c>
      <c r="B46" s="52"/>
      <c r="C46" s="53" t="s">
        <v>137</v>
      </c>
      <c r="D46" s="54" t="s">
        <v>33</v>
      </c>
      <c r="E46" s="55" t="s">
        <v>137</v>
      </c>
      <c r="F46" s="56">
        <v>43077</v>
      </c>
      <c r="G46" s="57" t="s">
        <v>44</v>
      </c>
      <c r="H46" s="58">
        <v>49</v>
      </c>
      <c r="I46" s="58">
        <v>6</v>
      </c>
      <c r="J46" s="111">
        <v>6</v>
      </c>
      <c r="K46" s="59">
        <v>3</v>
      </c>
      <c r="L46" s="60">
        <v>836</v>
      </c>
      <c r="M46" s="61">
        <v>80</v>
      </c>
      <c r="N46" s="60">
        <v>1905</v>
      </c>
      <c r="O46" s="61">
        <v>108</v>
      </c>
      <c r="P46" s="60">
        <v>1999</v>
      </c>
      <c r="Q46" s="61">
        <v>134</v>
      </c>
      <c r="R46" s="62">
        <f t="shared" si="11"/>
        <v>4740</v>
      </c>
      <c r="S46" s="63">
        <f t="shared" si="12"/>
        <v>322</v>
      </c>
      <c r="T46" s="64">
        <f>S46/J46</f>
        <v>53.666666666666664</v>
      </c>
      <c r="U46" s="65">
        <f t="shared" si="13"/>
        <v>14.720496894409937</v>
      </c>
      <c r="V46" s="66">
        <v>26912.16</v>
      </c>
      <c r="W46" s="67">
        <v>1574</v>
      </c>
      <c r="X46" s="68">
        <f t="shared" si="7"/>
        <v>-0.8238714395277079</v>
      </c>
      <c r="Y46" s="68">
        <f t="shared" si="8"/>
        <v>-0.795425667090216</v>
      </c>
      <c r="Z46" s="69">
        <v>6667</v>
      </c>
      <c r="AA46" s="70">
        <v>464</v>
      </c>
      <c r="AB46" s="64">
        <f>AA46/J46</f>
        <v>77.33333333333333</v>
      </c>
      <c r="AC46" s="65">
        <f t="shared" si="3"/>
        <v>14.368534482758621</v>
      </c>
      <c r="AD46" s="115">
        <v>43172.92</v>
      </c>
      <c r="AE46" s="117">
        <v>2778</v>
      </c>
      <c r="AF46" s="73">
        <f t="shared" si="9"/>
        <v>-0.8455744943821266</v>
      </c>
      <c r="AG46" s="73">
        <f t="shared" si="10"/>
        <v>-0.8329733621310296</v>
      </c>
      <c r="AH46" s="87">
        <v>176125.99</v>
      </c>
      <c r="AI46" s="88">
        <v>11400</v>
      </c>
      <c r="AJ46" s="76">
        <f t="shared" si="4"/>
        <v>15.449648245614034</v>
      </c>
    </row>
    <row r="47" spans="1:36" s="29" customFormat="1" ht="11.25">
      <c r="A47" s="32">
        <v>41</v>
      </c>
      <c r="B47" s="52"/>
      <c r="C47" s="78" t="s">
        <v>97</v>
      </c>
      <c r="D47" s="79" t="s">
        <v>36</v>
      </c>
      <c r="E47" s="80" t="s">
        <v>97</v>
      </c>
      <c r="F47" s="81">
        <v>43014</v>
      </c>
      <c r="G47" s="57" t="s">
        <v>35</v>
      </c>
      <c r="H47" s="82">
        <v>307</v>
      </c>
      <c r="I47" s="82">
        <v>1</v>
      </c>
      <c r="J47" s="111">
        <v>1</v>
      </c>
      <c r="K47" s="59">
        <v>12</v>
      </c>
      <c r="L47" s="60">
        <v>0</v>
      </c>
      <c r="M47" s="61">
        <v>0</v>
      </c>
      <c r="N47" s="60">
        <v>0</v>
      </c>
      <c r="O47" s="61">
        <v>0</v>
      </c>
      <c r="P47" s="60">
        <v>0</v>
      </c>
      <c r="Q47" s="61">
        <v>0</v>
      </c>
      <c r="R47" s="62">
        <f t="shared" si="11"/>
        <v>0</v>
      </c>
      <c r="S47" s="63">
        <f t="shared" si="12"/>
        <v>0</v>
      </c>
      <c r="T47" s="64">
        <f>S47/J47</f>
        <v>0</v>
      </c>
      <c r="U47" s="65" t="e">
        <f t="shared" si="13"/>
        <v>#DIV/0!</v>
      </c>
      <c r="V47" s="66">
        <v>801</v>
      </c>
      <c r="W47" s="67">
        <v>138</v>
      </c>
      <c r="X47" s="68">
        <f t="shared" si="7"/>
        <v>-1</v>
      </c>
      <c r="Y47" s="68">
        <f t="shared" si="8"/>
        <v>-1</v>
      </c>
      <c r="Z47" s="69">
        <v>2506</v>
      </c>
      <c r="AA47" s="85">
        <v>420</v>
      </c>
      <c r="AB47" s="64">
        <f>AA47/J47</f>
        <v>420</v>
      </c>
      <c r="AC47" s="65">
        <f t="shared" si="3"/>
        <v>5.966666666666667</v>
      </c>
      <c r="AD47" s="115">
        <v>1794</v>
      </c>
      <c r="AE47" s="116">
        <v>294</v>
      </c>
      <c r="AF47" s="73">
        <f t="shared" si="9"/>
        <v>0.39687848383500557</v>
      </c>
      <c r="AG47" s="73">
        <f t="shared" si="10"/>
        <v>0.42857142857142855</v>
      </c>
      <c r="AH47" s="83">
        <v>2041702</v>
      </c>
      <c r="AI47" s="84">
        <v>171446</v>
      </c>
      <c r="AJ47" s="76">
        <f t="shared" si="4"/>
        <v>11.908717613709273</v>
      </c>
    </row>
    <row r="48" spans="1:36" s="29" customFormat="1" ht="11.25">
      <c r="A48" s="32">
        <v>42</v>
      </c>
      <c r="B48" s="86"/>
      <c r="C48" s="78" t="s">
        <v>109</v>
      </c>
      <c r="D48" s="79" t="s">
        <v>34</v>
      </c>
      <c r="E48" s="80" t="s">
        <v>110</v>
      </c>
      <c r="F48" s="81">
        <v>43042</v>
      </c>
      <c r="G48" s="57" t="s">
        <v>43</v>
      </c>
      <c r="H48" s="82">
        <v>283</v>
      </c>
      <c r="I48" s="82">
        <v>2</v>
      </c>
      <c r="J48" s="111">
        <v>2</v>
      </c>
      <c r="K48" s="59">
        <v>5</v>
      </c>
      <c r="L48" s="60">
        <v>0</v>
      </c>
      <c r="M48" s="61">
        <v>0</v>
      </c>
      <c r="N48" s="60">
        <v>0</v>
      </c>
      <c r="O48" s="61">
        <v>0</v>
      </c>
      <c r="P48" s="60">
        <v>0</v>
      </c>
      <c r="Q48" s="61">
        <v>0</v>
      </c>
      <c r="R48" s="62">
        <f t="shared" si="11"/>
        <v>0</v>
      </c>
      <c r="S48" s="63">
        <f t="shared" si="12"/>
        <v>0</v>
      </c>
      <c r="T48" s="64">
        <f>S48/J48</f>
        <v>0</v>
      </c>
      <c r="U48" s="65" t="e">
        <f t="shared" si="13"/>
        <v>#DIV/0!</v>
      </c>
      <c r="V48" s="66">
        <v>11464.01</v>
      </c>
      <c r="W48" s="67">
        <v>945</v>
      </c>
      <c r="X48" s="68">
        <f t="shared" si="7"/>
        <v>-1</v>
      </c>
      <c r="Y48" s="68">
        <f t="shared" si="8"/>
        <v>-1</v>
      </c>
      <c r="Z48" s="69">
        <v>4000</v>
      </c>
      <c r="AA48" s="70">
        <v>400</v>
      </c>
      <c r="AB48" s="64">
        <f>AA48/J48</f>
        <v>200</v>
      </c>
      <c r="AC48" s="65">
        <f t="shared" si="3"/>
        <v>10</v>
      </c>
      <c r="AD48" s="115">
        <v>17560.43</v>
      </c>
      <c r="AE48" s="117">
        <v>1546</v>
      </c>
      <c r="AF48" s="73">
        <f t="shared" si="9"/>
        <v>-0.7722151450733268</v>
      </c>
      <c r="AG48" s="73">
        <f t="shared" si="10"/>
        <v>-0.741267787839586</v>
      </c>
      <c r="AH48" s="83">
        <v>3507210.8299999996</v>
      </c>
      <c r="AI48" s="84">
        <v>277520</v>
      </c>
      <c r="AJ48" s="76">
        <f t="shared" si="4"/>
        <v>12.637686761314498</v>
      </c>
    </row>
    <row r="49" spans="1:36" s="29" customFormat="1" ht="11.25">
      <c r="A49" s="32">
        <v>43</v>
      </c>
      <c r="B49" s="52"/>
      <c r="C49" s="53" t="s">
        <v>77</v>
      </c>
      <c r="D49" s="54" t="s">
        <v>39</v>
      </c>
      <c r="E49" s="55" t="s">
        <v>77</v>
      </c>
      <c r="F49" s="56">
        <v>42902</v>
      </c>
      <c r="G49" s="57" t="s">
        <v>47</v>
      </c>
      <c r="H49" s="58">
        <v>13</v>
      </c>
      <c r="I49" s="58">
        <v>4</v>
      </c>
      <c r="J49" s="111">
        <v>4</v>
      </c>
      <c r="K49" s="59">
        <v>6</v>
      </c>
      <c r="L49" s="60">
        <v>1108</v>
      </c>
      <c r="M49" s="61">
        <v>80</v>
      </c>
      <c r="N49" s="60">
        <v>110</v>
      </c>
      <c r="O49" s="61">
        <v>11</v>
      </c>
      <c r="P49" s="60">
        <v>310</v>
      </c>
      <c r="Q49" s="61">
        <v>27</v>
      </c>
      <c r="R49" s="62">
        <f t="shared" si="11"/>
        <v>1528</v>
      </c>
      <c r="S49" s="63">
        <f t="shared" si="12"/>
        <v>118</v>
      </c>
      <c r="T49" s="64">
        <f>S49/J49</f>
        <v>29.5</v>
      </c>
      <c r="U49" s="65">
        <f t="shared" si="13"/>
        <v>12.94915254237288</v>
      </c>
      <c r="V49" s="66">
        <v>0</v>
      </c>
      <c r="W49" s="67">
        <v>0</v>
      </c>
      <c r="X49" s="68">
        <f t="shared" si="7"/>
      </c>
      <c r="Y49" s="68">
        <f t="shared" si="8"/>
      </c>
      <c r="Z49" s="69">
        <v>3640</v>
      </c>
      <c r="AA49" s="70">
        <v>388</v>
      </c>
      <c r="AB49" s="64">
        <f>AA49/J49</f>
        <v>97</v>
      </c>
      <c r="AC49" s="65">
        <f t="shared" si="3"/>
        <v>9.381443298969073</v>
      </c>
      <c r="AD49" s="115">
        <v>4536</v>
      </c>
      <c r="AE49" s="117">
        <v>351</v>
      </c>
      <c r="AF49" s="73">
        <f t="shared" si="9"/>
        <v>-0.19753086419753085</v>
      </c>
      <c r="AG49" s="73">
        <f t="shared" si="10"/>
        <v>0.10541310541310542</v>
      </c>
      <c r="AH49" s="74">
        <v>39356.2</v>
      </c>
      <c r="AI49" s="75">
        <v>3967</v>
      </c>
      <c r="AJ49" s="76">
        <f t="shared" si="4"/>
        <v>9.92089740357953</v>
      </c>
    </row>
    <row r="50" spans="1:37" s="29" customFormat="1" ht="11.25">
      <c r="A50" s="32">
        <v>44</v>
      </c>
      <c r="B50" s="52"/>
      <c r="C50" s="53" t="s">
        <v>119</v>
      </c>
      <c r="D50" s="54" t="s">
        <v>36</v>
      </c>
      <c r="E50" s="55" t="s">
        <v>120</v>
      </c>
      <c r="F50" s="56">
        <v>43056</v>
      </c>
      <c r="G50" s="57" t="s">
        <v>87</v>
      </c>
      <c r="H50" s="58">
        <v>200</v>
      </c>
      <c r="I50" s="58">
        <v>4</v>
      </c>
      <c r="J50" s="111">
        <v>4</v>
      </c>
      <c r="K50" s="59">
        <v>6</v>
      </c>
      <c r="L50" s="60">
        <v>17</v>
      </c>
      <c r="M50" s="61">
        <v>2</v>
      </c>
      <c r="N50" s="60">
        <v>69.5</v>
      </c>
      <c r="O50" s="61">
        <v>8</v>
      </c>
      <c r="P50" s="60">
        <v>485</v>
      </c>
      <c r="Q50" s="61">
        <v>61</v>
      </c>
      <c r="R50" s="62">
        <f t="shared" si="11"/>
        <v>571.5</v>
      </c>
      <c r="S50" s="63">
        <f t="shared" si="12"/>
        <v>71</v>
      </c>
      <c r="T50" s="64">
        <f>S50/J50</f>
        <v>17.75</v>
      </c>
      <c r="U50" s="65">
        <f t="shared" si="13"/>
        <v>8.049295774647888</v>
      </c>
      <c r="V50" s="66">
        <v>1163.5</v>
      </c>
      <c r="W50" s="67">
        <v>137</v>
      </c>
      <c r="X50" s="68">
        <f t="shared" si="7"/>
        <v>-0.5088096261280619</v>
      </c>
      <c r="Y50" s="68">
        <f t="shared" si="8"/>
        <v>-0.48175182481751827</v>
      </c>
      <c r="Z50" s="69">
        <v>2706.5</v>
      </c>
      <c r="AA50" s="70">
        <v>372</v>
      </c>
      <c r="AB50" s="64">
        <f>AA50/J50</f>
        <v>93</v>
      </c>
      <c r="AC50" s="65">
        <f t="shared" si="3"/>
        <v>7.275537634408602</v>
      </c>
      <c r="AD50" s="115">
        <v>6076.5</v>
      </c>
      <c r="AE50" s="117">
        <v>746</v>
      </c>
      <c r="AF50" s="73">
        <f t="shared" si="9"/>
        <v>-0.5545955731095202</v>
      </c>
      <c r="AG50" s="73">
        <f t="shared" si="10"/>
        <v>-0.5013404825737265</v>
      </c>
      <c r="AH50" s="74">
        <v>954498.36</v>
      </c>
      <c r="AI50" s="75">
        <v>72628</v>
      </c>
      <c r="AJ50" s="76">
        <f t="shared" si="4"/>
        <v>13.142291678140662</v>
      </c>
      <c r="AK50" s="114"/>
    </row>
    <row r="51" spans="1:37" s="29" customFormat="1" ht="11.25">
      <c r="A51" s="32">
        <v>45</v>
      </c>
      <c r="B51" s="52"/>
      <c r="C51" s="53" t="s">
        <v>117</v>
      </c>
      <c r="D51" s="54" t="s">
        <v>33</v>
      </c>
      <c r="E51" s="55" t="s">
        <v>118</v>
      </c>
      <c r="F51" s="56">
        <v>43056</v>
      </c>
      <c r="G51" s="57" t="s">
        <v>44</v>
      </c>
      <c r="H51" s="58">
        <v>22</v>
      </c>
      <c r="I51" s="58">
        <v>2</v>
      </c>
      <c r="J51" s="111">
        <v>2</v>
      </c>
      <c r="K51" s="59">
        <v>6</v>
      </c>
      <c r="L51" s="60">
        <v>435</v>
      </c>
      <c r="M51" s="61">
        <v>31</v>
      </c>
      <c r="N51" s="60">
        <v>981</v>
      </c>
      <c r="O51" s="61">
        <v>76</v>
      </c>
      <c r="P51" s="60">
        <v>1286</v>
      </c>
      <c r="Q51" s="61">
        <v>99</v>
      </c>
      <c r="R51" s="62">
        <f t="shared" si="11"/>
        <v>2702</v>
      </c>
      <c r="S51" s="63">
        <f t="shared" si="12"/>
        <v>206</v>
      </c>
      <c r="T51" s="64">
        <f>S51/J51</f>
        <v>103</v>
      </c>
      <c r="U51" s="65">
        <f t="shared" si="13"/>
        <v>13.116504854368932</v>
      </c>
      <c r="V51" s="66">
        <v>4642</v>
      </c>
      <c r="W51" s="67">
        <v>347</v>
      </c>
      <c r="X51" s="68">
        <f t="shared" si="7"/>
        <v>-0.4179233089185696</v>
      </c>
      <c r="Y51" s="68">
        <f t="shared" si="8"/>
        <v>-0.40634005763688763</v>
      </c>
      <c r="Z51" s="69">
        <v>4656</v>
      </c>
      <c r="AA51" s="85">
        <v>360</v>
      </c>
      <c r="AB51" s="64">
        <f>AA51/J51</f>
        <v>180</v>
      </c>
      <c r="AC51" s="65">
        <f t="shared" si="3"/>
        <v>12.933333333333334</v>
      </c>
      <c r="AD51" s="115">
        <v>9125</v>
      </c>
      <c r="AE51" s="116">
        <v>676</v>
      </c>
      <c r="AF51" s="73">
        <f t="shared" si="9"/>
        <v>-0.48975342465753424</v>
      </c>
      <c r="AG51" s="73">
        <f t="shared" si="10"/>
        <v>-0.46745562130177515</v>
      </c>
      <c r="AH51" s="83">
        <v>321488.76999999996</v>
      </c>
      <c r="AI51" s="84">
        <v>21781</v>
      </c>
      <c r="AJ51" s="76">
        <f t="shared" si="4"/>
        <v>14.76005555300491</v>
      </c>
      <c r="AK51" s="114"/>
    </row>
    <row r="52" spans="1:37" s="29" customFormat="1" ht="11.25">
      <c r="A52" s="32">
        <v>46</v>
      </c>
      <c r="B52" s="52"/>
      <c r="C52" s="53" t="s">
        <v>62</v>
      </c>
      <c r="D52" s="54" t="s">
        <v>38</v>
      </c>
      <c r="E52" s="55" t="s">
        <v>62</v>
      </c>
      <c r="F52" s="56">
        <v>42790</v>
      </c>
      <c r="G52" s="57" t="s">
        <v>47</v>
      </c>
      <c r="H52" s="58">
        <v>9</v>
      </c>
      <c r="I52" s="58">
        <v>1</v>
      </c>
      <c r="J52" s="111">
        <v>1</v>
      </c>
      <c r="K52" s="59">
        <v>17</v>
      </c>
      <c r="L52" s="60">
        <v>0</v>
      </c>
      <c r="M52" s="61">
        <v>0</v>
      </c>
      <c r="N52" s="60">
        <v>0</v>
      </c>
      <c r="O52" s="61">
        <v>0</v>
      </c>
      <c r="P52" s="60">
        <v>0</v>
      </c>
      <c r="Q52" s="61">
        <v>0</v>
      </c>
      <c r="R52" s="62">
        <f t="shared" si="11"/>
        <v>0</v>
      </c>
      <c r="S52" s="63">
        <f t="shared" si="12"/>
        <v>0</v>
      </c>
      <c r="T52" s="64">
        <f>S52/J52</f>
        <v>0</v>
      </c>
      <c r="U52" s="65" t="e">
        <f t="shared" si="13"/>
        <v>#DIV/0!</v>
      </c>
      <c r="V52" s="66">
        <v>0</v>
      </c>
      <c r="W52" s="67">
        <v>0</v>
      </c>
      <c r="X52" s="68">
        <f aca="true" t="shared" si="14" ref="X52:X70">IF(V52&lt;&gt;0,-(V52-R52)/V52,"")</f>
      </c>
      <c r="Y52" s="68">
        <f aca="true" t="shared" si="15" ref="Y52:Y70">IF(W52&lt;&gt;0,-(W52-S52)/W52,"")</f>
      </c>
      <c r="Z52" s="69">
        <v>1782</v>
      </c>
      <c r="AA52" s="70">
        <v>356</v>
      </c>
      <c r="AB52" s="64">
        <f>AA52/J52</f>
        <v>356</v>
      </c>
      <c r="AC52" s="65">
        <f t="shared" si="3"/>
        <v>5.00561797752809</v>
      </c>
      <c r="AD52" s="115">
        <v>1782</v>
      </c>
      <c r="AE52" s="117">
        <v>356</v>
      </c>
      <c r="AF52" s="73">
        <f aca="true" t="shared" si="16" ref="AF52:AF70">IF(AD52&lt;&gt;0,-(AD52-Z52)/AD52,"")</f>
        <v>0</v>
      </c>
      <c r="AG52" s="73">
        <f aca="true" t="shared" si="17" ref="AG52:AG70">IF(AE52&lt;&gt;0,-(AE52-AA52)/AE52,"")</f>
        <v>0</v>
      </c>
      <c r="AH52" s="74">
        <v>112866.91</v>
      </c>
      <c r="AI52" s="75">
        <v>10705</v>
      </c>
      <c r="AJ52" s="76">
        <f t="shared" si="4"/>
        <v>10.543382531527325</v>
      </c>
      <c r="AK52" s="114"/>
    </row>
    <row r="53" spans="1:37" s="29" customFormat="1" ht="11.25">
      <c r="A53" s="32">
        <v>47</v>
      </c>
      <c r="B53" s="52"/>
      <c r="C53" s="53" t="s">
        <v>82</v>
      </c>
      <c r="D53" s="54" t="s">
        <v>38</v>
      </c>
      <c r="E53" s="55" t="s">
        <v>82</v>
      </c>
      <c r="F53" s="56">
        <v>42923</v>
      </c>
      <c r="G53" s="57" t="s">
        <v>87</v>
      </c>
      <c r="H53" s="58">
        <v>210</v>
      </c>
      <c r="I53" s="58">
        <v>3</v>
      </c>
      <c r="J53" s="111">
        <v>3</v>
      </c>
      <c r="K53" s="59">
        <v>17</v>
      </c>
      <c r="L53" s="60">
        <v>0</v>
      </c>
      <c r="M53" s="61">
        <v>0</v>
      </c>
      <c r="N53" s="60">
        <v>0</v>
      </c>
      <c r="O53" s="61">
        <v>0</v>
      </c>
      <c r="P53" s="60">
        <v>0</v>
      </c>
      <c r="Q53" s="61">
        <v>0</v>
      </c>
      <c r="R53" s="62">
        <f t="shared" si="11"/>
        <v>0</v>
      </c>
      <c r="S53" s="63">
        <f t="shared" si="12"/>
        <v>0</v>
      </c>
      <c r="T53" s="64">
        <f>S53/J53</f>
        <v>0</v>
      </c>
      <c r="U53" s="65" t="e">
        <f t="shared" si="13"/>
        <v>#DIV/0!</v>
      </c>
      <c r="V53" s="66">
        <v>0</v>
      </c>
      <c r="W53" s="67">
        <v>0</v>
      </c>
      <c r="X53" s="68">
        <f t="shared" si="14"/>
      </c>
      <c r="Y53" s="68">
        <f t="shared" si="15"/>
      </c>
      <c r="Z53" s="69">
        <v>2314.85</v>
      </c>
      <c r="AA53" s="70">
        <v>352</v>
      </c>
      <c r="AB53" s="64">
        <f>AA53/J53</f>
        <v>117.33333333333333</v>
      </c>
      <c r="AC53" s="65">
        <f t="shared" si="3"/>
        <v>6.576278409090909</v>
      </c>
      <c r="AD53" s="115">
        <v>4187.95</v>
      </c>
      <c r="AE53" s="117">
        <v>599</v>
      </c>
      <c r="AF53" s="73">
        <f t="shared" si="16"/>
        <v>-0.4472593989899593</v>
      </c>
      <c r="AG53" s="73">
        <f t="shared" si="17"/>
        <v>-0.41235392320534225</v>
      </c>
      <c r="AH53" s="74">
        <v>1485820.42</v>
      </c>
      <c r="AI53" s="75">
        <v>136608</v>
      </c>
      <c r="AJ53" s="76">
        <f t="shared" si="4"/>
        <v>10.876525679315998</v>
      </c>
      <c r="AK53" s="114"/>
    </row>
    <row r="54" spans="1:37" s="29" customFormat="1" ht="11.25">
      <c r="A54" s="32">
        <v>48</v>
      </c>
      <c r="B54" s="52"/>
      <c r="C54" s="53" t="s">
        <v>65</v>
      </c>
      <c r="D54" s="54" t="s">
        <v>53</v>
      </c>
      <c r="E54" s="55" t="s">
        <v>65</v>
      </c>
      <c r="F54" s="56">
        <v>42804</v>
      </c>
      <c r="G54" s="57" t="s">
        <v>47</v>
      </c>
      <c r="H54" s="58">
        <v>12</v>
      </c>
      <c r="I54" s="58">
        <v>1</v>
      </c>
      <c r="J54" s="111">
        <v>1</v>
      </c>
      <c r="K54" s="59">
        <v>13</v>
      </c>
      <c r="L54" s="60">
        <v>0</v>
      </c>
      <c r="M54" s="61">
        <v>0</v>
      </c>
      <c r="N54" s="60">
        <v>0</v>
      </c>
      <c r="O54" s="61">
        <v>0</v>
      </c>
      <c r="P54" s="60">
        <v>0</v>
      </c>
      <c r="Q54" s="61">
        <v>0</v>
      </c>
      <c r="R54" s="62">
        <f t="shared" si="11"/>
        <v>0</v>
      </c>
      <c r="S54" s="63">
        <f t="shared" si="12"/>
        <v>0</v>
      </c>
      <c r="T54" s="64">
        <f>S54/J54</f>
        <v>0</v>
      </c>
      <c r="U54" s="65" t="e">
        <f t="shared" si="13"/>
        <v>#DIV/0!</v>
      </c>
      <c r="V54" s="66">
        <v>0</v>
      </c>
      <c r="W54" s="67">
        <v>0</v>
      </c>
      <c r="X54" s="68">
        <f t="shared" si="14"/>
      </c>
      <c r="Y54" s="68">
        <f t="shared" si="15"/>
      </c>
      <c r="Z54" s="69">
        <v>1663.2</v>
      </c>
      <c r="AA54" s="70">
        <v>333</v>
      </c>
      <c r="AB54" s="64">
        <f>AA54/J54</f>
        <v>333</v>
      </c>
      <c r="AC54" s="65">
        <f t="shared" si="3"/>
        <v>4.994594594594595</v>
      </c>
      <c r="AD54" s="115">
        <v>2376</v>
      </c>
      <c r="AE54" s="117">
        <v>475</v>
      </c>
      <c r="AF54" s="73">
        <f t="shared" si="16"/>
        <v>-0.3</v>
      </c>
      <c r="AG54" s="73">
        <f t="shared" si="17"/>
        <v>-0.29894736842105263</v>
      </c>
      <c r="AH54" s="74">
        <v>171316.10000000003</v>
      </c>
      <c r="AI54" s="75">
        <v>13391</v>
      </c>
      <c r="AJ54" s="76">
        <f t="shared" si="4"/>
        <v>12.793376148159213</v>
      </c>
      <c r="AK54" s="114"/>
    </row>
    <row r="55" spans="1:37" s="29" customFormat="1" ht="11.25">
      <c r="A55" s="32">
        <v>49</v>
      </c>
      <c r="B55" s="52"/>
      <c r="C55" s="53" t="s">
        <v>112</v>
      </c>
      <c r="D55" s="54" t="s">
        <v>42</v>
      </c>
      <c r="E55" s="55" t="s">
        <v>111</v>
      </c>
      <c r="F55" s="56">
        <v>43049</v>
      </c>
      <c r="G55" s="57" t="s">
        <v>47</v>
      </c>
      <c r="H55" s="58">
        <v>19</v>
      </c>
      <c r="I55" s="58">
        <v>8</v>
      </c>
      <c r="J55" s="111">
        <v>8</v>
      </c>
      <c r="K55" s="59">
        <v>4</v>
      </c>
      <c r="L55" s="60">
        <v>0</v>
      </c>
      <c r="M55" s="61">
        <v>0</v>
      </c>
      <c r="N55" s="60">
        <v>0</v>
      </c>
      <c r="O55" s="61">
        <v>0</v>
      </c>
      <c r="P55" s="60">
        <v>0</v>
      </c>
      <c r="Q55" s="61">
        <v>0</v>
      </c>
      <c r="R55" s="62">
        <f t="shared" si="11"/>
        <v>0</v>
      </c>
      <c r="S55" s="63">
        <f t="shared" si="12"/>
        <v>0</v>
      </c>
      <c r="T55" s="64">
        <f>S55/J55</f>
        <v>0</v>
      </c>
      <c r="U55" s="65" t="e">
        <f t="shared" si="13"/>
        <v>#DIV/0!</v>
      </c>
      <c r="V55" s="66">
        <v>0</v>
      </c>
      <c r="W55" s="67">
        <v>0</v>
      </c>
      <c r="X55" s="68">
        <f t="shared" si="14"/>
      </c>
      <c r="Y55" s="68">
        <f t="shared" si="15"/>
      </c>
      <c r="Z55" s="69">
        <v>2592.6</v>
      </c>
      <c r="AA55" s="70">
        <v>310</v>
      </c>
      <c r="AB55" s="64">
        <f>AA55/J55</f>
        <v>38.75</v>
      </c>
      <c r="AC55" s="65">
        <f t="shared" si="3"/>
        <v>8.363225806451613</v>
      </c>
      <c r="AD55" s="115">
        <v>8620</v>
      </c>
      <c r="AE55" s="117">
        <v>692</v>
      </c>
      <c r="AF55" s="73">
        <f t="shared" si="16"/>
        <v>-0.6992343387470997</v>
      </c>
      <c r="AG55" s="73">
        <f t="shared" si="17"/>
        <v>-0.5520231213872833</v>
      </c>
      <c r="AH55" s="74">
        <v>53978.7</v>
      </c>
      <c r="AI55" s="75">
        <v>4696</v>
      </c>
      <c r="AJ55" s="76">
        <f t="shared" si="4"/>
        <v>11.494612436115842</v>
      </c>
      <c r="AK55" s="114"/>
    </row>
    <row r="56" spans="1:37" s="29" customFormat="1" ht="11.25">
      <c r="A56" s="32">
        <v>50</v>
      </c>
      <c r="B56" s="86"/>
      <c r="C56" s="78" t="s">
        <v>66</v>
      </c>
      <c r="D56" s="79" t="s">
        <v>36</v>
      </c>
      <c r="E56" s="80" t="s">
        <v>67</v>
      </c>
      <c r="F56" s="81">
        <v>42804</v>
      </c>
      <c r="G56" s="57" t="s">
        <v>43</v>
      </c>
      <c r="H56" s="82">
        <v>204</v>
      </c>
      <c r="I56" s="82">
        <v>2</v>
      </c>
      <c r="J56" s="111">
        <v>2</v>
      </c>
      <c r="K56" s="59">
        <v>8</v>
      </c>
      <c r="L56" s="60">
        <v>0</v>
      </c>
      <c r="M56" s="61">
        <v>0</v>
      </c>
      <c r="N56" s="60">
        <v>0</v>
      </c>
      <c r="O56" s="61">
        <v>0</v>
      </c>
      <c r="P56" s="60">
        <v>0</v>
      </c>
      <c r="Q56" s="61">
        <v>0</v>
      </c>
      <c r="R56" s="62">
        <f t="shared" si="11"/>
        <v>0</v>
      </c>
      <c r="S56" s="63">
        <f t="shared" si="12"/>
        <v>0</v>
      </c>
      <c r="T56" s="64">
        <f>S56/J56</f>
        <v>0</v>
      </c>
      <c r="U56" s="65" t="e">
        <f t="shared" si="13"/>
        <v>#DIV/0!</v>
      </c>
      <c r="V56" s="66">
        <v>0</v>
      </c>
      <c r="W56" s="67">
        <v>0</v>
      </c>
      <c r="X56" s="68">
        <f t="shared" si="14"/>
      </c>
      <c r="Y56" s="68">
        <f t="shared" si="15"/>
      </c>
      <c r="Z56" s="69">
        <v>3000</v>
      </c>
      <c r="AA56" s="70">
        <v>300</v>
      </c>
      <c r="AB56" s="64">
        <f>AA56/J56</f>
        <v>150</v>
      </c>
      <c r="AC56" s="65">
        <f t="shared" si="3"/>
        <v>10</v>
      </c>
      <c r="AD56" s="115">
        <v>840</v>
      </c>
      <c r="AE56" s="117">
        <v>84</v>
      </c>
      <c r="AF56" s="73">
        <f t="shared" si="16"/>
        <v>2.5714285714285716</v>
      </c>
      <c r="AG56" s="73">
        <f t="shared" si="17"/>
        <v>2.5714285714285716</v>
      </c>
      <c r="AH56" s="83">
        <v>792651.0499999999</v>
      </c>
      <c r="AI56" s="84">
        <v>66401</v>
      </c>
      <c r="AJ56" s="76">
        <f t="shared" si="4"/>
        <v>11.937336034095871</v>
      </c>
      <c r="AK56" s="114"/>
    </row>
    <row r="57" spans="1:37" s="29" customFormat="1" ht="11.25">
      <c r="A57" s="32">
        <v>51</v>
      </c>
      <c r="B57" s="52"/>
      <c r="C57" s="53" t="s">
        <v>57</v>
      </c>
      <c r="D57" s="54"/>
      <c r="E57" s="55" t="s">
        <v>58</v>
      </c>
      <c r="F57" s="56">
        <v>42076</v>
      </c>
      <c r="G57" s="57" t="s">
        <v>48</v>
      </c>
      <c r="H57" s="58">
        <v>5</v>
      </c>
      <c r="I57" s="58">
        <v>1</v>
      </c>
      <c r="J57" s="111">
        <v>1</v>
      </c>
      <c r="K57" s="59">
        <v>7</v>
      </c>
      <c r="L57" s="60">
        <v>0</v>
      </c>
      <c r="M57" s="61">
        <v>0</v>
      </c>
      <c r="N57" s="60">
        <v>0</v>
      </c>
      <c r="O57" s="61">
        <v>0</v>
      </c>
      <c r="P57" s="60">
        <v>0</v>
      </c>
      <c r="Q57" s="61">
        <v>0</v>
      </c>
      <c r="R57" s="62">
        <f t="shared" si="11"/>
        <v>0</v>
      </c>
      <c r="S57" s="63">
        <f t="shared" si="12"/>
        <v>0</v>
      </c>
      <c r="T57" s="64">
        <f>S57/J57</f>
        <v>0</v>
      </c>
      <c r="U57" s="65" t="e">
        <f t="shared" si="13"/>
        <v>#DIV/0!</v>
      </c>
      <c r="V57" s="66">
        <v>0</v>
      </c>
      <c r="W57" s="67">
        <v>0</v>
      </c>
      <c r="X57" s="68">
        <f t="shared" si="14"/>
      </c>
      <c r="Y57" s="68">
        <f t="shared" si="15"/>
      </c>
      <c r="Z57" s="69">
        <v>1425.6</v>
      </c>
      <c r="AA57" s="70">
        <v>285</v>
      </c>
      <c r="AB57" s="64">
        <f>AA57/J57</f>
        <v>285</v>
      </c>
      <c r="AC57" s="65">
        <f t="shared" si="3"/>
        <v>5.002105263157895</v>
      </c>
      <c r="AD57" s="115">
        <v>996</v>
      </c>
      <c r="AE57" s="117">
        <v>83</v>
      </c>
      <c r="AF57" s="73">
        <f t="shared" si="16"/>
        <v>0.4313253012048192</v>
      </c>
      <c r="AG57" s="73">
        <f t="shared" si="17"/>
        <v>2.433734939759036</v>
      </c>
      <c r="AH57" s="74">
        <v>28499.6</v>
      </c>
      <c r="AI57" s="75">
        <v>2399</v>
      </c>
      <c r="AJ57" s="76">
        <f t="shared" si="4"/>
        <v>11.879783243017924</v>
      </c>
      <c r="AK57" s="114"/>
    </row>
    <row r="58" spans="1:37" s="29" customFormat="1" ht="11.25">
      <c r="A58" s="32">
        <v>52</v>
      </c>
      <c r="B58" s="52"/>
      <c r="C58" s="53" t="s">
        <v>107</v>
      </c>
      <c r="D58" s="54" t="s">
        <v>33</v>
      </c>
      <c r="E58" s="55" t="s">
        <v>108</v>
      </c>
      <c r="F58" s="56">
        <v>43042</v>
      </c>
      <c r="G58" s="57" t="s">
        <v>47</v>
      </c>
      <c r="H58" s="58">
        <v>21</v>
      </c>
      <c r="I58" s="58">
        <v>2</v>
      </c>
      <c r="J58" s="111">
        <v>2</v>
      </c>
      <c r="K58" s="59">
        <v>8</v>
      </c>
      <c r="L58" s="60">
        <v>0</v>
      </c>
      <c r="M58" s="61">
        <v>0</v>
      </c>
      <c r="N58" s="60">
        <v>0</v>
      </c>
      <c r="O58" s="61">
        <v>0</v>
      </c>
      <c r="P58" s="60">
        <v>0</v>
      </c>
      <c r="Q58" s="61">
        <v>0</v>
      </c>
      <c r="R58" s="62">
        <f t="shared" si="11"/>
        <v>0</v>
      </c>
      <c r="S58" s="63">
        <f t="shared" si="12"/>
        <v>0</v>
      </c>
      <c r="T58" s="64">
        <f>S58/J58</f>
        <v>0</v>
      </c>
      <c r="U58" s="65" t="e">
        <f t="shared" si="13"/>
        <v>#DIV/0!</v>
      </c>
      <c r="V58" s="66">
        <v>0</v>
      </c>
      <c r="W58" s="67">
        <v>0</v>
      </c>
      <c r="X58" s="68">
        <f t="shared" si="14"/>
      </c>
      <c r="Y58" s="68">
        <f t="shared" si="15"/>
      </c>
      <c r="Z58" s="69">
        <v>3302</v>
      </c>
      <c r="AA58" s="70">
        <v>254</v>
      </c>
      <c r="AB58" s="64">
        <f>AA58/J58</f>
        <v>127</v>
      </c>
      <c r="AC58" s="65">
        <f t="shared" si="3"/>
        <v>13</v>
      </c>
      <c r="AD58" s="115">
        <v>11064.4</v>
      </c>
      <c r="AE58" s="117">
        <v>1103</v>
      </c>
      <c r="AF58" s="73">
        <f t="shared" si="16"/>
        <v>-0.7015653808611402</v>
      </c>
      <c r="AG58" s="73">
        <f t="shared" si="17"/>
        <v>-0.7697189483227561</v>
      </c>
      <c r="AH58" s="74">
        <v>229682.61</v>
      </c>
      <c r="AI58" s="75">
        <v>18235</v>
      </c>
      <c r="AJ58" s="76">
        <f t="shared" si="4"/>
        <v>12.59570112421168</v>
      </c>
      <c r="AK58" s="114"/>
    </row>
    <row r="59" spans="1:37" s="29" customFormat="1" ht="11.25">
      <c r="A59" s="32">
        <v>53</v>
      </c>
      <c r="B59" s="52"/>
      <c r="C59" s="53" t="s">
        <v>88</v>
      </c>
      <c r="D59" s="54" t="s">
        <v>36</v>
      </c>
      <c r="E59" s="55" t="s">
        <v>89</v>
      </c>
      <c r="F59" s="56">
        <v>42944</v>
      </c>
      <c r="G59" s="57" t="s">
        <v>44</v>
      </c>
      <c r="H59" s="58">
        <v>166</v>
      </c>
      <c r="I59" s="58">
        <v>3</v>
      </c>
      <c r="J59" s="111">
        <v>3</v>
      </c>
      <c r="K59" s="59">
        <v>15</v>
      </c>
      <c r="L59" s="60">
        <v>0</v>
      </c>
      <c r="M59" s="61">
        <v>0</v>
      </c>
      <c r="N59" s="60">
        <v>0</v>
      </c>
      <c r="O59" s="61">
        <v>0</v>
      </c>
      <c r="P59" s="60">
        <v>0</v>
      </c>
      <c r="Q59" s="61">
        <v>0</v>
      </c>
      <c r="R59" s="62">
        <f t="shared" si="11"/>
        <v>0</v>
      </c>
      <c r="S59" s="63">
        <f t="shared" si="12"/>
        <v>0</v>
      </c>
      <c r="T59" s="64">
        <f>S59/J59</f>
        <v>0</v>
      </c>
      <c r="U59" s="65" t="e">
        <f t="shared" si="13"/>
        <v>#DIV/0!</v>
      </c>
      <c r="V59" s="66">
        <v>0</v>
      </c>
      <c r="W59" s="67">
        <v>0</v>
      </c>
      <c r="X59" s="68">
        <f t="shared" si="14"/>
      </c>
      <c r="Y59" s="68">
        <f t="shared" si="15"/>
      </c>
      <c r="Z59" s="69">
        <v>1360</v>
      </c>
      <c r="AA59" s="85">
        <v>249</v>
      </c>
      <c r="AB59" s="64">
        <f>AA59/J59</f>
        <v>83</v>
      </c>
      <c r="AC59" s="65">
        <f t="shared" si="3"/>
        <v>5.461847389558233</v>
      </c>
      <c r="AD59" s="115">
        <v>3194</v>
      </c>
      <c r="AE59" s="116">
        <v>626</v>
      </c>
      <c r="AF59" s="73">
        <f t="shared" si="16"/>
        <v>-0.5742016280525987</v>
      </c>
      <c r="AG59" s="73">
        <f t="shared" si="17"/>
        <v>-0.6022364217252396</v>
      </c>
      <c r="AH59" s="83">
        <v>664819.43</v>
      </c>
      <c r="AI59" s="84">
        <v>61620</v>
      </c>
      <c r="AJ59" s="76">
        <f t="shared" si="4"/>
        <v>10.789020285621552</v>
      </c>
      <c r="AK59" s="114"/>
    </row>
    <row r="60" spans="1:37" s="29" customFormat="1" ht="11.25">
      <c r="A60" s="32">
        <v>54</v>
      </c>
      <c r="B60" s="52"/>
      <c r="C60" s="53" t="s">
        <v>45</v>
      </c>
      <c r="D60" s="54" t="s">
        <v>37</v>
      </c>
      <c r="E60" s="55" t="s">
        <v>46</v>
      </c>
      <c r="F60" s="56">
        <v>42762</v>
      </c>
      <c r="G60" s="57" t="s">
        <v>44</v>
      </c>
      <c r="H60" s="58">
        <v>92</v>
      </c>
      <c r="I60" s="58">
        <v>1</v>
      </c>
      <c r="J60" s="111">
        <v>1</v>
      </c>
      <c r="K60" s="59">
        <v>18</v>
      </c>
      <c r="L60" s="60">
        <v>0</v>
      </c>
      <c r="M60" s="61">
        <v>0</v>
      </c>
      <c r="N60" s="60">
        <v>0</v>
      </c>
      <c r="O60" s="61">
        <v>0</v>
      </c>
      <c r="P60" s="60">
        <v>0</v>
      </c>
      <c r="Q60" s="61">
        <v>0</v>
      </c>
      <c r="R60" s="62">
        <f t="shared" si="11"/>
        <v>0</v>
      </c>
      <c r="S60" s="63">
        <f t="shared" si="12"/>
        <v>0</v>
      </c>
      <c r="T60" s="64">
        <f>S60/J60</f>
        <v>0</v>
      </c>
      <c r="U60" s="65" t="e">
        <f t="shared" si="13"/>
        <v>#DIV/0!</v>
      </c>
      <c r="V60" s="66">
        <v>0</v>
      </c>
      <c r="W60" s="67">
        <v>0</v>
      </c>
      <c r="X60" s="68">
        <f t="shared" si="14"/>
      </c>
      <c r="Y60" s="68">
        <f t="shared" si="15"/>
      </c>
      <c r="Z60" s="69">
        <v>1188</v>
      </c>
      <c r="AA60" s="85">
        <v>238</v>
      </c>
      <c r="AB60" s="64">
        <f>AA60/J60</f>
        <v>238</v>
      </c>
      <c r="AC60" s="65">
        <f t="shared" si="3"/>
        <v>4.991596638655462</v>
      </c>
      <c r="AD60" s="115">
        <v>3564</v>
      </c>
      <c r="AE60" s="116">
        <v>713</v>
      </c>
      <c r="AF60" s="73">
        <f t="shared" si="16"/>
        <v>-0.6666666666666666</v>
      </c>
      <c r="AG60" s="73">
        <f t="shared" si="17"/>
        <v>-0.6661991584852734</v>
      </c>
      <c r="AH60" s="83">
        <v>663405.8499999997</v>
      </c>
      <c r="AI60" s="84">
        <v>66029</v>
      </c>
      <c r="AJ60" s="76">
        <f t="shared" si="4"/>
        <v>10.047189113874204</v>
      </c>
      <c r="AK60" s="114"/>
    </row>
    <row r="61" spans="1:37" s="29" customFormat="1" ht="11.25">
      <c r="A61" s="32">
        <v>55</v>
      </c>
      <c r="B61" s="86"/>
      <c r="C61" s="78" t="s">
        <v>75</v>
      </c>
      <c r="D61" s="79" t="s">
        <v>36</v>
      </c>
      <c r="E61" s="80" t="s">
        <v>76</v>
      </c>
      <c r="F61" s="81">
        <v>42888</v>
      </c>
      <c r="G61" s="57" t="s">
        <v>43</v>
      </c>
      <c r="H61" s="82">
        <v>292</v>
      </c>
      <c r="I61" s="82">
        <v>3</v>
      </c>
      <c r="J61" s="111">
        <v>3</v>
      </c>
      <c r="K61" s="59">
        <v>13</v>
      </c>
      <c r="L61" s="60">
        <v>0</v>
      </c>
      <c r="M61" s="61">
        <v>0</v>
      </c>
      <c r="N61" s="60">
        <v>0</v>
      </c>
      <c r="O61" s="61">
        <v>0</v>
      </c>
      <c r="P61" s="60">
        <v>0</v>
      </c>
      <c r="Q61" s="61">
        <v>0</v>
      </c>
      <c r="R61" s="62">
        <f t="shared" si="11"/>
        <v>0</v>
      </c>
      <c r="S61" s="63">
        <f t="shared" si="12"/>
        <v>0</v>
      </c>
      <c r="T61" s="64">
        <f>S61/J61</f>
        <v>0</v>
      </c>
      <c r="U61" s="65" t="e">
        <f t="shared" si="13"/>
        <v>#DIV/0!</v>
      </c>
      <c r="V61" s="66">
        <v>0</v>
      </c>
      <c r="W61" s="67">
        <v>0</v>
      </c>
      <c r="X61" s="68">
        <f t="shared" si="14"/>
      </c>
      <c r="Y61" s="68">
        <f t="shared" si="15"/>
      </c>
      <c r="Z61" s="69">
        <v>1565</v>
      </c>
      <c r="AA61" s="70">
        <v>212</v>
      </c>
      <c r="AB61" s="64">
        <f>AA61/J61</f>
        <v>70.66666666666667</v>
      </c>
      <c r="AC61" s="65">
        <f t="shared" si="3"/>
        <v>7.382075471698113</v>
      </c>
      <c r="AD61" s="115">
        <v>750</v>
      </c>
      <c r="AE61" s="117">
        <v>49</v>
      </c>
      <c r="AF61" s="73">
        <f t="shared" si="16"/>
        <v>1.0866666666666667</v>
      </c>
      <c r="AG61" s="73">
        <f t="shared" si="17"/>
        <v>3.326530612244898</v>
      </c>
      <c r="AH61" s="83">
        <v>2381395.8200000003</v>
      </c>
      <c r="AI61" s="84">
        <v>201724</v>
      </c>
      <c r="AJ61" s="76">
        <f t="shared" si="4"/>
        <v>11.805218119807263</v>
      </c>
      <c r="AK61" s="114"/>
    </row>
    <row r="62" spans="1:37" s="29" customFormat="1" ht="11.25">
      <c r="A62" s="32">
        <v>56</v>
      </c>
      <c r="B62" s="52"/>
      <c r="C62" s="53" t="s">
        <v>113</v>
      </c>
      <c r="D62" s="54" t="s">
        <v>39</v>
      </c>
      <c r="E62" s="55" t="s">
        <v>113</v>
      </c>
      <c r="F62" s="56">
        <v>43049</v>
      </c>
      <c r="G62" s="57" t="s">
        <v>87</v>
      </c>
      <c r="H62" s="58">
        <v>290</v>
      </c>
      <c r="I62" s="58">
        <v>1</v>
      </c>
      <c r="J62" s="111">
        <v>1</v>
      </c>
      <c r="K62" s="59">
        <v>7</v>
      </c>
      <c r="L62" s="60">
        <v>786</v>
      </c>
      <c r="M62" s="61">
        <v>92</v>
      </c>
      <c r="N62" s="60">
        <v>1644</v>
      </c>
      <c r="O62" s="61">
        <v>192</v>
      </c>
      <c r="P62" s="60">
        <v>122</v>
      </c>
      <c r="Q62" s="61">
        <v>14</v>
      </c>
      <c r="R62" s="62">
        <f t="shared" si="11"/>
        <v>2552</v>
      </c>
      <c r="S62" s="63">
        <f t="shared" si="12"/>
        <v>298</v>
      </c>
      <c r="T62" s="64">
        <f>S62/J62</f>
        <v>298</v>
      </c>
      <c r="U62" s="65">
        <f t="shared" si="13"/>
        <v>8.563758389261745</v>
      </c>
      <c r="V62" s="66">
        <v>644</v>
      </c>
      <c r="W62" s="67">
        <v>60</v>
      </c>
      <c r="X62" s="68">
        <f t="shared" si="14"/>
        <v>2.9627329192546585</v>
      </c>
      <c r="Y62" s="68">
        <f t="shared" si="15"/>
        <v>3.966666666666667</v>
      </c>
      <c r="Z62" s="69">
        <v>1168</v>
      </c>
      <c r="AA62" s="70">
        <v>209</v>
      </c>
      <c r="AB62" s="64">
        <f>AA62/J62</f>
        <v>209</v>
      </c>
      <c r="AC62" s="65">
        <f t="shared" si="3"/>
        <v>5.588516746411483</v>
      </c>
      <c r="AD62" s="115">
        <v>1078</v>
      </c>
      <c r="AE62" s="117">
        <v>101</v>
      </c>
      <c r="AF62" s="73">
        <f t="shared" si="16"/>
        <v>0.08348794063079777</v>
      </c>
      <c r="AG62" s="73">
        <f t="shared" si="17"/>
        <v>1.0693069306930694</v>
      </c>
      <c r="AH62" s="74">
        <v>6975861.49</v>
      </c>
      <c r="AI62" s="75">
        <v>561605</v>
      </c>
      <c r="AJ62" s="76">
        <f t="shared" si="4"/>
        <v>12.421295198582634</v>
      </c>
      <c r="AK62" s="114"/>
    </row>
    <row r="63" spans="1:37" s="29" customFormat="1" ht="11.25">
      <c r="A63" s="32">
        <v>57</v>
      </c>
      <c r="B63" s="52"/>
      <c r="C63" s="53" t="s">
        <v>150</v>
      </c>
      <c r="D63" s="54" t="s">
        <v>38</v>
      </c>
      <c r="E63" s="55" t="s">
        <v>150</v>
      </c>
      <c r="F63" s="56">
        <v>43084</v>
      </c>
      <c r="G63" s="57" t="s">
        <v>49</v>
      </c>
      <c r="H63" s="58">
        <v>20</v>
      </c>
      <c r="I63" s="58">
        <v>10</v>
      </c>
      <c r="J63" s="111">
        <v>10</v>
      </c>
      <c r="K63" s="59">
        <v>2</v>
      </c>
      <c r="L63" s="60">
        <v>170</v>
      </c>
      <c r="M63" s="61">
        <v>20</v>
      </c>
      <c r="N63" s="60">
        <v>566</v>
      </c>
      <c r="O63" s="61">
        <v>62</v>
      </c>
      <c r="P63" s="60">
        <v>775</v>
      </c>
      <c r="Q63" s="61">
        <v>85</v>
      </c>
      <c r="R63" s="62">
        <f t="shared" si="11"/>
        <v>1511</v>
      </c>
      <c r="S63" s="63">
        <f t="shared" si="12"/>
        <v>167</v>
      </c>
      <c r="T63" s="64">
        <f>S63/J63</f>
        <v>16.7</v>
      </c>
      <c r="U63" s="65">
        <f t="shared" si="13"/>
        <v>9.047904191616766</v>
      </c>
      <c r="V63" s="66">
        <v>2877</v>
      </c>
      <c r="W63" s="67">
        <v>291</v>
      </c>
      <c r="X63" s="68">
        <f t="shared" si="14"/>
        <v>-0.47480013903371565</v>
      </c>
      <c r="Y63" s="68">
        <f t="shared" si="15"/>
        <v>-0.4261168384879725</v>
      </c>
      <c r="Z63" s="69">
        <v>1759</v>
      </c>
      <c r="AA63" s="70">
        <v>208</v>
      </c>
      <c r="AB63" s="64">
        <f>AA63/J63</f>
        <v>20.8</v>
      </c>
      <c r="AC63" s="65">
        <f t="shared" si="3"/>
        <v>8.45673076923077</v>
      </c>
      <c r="AD63" s="115">
        <v>5765</v>
      </c>
      <c r="AE63" s="117">
        <v>649</v>
      </c>
      <c r="AF63" s="73">
        <f t="shared" si="16"/>
        <v>-0.6948829141370338</v>
      </c>
      <c r="AG63" s="73">
        <f t="shared" si="17"/>
        <v>-0.6795069337442219</v>
      </c>
      <c r="AH63" s="74">
        <v>6310</v>
      </c>
      <c r="AI63" s="75">
        <v>686</v>
      </c>
      <c r="AJ63" s="76">
        <f t="shared" si="4"/>
        <v>9.198250728862973</v>
      </c>
      <c r="AK63" s="114"/>
    </row>
    <row r="64" spans="1:37" s="29" customFormat="1" ht="11.25">
      <c r="A64" s="32">
        <v>58</v>
      </c>
      <c r="B64" s="52"/>
      <c r="C64" s="53" t="s">
        <v>91</v>
      </c>
      <c r="D64" s="54" t="s">
        <v>37</v>
      </c>
      <c r="E64" s="55" t="s">
        <v>90</v>
      </c>
      <c r="F64" s="56">
        <v>42951</v>
      </c>
      <c r="G64" s="57" t="s">
        <v>87</v>
      </c>
      <c r="H64" s="58">
        <v>235</v>
      </c>
      <c r="I64" s="58">
        <v>2</v>
      </c>
      <c r="J64" s="111">
        <v>2</v>
      </c>
      <c r="K64" s="59">
        <v>9</v>
      </c>
      <c r="L64" s="60">
        <v>0</v>
      </c>
      <c r="M64" s="61">
        <v>0</v>
      </c>
      <c r="N64" s="60">
        <v>0</v>
      </c>
      <c r="O64" s="61">
        <v>0</v>
      </c>
      <c r="P64" s="60">
        <v>0</v>
      </c>
      <c r="Q64" s="61">
        <v>0</v>
      </c>
      <c r="R64" s="62">
        <f t="shared" si="11"/>
        <v>0</v>
      </c>
      <c r="S64" s="63">
        <f t="shared" si="12"/>
        <v>0</v>
      </c>
      <c r="T64" s="64">
        <f>S64/J64</f>
        <v>0</v>
      </c>
      <c r="U64" s="65" t="e">
        <f t="shared" si="13"/>
        <v>#DIV/0!</v>
      </c>
      <c r="V64" s="66">
        <v>0</v>
      </c>
      <c r="W64" s="67">
        <v>0</v>
      </c>
      <c r="X64" s="68">
        <f t="shared" si="14"/>
      </c>
      <c r="Y64" s="68">
        <f t="shared" si="15"/>
      </c>
      <c r="Z64" s="69">
        <v>1134</v>
      </c>
      <c r="AA64" s="70">
        <v>189</v>
      </c>
      <c r="AB64" s="64">
        <f>AA64/J64</f>
        <v>94.5</v>
      </c>
      <c r="AC64" s="65">
        <f t="shared" si="3"/>
        <v>6</v>
      </c>
      <c r="AD64" s="115">
        <v>948</v>
      </c>
      <c r="AE64" s="117">
        <v>158</v>
      </c>
      <c r="AF64" s="73">
        <f t="shared" si="16"/>
        <v>0.1962025316455696</v>
      </c>
      <c r="AG64" s="73">
        <f t="shared" si="17"/>
        <v>0.1962025316455696</v>
      </c>
      <c r="AH64" s="74">
        <v>1613640.93</v>
      </c>
      <c r="AI64" s="75">
        <v>139226</v>
      </c>
      <c r="AJ64" s="76">
        <f t="shared" si="4"/>
        <v>11.59008324594544</v>
      </c>
      <c r="AK64" s="114"/>
    </row>
    <row r="65" spans="1:37" s="29" customFormat="1" ht="11.25">
      <c r="A65" s="32">
        <v>59</v>
      </c>
      <c r="B65" s="52"/>
      <c r="C65" s="53" t="s">
        <v>139</v>
      </c>
      <c r="D65" s="54" t="s">
        <v>33</v>
      </c>
      <c r="E65" s="55" t="s">
        <v>140</v>
      </c>
      <c r="F65" s="56">
        <v>43077</v>
      </c>
      <c r="G65" s="57" t="s">
        <v>50</v>
      </c>
      <c r="H65" s="58">
        <v>12</v>
      </c>
      <c r="I65" s="58">
        <v>2</v>
      </c>
      <c r="J65" s="111">
        <v>2</v>
      </c>
      <c r="K65" s="59">
        <v>3</v>
      </c>
      <c r="L65" s="60">
        <v>82</v>
      </c>
      <c r="M65" s="61">
        <v>17</v>
      </c>
      <c r="N65" s="60">
        <v>201</v>
      </c>
      <c r="O65" s="61">
        <v>44</v>
      </c>
      <c r="P65" s="60">
        <v>199</v>
      </c>
      <c r="Q65" s="61">
        <v>41</v>
      </c>
      <c r="R65" s="62">
        <f t="shared" si="11"/>
        <v>482</v>
      </c>
      <c r="S65" s="63">
        <f t="shared" si="12"/>
        <v>102</v>
      </c>
      <c r="T65" s="64">
        <f>S65/J65</f>
        <v>51</v>
      </c>
      <c r="U65" s="65">
        <f t="shared" si="13"/>
        <v>4.7254901960784315</v>
      </c>
      <c r="V65" s="66">
        <v>120</v>
      </c>
      <c r="W65" s="67">
        <v>12</v>
      </c>
      <c r="X65" s="68">
        <f t="shared" si="14"/>
        <v>3.0166666666666666</v>
      </c>
      <c r="Y65" s="68">
        <f t="shared" si="15"/>
        <v>7.5</v>
      </c>
      <c r="Z65" s="69">
        <v>719</v>
      </c>
      <c r="AA65" s="85">
        <v>153</v>
      </c>
      <c r="AB65" s="64">
        <f>AA65/J65</f>
        <v>76.5</v>
      </c>
      <c r="AC65" s="65">
        <f t="shared" si="3"/>
        <v>4.699346405228758</v>
      </c>
      <c r="AD65" s="115">
        <v>201</v>
      </c>
      <c r="AE65" s="116">
        <v>21</v>
      </c>
      <c r="AF65" s="73">
        <f t="shared" si="16"/>
        <v>2.5771144278606966</v>
      </c>
      <c r="AG65" s="73">
        <f t="shared" si="17"/>
        <v>6.285714285714286</v>
      </c>
      <c r="AH65" s="83">
        <v>3906</v>
      </c>
      <c r="AI65" s="84">
        <v>412</v>
      </c>
      <c r="AJ65" s="76">
        <f t="shared" si="4"/>
        <v>9.480582524271844</v>
      </c>
      <c r="AK65" s="114"/>
    </row>
    <row r="66" spans="1:37" s="29" customFormat="1" ht="11.25">
      <c r="A66" s="32">
        <v>60</v>
      </c>
      <c r="B66" s="52"/>
      <c r="C66" s="53" t="s">
        <v>74</v>
      </c>
      <c r="D66" s="54" t="s">
        <v>33</v>
      </c>
      <c r="E66" s="55" t="s">
        <v>74</v>
      </c>
      <c r="F66" s="56">
        <v>42860</v>
      </c>
      <c r="G66" s="57" t="s">
        <v>52</v>
      </c>
      <c r="H66" s="58">
        <v>91</v>
      </c>
      <c r="I66" s="58">
        <v>3</v>
      </c>
      <c r="J66" s="111">
        <v>3</v>
      </c>
      <c r="K66" s="59">
        <v>20</v>
      </c>
      <c r="L66" s="60">
        <v>109</v>
      </c>
      <c r="M66" s="61">
        <v>9</v>
      </c>
      <c r="N66" s="60">
        <v>298</v>
      </c>
      <c r="O66" s="61">
        <v>25</v>
      </c>
      <c r="P66" s="60">
        <v>602</v>
      </c>
      <c r="Q66" s="61">
        <v>52</v>
      </c>
      <c r="R66" s="62">
        <f t="shared" si="11"/>
        <v>1009</v>
      </c>
      <c r="S66" s="63">
        <f t="shared" si="12"/>
        <v>86</v>
      </c>
      <c r="T66" s="64">
        <f>S66/J66</f>
        <v>28.666666666666668</v>
      </c>
      <c r="U66" s="65">
        <f t="shared" si="13"/>
        <v>11.732558139534884</v>
      </c>
      <c r="V66" s="66">
        <v>561</v>
      </c>
      <c r="W66" s="67">
        <v>52</v>
      </c>
      <c r="X66" s="68">
        <f t="shared" si="14"/>
        <v>0.7985739750445633</v>
      </c>
      <c r="Y66" s="68">
        <f t="shared" si="15"/>
        <v>0.6538461538461539</v>
      </c>
      <c r="Z66" s="69">
        <v>1575</v>
      </c>
      <c r="AA66" s="70">
        <v>137</v>
      </c>
      <c r="AB66" s="64">
        <f>AA66/J66</f>
        <v>45.666666666666664</v>
      </c>
      <c r="AC66" s="65">
        <f t="shared" si="3"/>
        <v>11.496350364963504</v>
      </c>
      <c r="AD66" s="115">
        <v>824</v>
      </c>
      <c r="AE66" s="117">
        <v>75</v>
      </c>
      <c r="AF66" s="73">
        <f t="shared" si="16"/>
        <v>0.9114077669902912</v>
      </c>
      <c r="AG66" s="73">
        <f t="shared" si="17"/>
        <v>0.8266666666666667</v>
      </c>
      <c r="AH66" s="74">
        <v>227995.56</v>
      </c>
      <c r="AI66" s="75">
        <v>21187</v>
      </c>
      <c r="AJ66" s="76">
        <f t="shared" si="4"/>
        <v>10.761106338792656</v>
      </c>
      <c r="AK66" s="114"/>
    </row>
    <row r="67" spans="1:37" s="29" customFormat="1" ht="11.25">
      <c r="A67" s="32">
        <v>61</v>
      </c>
      <c r="B67" s="52"/>
      <c r="C67" s="53" t="s">
        <v>63</v>
      </c>
      <c r="D67" s="54" t="s">
        <v>37</v>
      </c>
      <c r="E67" s="55" t="s">
        <v>64</v>
      </c>
      <c r="F67" s="56">
        <v>42804</v>
      </c>
      <c r="G67" s="57" t="s">
        <v>44</v>
      </c>
      <c r="H67" s="58">
        <v>192</v>
      </c>
      <c r="I67" s="58">
        <v>2</v>
      </c>
      <c r="J67" s="111">
        <v>2</v>
      </c>
      <c r="K67" s="59">
        <v>26</v>
      </c>
      <c r="L67" s="60">
        <v>0</v>
      </c>
      <c r="M67" s="61">
        <v>0</v>
      </c>
      <c r="N67" s="60">
        <v>0</v>
      </c>
      <c r="O67" s="61">
        <v>0</v>
      </c>
      <c r="P67" s="60">
        <v>0</v>
      </c>
      <c r="Q67" s="61">
        <v>0</v>
      </c>
      <c r="R67" s="62">
        <f t="shared" si="11"/>
        <v>0</v>
      </c>
      <c r="S67" s="63">
        <f t="shared" si="12"/>
        <v>0</v>
      </c>
      <c r="T67" s="64">
        <f>S67/J67</f>
        <v>0</v>
      </c>
      <c r="U67" s="65" t="e">
        <f t="shared" si="13"/>
        <v>#DIV/0!</v>
      </c>
      <c r="V67" s="66">
        <v>0</v>
      </c>
      <c r="W67" s="67">
        <v>0</v>
      </c>
      <c r="X67" s="68">
        <f t="shared" si="14"/>
      </c>
      <c r="Y67" s="68">
        <f t="shared" si="15"/>
      </c>
      <c r="Z67" s="69">
        <v>648</v>
      </c>
      <c r="AA67" s="85">
        <v>108</v>
      </c>
      <c r="AB67" s="64">
        <f>AA67/J67</f>
        <v>54</v>
      </c>
      <c r="AC67" s="65">
        <f t="shared" si="3"/>
        <v>6</v>
      </c>
      <c r="AD67" s="115">
        <v>3920.4</v>
      </c>
      <c r="AE67" s="116">
        <v>784</v>
      </c>
      <c r="AF67" s="73">
        <f t="shared" si="16"/>
        <v>-0.8347107438016529</v>
      </c>
      <c r="AG67" s="73">
        <f t="shared" si="17"/>
        <v>-0.8622448979591837</v>
      </c>
      <c r="AH67" s="83">
        <v>1390957.4</v>
      </c>
      <c r="AI67" s="84">
        <v>130673</v>
      </c>
      <c r="AJ67" s="76">
        <f t="shared" si="4"/>
        <v>10.644566207250158</v>
      </c>
      <c r="AK67" s="114"/>
    </row>
    <row r="68" spans="1:37" s="29" customFormat="1" ht="11.25">
      <c r="A68" s="32">
        <v>62</v>
      </c>
      <c r="B68" s="52"/>
      <c r="C68" s="53" t="s">
        <v>56</v>
      </c>
      <c r="D68" s="54"/>
      <c r="E68" s="55" t="s">
        <v>56</v>
      </c>
      <c r="F68" s="56">
        <v>42328</v>
      </c>
      <c r="G68" s="57" t="s">
        <v>44</v>
      </c>
      <c r="H68" s="58">
        <v>124</v>
      </c>
      <c r="I68" s="58">
        <v>1</v>
      </c>
      <c r="J68" s="111">
        <v>1</v>
      </c>
      <c r="K68" s="59">
        <v>16</v>
      </c>
      <c r="L68" s="60">
        <v>0</v>
      </c>
      <c r="M68" s="61">
        <v>0</v>
      </c>
      <c r="N68" s="60">
        <v>0</v>
      </c>
      <c r="O68" s="61">
        <v>0</v>
      </c>
      <c r="P68" s="60">
        <v>0</v>
      </c>
      <c r="Q68" s="61">
        <v>0</v>
      </c>
      <c r="R68" s="62">
        <f t="shared" si="11"/>
        <v>0</v>
      </c>
      <c r="S68" s="63">
        <f t="shared" si="12"/>
        <v>0</v>
      </c>
      <c r="T68" s="64">
        <f>S68/J68</f>
        <v>0</v>
      </c>
      <c r="U68" s="65" t="e">
        <f t="shared" si="13"/>
        <v>#DIV/0!</v>
      </c>
      <c r="V68" s="66">
        <v>0</v>
      </c>
      <c r="W68" s="67">
        <v>0</v>
      </c>
      <c r="X68" s="68">
        <f t="shared" si="14"/>
      </c>
      <c r="Y68" s="68">
        <f t="shared" si="15"/>
      </c>
      <c r="Z68" s="69">
        <v>1034</v>
      </c>
      <c r="AA68" s="85">
        <v>106</v>
      </c>
      <c r="AB68" s="64">
        <f>AA68/J68</f>
        <v>106</v>
      </c>
      <c r="AC68" s="65">
        <f t="shared" si="3"/>
        <v>9.754716981132075</v>
      </c>
      <c r="AD68" s="115">
        <v>1198</v>
      </c>
      <c r="AE68" s="116">
        <v>125</v>
      </c>
      <c r="AF68" s="73">
        <f t="shared" si="16"/>
        <v>-0.13689482470784642</v>
      </c>
      <c r="AG68" s="73">
        <f t="shared" si="17"/>
        <v>-0.152</v>
      </c>
      <c r="AH68" s="83">
        <v>683283.04</v>
      </c>
      <c r="AI68" s="84">
        <v>64376</v>
      </c>
      <c r="AJ68" s="76">
        <f t="shared" si="4"/>
        <v>10.613940598980987</v>
      </c>
      <c r="AK68" s="114"/>
    </row>
    <row r="69" spans="1:37" s="29" customFormat="1" ht="11.25">
      <c r="A69" s="32">
        <v>63</v>
      </c>
      <c r="B69" s="86"/>
      <c r="C69" s="78" t="s">
        <v>86</v>
      </c>
      <c r="D69" s="79" t="s">
        <v>39</v>
      </c>
      <c r="E69" s="80" t="s">
        <v>85</v>
      </c>
      <c r="F69" s="81">
        <v>42930</v>
      </c>
      <c r="G69" s="57" t="s">
        <v>43</v>
      </c>
      <c r="H69" s="82">
        <v>346</v>
      </c>
      <c r="I69" s="82">
        <v>1</v>
      </c>
      <c r="J69" s="111">
        <v>1</v>
      </c>
      <c r="K69" s="59">
        <v>12</v>
      </c>
      <c r="L69" s="60">
        <v>0</v>
      </c>
      <c r="M69" s="61">
        <v>0</v>
      </c>
      <c r="N69" s="60">
        <v>0</v>
      </c>
      <c r="O69" s="61">
        <v>0</v>
      </c>
      <c r="P69" s="60">
        <v>0</v>
      </c>
      <c r="Q69" s="61">
        <v>0</v>
      </c>
      <c r="R69" s="62">
        <f t="shared" si="11"/>
        <v>0</v>
      </c>
      <c r="S69" s="63">
        <f t="shared" si="12"/>
        <v>0</v>
      </c>
      <c r="T69" s="64">
        <f>S69/J69</f>
        <v>0</v>
      </c>
      <c r="U69" s="65" t="e">
        <f t="shared" si="13"/>
        <v>#DIV/0!</v>
      </c>
      <c r="V69" s="66">
        <v>1471.2</v>
      </c>
      <c r="W69" s="67">
        <v>120</v>
      </c>
      <c r="X69" s="68">
        <f t="shared" si="14"/>
        <v>-1</v>
      </c>
      <c r="Y69" s="68">
        <f t="shared" si="15"/>
        <v>-1</v>
      </c>
      <c r="Z69" s="69">
        <v>1000</v>
      </c>
      <c r="AA69" s="70">
        <v>100</v>
      </c>
      <c r="AB69" s="64">
        <f>AA69/J69</f>
        <v>100</v>
      </c>
      <c r="AC69" s="65">
        <f t="shared" si="3"/>
        <v>10</v>
      </c>
      <c r="AD69" s="115">
        <v>1938.22</v>
      </c>
      <c r="AE69" s="117">
        <v>169</v>
      </c>
      <c r="AF69" s="73">
        <f t="shared" si="16"/>
        <v>-0.4840626967010969</v>
      </c>
      <c r="AG69" s="73">
        <f t="shared" si="17"/>
        <v>-0.40828402366863903</v>
      </c>
      <c r="AH69" s="83">
        <v>9632540.950000001</v>
      </c>
      <c r="AI69" s="84">
        <v>769557</v>
      </c>
      <c r="AJ69" s="76">
        <f t="shared" si="4"/>
        <v>12.516994777514858</v>
      </c>
      <c r="AK69" s="114"/>
    </row>
    <row r="70" spans="1:37" s="29" customFormat="1" ht="11.25">
      <c r="A70" s="32">
        <v>64</v>
      </c>
      <c r="B70" s="52"/>
      <c r="C70" s="53" t="s">
        <v>147</v>
      </c>
      <c r="D70" s="54" t="s">
        <v>42</v>
      </c>
      <c r="E70" s="55" t="s">
        <v>148</v>
      </c>
      <c r="F70" s="56">
        <v>43084</v>
      </c>
      <c r="G70" s="57" t="s">
        <v>87</v>
      </c>
      <c r="H70" s="58">
        <v>20</v>
      </c>
      <c r="I70" s="58">
        <v>2</v>
      </c>
      <c r="J70" s="111">
        <v>2</v>
      </c>
      <c r="K70" s="59">
        <v>2</v>
      </c>
      <c r="L70" s="60">
        <v>128</v>
      </c>
      <c r="M70" s="61">
        <v>14</v>
      </c>
      <c r="N70" s="60">
        <v>182</v>
      </c>
      <c r="O70" s="61">
        <v>20</v>
      </c>
      <c r="P70" s="60">
        <v>126</v>
      </c>
      <c r="Q70" s="61">
        <v>15</v>
      </c>
      <c r="R70" s="62">
        <f t="shared" si="11"/>
        <v>436</v>
      </c>
      <c r="S70" s="63">
        <f t="shared" si="12"/>
        <v>49</v>
      </c>
      <c r="T70" s="64">
        <f>S70/J70</f>
        <v>24.5</v>
      </c>
      <c r="U70" s="65">
        <f t="shared" si="13"/>
        <v>8.89795918367347</v>
      </c>
      <c r="V70" s="66">
        <v>42345.29</v>
      </c>
      <c r="W70" s="67">
        <v>2522</v>
      </c>
      <c r="X70" s="68">
        <f t="shared" si="14"/>
        <v>-0.9897036954995467</v>
      </c>
      <c r="Y70" s="68">
        <f t="shared" si="15"/>
        <v>-0.9805709754163362</v>
      </c>
      <c r="Z70" s="69">
        <v>805</v>
      </c>
      <c r="AA70" s="70">
        <v>89</v>
      </c>
      <c r="AB70" s="64">
        <f>AA70/J70</f>
        <v>44.5</v>
      </c>
      <c r="AC70" s="65">
        <f t="shared" si="3"/>
        <v>9.044943820224718</v>
      </c>
      <c r="AD70" s="115">
        <v>63699.24</v>
      </c>
      <c r="AE70" s="117">
        <v>4099</v>
      </c>
      <c r="AF70" s="73">
        <f t="shared" si="16"/>
        <v>-0.9873624865853973</v>
      </c>
      <c r="AG70" s="73">
        <f t="shared" si="17"/>
        <v>-0.9782873871676019</v>
      </c>
      <c r="AH70" s="74">
        <v>64504.24</v>
      </c>
      <c r="AI70" s="75">
        <v>4188</v>
      </c>
      <c r="AJ70" s="76">
        <f t="shared" si="4"/>
        <v>15.402158548233047</v>
      </c>
      <c r="AK70" s="114"/>
    </row>
    <row r="71" spans="1:37" s="29" customFormat="1" ht="11.25">
      <c r="A71" s="32">
        <v>65</v>
      </c>
      <c r="B71" s="77" t="s">
        <v>32</v>
      </c>
      <c r="C71" s="53" t="s">
        <v>157</v>
      </c>
      <c r="D71" s="54" t="s">
        <v>42</v>
      </c>
      <c r="E71" s="55" t="s">
        <v>157</v>
      </c>
      <c r="F71" s="56">
        <v>43091</v>
      </c>
      <c r="G71" s="57" t="s">
        <v>52</v>
      </c>
      <c r="H71" s="58">
        <v>6</v>
      </c>
      <c r="I71" s="58">
        <v>6</v>
      </c>
      <c r="J71" s="111">
        <v>6</v>
      </c>
      <c r="K71" s="59">
        <v>1</v>
      </c>
      <c r="L71" s="60">
        <v>46</v>
      </c>
      <c r="M71" s="61">
        <v>4</v>
      </c>
      <c r="N71" s="60">
        <v>168</v>
      </c>
      <c r="O71" s="61">
        <v>14</v>
      </c>
      <c r="P71" s="60">
        <v>241</v>
      </c>
      <c r="Q71" s="61">
        <v>20</v>
      </c>
      <c r="R71" s="62">
        <f t="shared" si="11"/>
        <v>455</v>
      </c>
      <c r="S71" s="63">
        <f t="shared" si="12"/>
        <v>38</v>
      </c>
      <c r="T71" s="64">
        <f>S71/J71</f>
        <v>6.333333333333333</v>
      </c>
      <c r="U71" s="65">
        <f t="shared" si="13"/>
        <v>11.973684210526315</v>
      </c>
      <c r="V71" s="66"/>
      <c r="W71" s="67"/>
      <c r="X71" s="68"/>
      <c r="Y71" s="68"/>
      <c r="Z71" s="69">
        <v>893</v>
      </c>
      <c r="AA71" s="70">
        <v>73</v>
      </c>
      <c r="AB71" s="64">
        <f>AA71/J71</f>
        <v>12.166666666666666</v>
      </c>
      <c r="AC71" s="65">
        <f>Z71/AA71</f>
        <v>12.232876712328768</v>
      </c>
      <c r="AD71" s="115"/>
      <c r="AE71" s="117"/>
      <c r="AF71" s="73"/>
      <c r="AG71" s="73"/>
      <c r="AH71" s="74">
        <v>893</v>
      </c>
      <c r="AI71" s="75">
        <v>73</v>
      </c>
      <c r="AJ71" s="76">
        <f>AH71/AI71</f>
        <v>12.232876712328768</v>
      </c>
      <c r="AK71" s="114"/>
    </row>
    <row r="72" spans="1:37" s="29" customFormat="1" ht="11.25">
      <c r="A72" s="32">
        <v>66</v>
      </c>
      <c r="B72" s="86"/>
      <c r="C72" s="78" t="s">
        <v>60</v>
      </c>
      <c r="D72" s="79"/>
      <c r="E72" s="80" t="s">
        <v>61</v>
      </c>
      <c r="F72" s="81">
        <v>42566</v>
      </c>
      <c r="G72" s="57" t="s">
        <v>43</v>
      </c>
      <c r="H72" s="82">
        <v>345</v>
      </c>
      <c r="I72" s="82">
        <v>1</v>
      </c>
      <c r="J72" s="111">
        <v>1</v>
      </c>
      <c r="K72" s="59">
        <v>23</v>
      </c>
      <c r="L72" s="60">
        <v>0</v>
      </c>
      <c r="M72" s="61">
        <v>0</v>
      </c>
      <c r="N72" s="60">
        <v>0</v>
      </c>
      <c r="O72" s="61">
        <v>0</v>
      </c>
      <c r="P72" s="60">
        <v>0</v>
      </c>
      <c r="Q72" s="61">
        <v>0</v>
      </c>
      <c r="R72" s="62">
        <f t="shared" si="11"/>
        <v>0</v>
      </c>
      <c r="S72" s="63">
        <f t="shared" si="12"/>
        <v>0</v>
      </c>
      <c r="T72" s="64">
        <f>S72/J72</f>
        <v>0</v>
      </c>
      <c r="U72" s="65" t="e">
        <f t="shared" si="13"/>
        <v>#DIV/0!</v>
      </c>
      <c r="V72" s="66">
        <v>0</v>
      </c>
      <c r="W72" s="67">
        <v>0</v>
      </c>
      <c r="X72" s="68">
        <f aca="true" t="shared" si="18" ref="X72:Y74">IF(V72&lt;&gt;0,-(V72-R72)/V72,"")</f>
      </c>
      <c r="Y72" s="68">
        <f t="shared" si="18"/>
      </c>
      <c r="Z72" s="69">
        <v>290</v>
      </c>
      <c r="AA72" s="70">
        <v>58</v>
      </c>
      <c r="AB72" s="64">
        <f>AA72/J72</f>
        <v>58</v>
      </c>
      <c r="AC72" s="65">
        <f>Z72/AA72</f>
        <v>5</v>
      </c>
      <c r="AD72" s="115">
        <v>2976</v>
      </c>
      <c r="AE72" s="117">
        <v>528</v>
      </c>
      <c r="AF72" s="73">
        <f aca="true" t="shared" si="19" ref="AF72:AG74">IF(AD72&lt;&gt;0,-(AD72-Z72)/AD72,"")</f>
        <v>-0.9025537634408602</v>
      </c>
      <c r="AG72" s="73">
        <f t="shared" si="19"/>
        <v>-0.8901515151515151</v>
      </c>
      <c r="AH72" s="83">
        <v>14674240.370000003</v>
      </c>
      <c r="AI72" s="84">
        <v>1308380</v>
      </c>
      <c r="AJ72" s="76">
        <f>AH72/AI72</f>
        <v>11.21557985447653</v>
      </c>
      <c r="AK72" s="114"/>
    </row>
    <row r="73" spans="1:37" s="29" customFormat="1" ht="11.25">
      <c r="A73" s="32">
        <v>67</v>
      </c>
      <c r="B73" s="52"/>
      <c r="C73" s="53" t="s">
        <v>134</v>
      </c>
      <c r="D73" s="54" t="s">
        <v>42</v>
      </c>
      <c r="E73" s="55" t="s">
        <v>134</v>
      </c>
      <c r="F73" s="56">
        <v>43070</v>
      </c>
      <c r="G73" s="57" t="s">
        <v>47</v>
      </c>
      <c r="H73" s="58">
        <v>11</v>
      </c>
      <c r="I73" s="58">
        <v>3</v>
      </c>
      <c r="J73" s="111">
        <v>3</v>
      </c>
      <c r="K73" s="59">
        <v>4</v>
      </c>
      <c r="L73" s="60">
        <v>0</v>
      </c>
      <c r="M73" s="61">
        <v>0</v>
      </c>
      <c r="N73" s="60">
        <v>115</v>
      </c>
      <c r="O73" s="61">
        <v>9</v>
      </c>
      <c r="P73" s="60">
        <v>46</v>
      </c>
      <c r="Q73" s="61">
        <v>6</v>
      </c>
      <c r="R73" s="62">
        <f t="shared" si="11"/>
        <v>161</v>
      </c>
      <c r="S73" s="63">
        <f t="shared" si="12"/>
        <v>15</v>
      </c>
      <c r="T73" s="64">
        <f>S73/J73</f>
        <v>5</v>
      </c>
      <c r="U73" s="65">
        <f t="shared" si="13"/>
        <v>10.733333333333333</v>
      </c>
      <c r="V73" s="66">
        <v>0</v>
      </c>
      <c r="W73" s="67">
        <v>0</v>
      </c>
      <c r="X73" s="68">
        <f t="shared" si="18"/>
      </c>
      <c r="Y73" s="68">
        <f t="shared" si="18"/>
      </c>
      <c r="Z73" s="69">
        <v>345</v>
      </c>
      <c r="AA73" s="70">
        <v>38</v>
      </c>
      <c r="AB73" s="64">
        <f>AA73/J73</f>
        <v>12.666666666666666</v>
      </c>
      <c r="AC73" s="65">
        <f>Z73/AA73</f>
        <v>9.078947368421053</v>
      </c>
      <c r="AD73" s="115">
        <v>2891</v>
      </c>
      <c r="AE73" s="117">
        <v>261</v>
      </c>
      <c r="AF73" s="73">
        <f t="shared" si="19"/>
        <v>-0.8806641300588032</v>
      </c>
      <c r="AG73" s="73">
        <f t="shared" si="19"/>
        <v>-0.8544061302681992</v>
      </c>
      <c r="AH73" s="74">
        <v>28134</v>
      </c>
      <c r="AI73" s="75">
        <v>2548</v>
      </c>
      <c r="AJ73" s="76">
        <f>AH73/AI73</f>
        <v>11.04160125588697</v>
      </c>
      <c r="AK73" s="114"/>
    </row>
    <row r="74" spans="1:37" s="29" customFormat="1" ht="11.25">
      <c r="A74" s="32">
        <v>68</v>
      </c>
      <c r="B74" s="52"/>
      <c r="C74" s="53" t="s">
        <v>96</v>
      </c>
      <c r="D74" s="54" t="s">
        <v>33</v>
      </c>
      <c r="E74" s="55" t="s">
        <v>95</v>
      </c>
      <c r="F74" s="56">
        <v>43000</v>
      </c>
      <c r="G74" s="57" t="s">
        <v>44</v>
      </c>
      <c r="H74" s="58">
        <v>50</v>
      </c>
      <c r="I74" s="58">
        <v>1</v>
      </c>
      <c r="J74" s="111">
        <v>1</v>
      </c>
      <c r="K74" s="59">
        <v>12</v>
      </c>
      <c r="L74" s="60">
        <v>0</v>
      </c>
      <c r="M74" s="61">
        <v>0</v>
      </c>
      <c r="N74" s="60">
        <v>0</v>
      </c>
      <c r="O74" s="61">
        <v>0</v>
      </c>
      <c r="P74" s="60">
        <v>0</v>
      </c>
      <c r="Q74" s="61">
        <v>0</v>
      </c>
      <c r="R74" s="62">
        <f t="shared" si="11"/>
        <v>0</v>
      </c>
      <c r="S74" s="63">
        <f t="shared" si="12"/>
        <v>0</v>
      </c>
      <c r="T74" s="64">
        <f>S74/J74</f>
        <v>0</v>
      </c>
      <c r="U74" s="65" t="e">
        <f t="shared" si="13"/>
        <v>#DIV/0!</v>
      </c>
      <c r="V74" s="66">
        <v>0</v>
      </c>
      <c r="W74" s="67">
        <v>0</v>
      </c>
      <c r="X74" s="68">
        <f t="shared" si="18"/>
      </c>
      <c r="Y74" s="68">
        <f t="shared" si="18"/>
      </c>
      <c r="Z74" s="69">
        <v>178</v>
      </c>
      <c r="AA74" s="85">
        <v>17</v>
      </c>
      <c r="AB74" s="64">
        <f>AA74/J74</f>
        <v>17</v>
      </c>
      <c r="AC74" s="65">
        <f>Z74/AA74</f>
        <v>10.470588235294118</v>
      </c>
      <c r="AD74" s="115">
        <v>322</v>
      </c>
      <c r="AE74" s="116">
        <v>31</v>
      </c>
      <c r="AF74" s="73">
        <f t="shared" si="19"/>
        <v>-0.4472049689440994</v>
      </c>
      <c r="AG74" s="73">
        <f t="shared" si="19"/>
        <v>-0.45161290322580644</v>
      </c>
      <c r="AH74" s="83">
        <v>104380.41</v>
      </c>
      <c r="AI74" s="84">
        <v>9809</v>
      </c>
      <c r="AJ74" s="76">
        <f>AH74/AI74</f>
        <v>10.64128963197064</v>
      </c>
      <c r="AK74" s="114"/>
    </row>
    <row r="75" spans="1:37" s="29" customFormat="1" ht="11.25">
      <c r="A75" s="32">
        <v>69</v>
      </c>
      <c r="B75" s="77" t="s">
        <v>32</v>
      </c>
      <c r="C75" s="53" t="s">
        <v>155</v>
      </c>
      <c r="D75" s="54" t="s">
        <v>53</v>
      </c>
      <c r="E75" s="55" t="s">
        <v>155</v>
      </c>
      <c r="F75" s="56">
        <v>43091</v>
      </c>
      <c r="G75" s="57" t="s">
        <v>47</v>
      </c>
      <c r="H75" s="58">
        <v>1</v>
      </c>
      <c r="I75" s="58">
        <v>1</v>
      </c>
      <c r="J75" s="111">
        <v>1</v>
      </c>
      <c r="K75" s="59">
        <v>1</v>
      </c>
      <c r="L75" s="60">
        <v>18</v>
      </c>
      <c r="M75" s="61">
        <v>2</v>
      </c>
      <c r="N75" s="60">
        <v>47</v>
      </c>
      <c r="O75" s="61">
        <v>5</v>
      </c>
      <c r="P75" s="60">
        <v>18</v>
      </c>
      <c r="Q75" s="61">
        <v>2</v>
      </c>
      <c r="R75" s="62">
        <f t="shared" si="11"/>
        <v>83</v>
      </c>
      <c r="S75" s="63">
        <f t="shared" si="12"/>
        <v>9</v>
      </c>
      <c r="T75" s="64">
        <f>S75/J75</f>
        <v>9</v>
      </c>
      <c r="U75" s="65">
        <f t="shared" si="13"/>
        <v>9.222222222222221</v>
      </c>
      <c r="V75" s="66"/>
      <c r="W75" s="67"/>
      <c r="X75" s="68"/>
      <c r="Y75" s="68"/>
      <c r="Z75" s="69">
        <v>119</v>
      </c>
      <c r="AA75" s="70">
        <v>13</v>
      </c>
      <c r="AB75" s="64">
        <f>AA75/J75</f>
        <v>13</v>
      </c>
      <c r="AC75" s="65">
        <f>Z75/AA75</f>
        <v>9.153846153846153</v>
      </c>
      <c r="AD75" s="115"/>
      <c r="AE75" s="117"/>
      <c r="AF75" s="73"/>
      <c r="AG75" s="73"/>
      <c r="AH75" s="74">
        <v>119</v>
      </c>
      <c r="AI75" s="75">
        <v>13</v>
      </c>
      <c r="AJ75" s="76">
        <f>AH75/AI75</f>
        <v>9.153846153846153</v>
      </c>
      <c r="AK75" s="114"/>
    </row>
    <row r="76" spans="1:36" ht="11.25">
      <c r="A76" s="89"/>
      <c r="B76" s="89"/>
      <c r="C76" s="89"/>
      <c r="D76" s="90"/>
      <c r="E76" s="91"/>
      <c r="F76" s="92"/>
      <c r="G76" s="93"/>
      <c r="H76" s="94"/>
      <c r="I76" s="94"/>
      <c r="J76" s="112"/>
      <c r="K76" s="95"/>
      <c r="L76" s="96"/>
      <c r="M76" s="97"/>
      <c r="N76" s="96"/>
      <c r="O76" s="97"/>
      <c r="P76" s="98"/>
      <c r="Q76" s="99"/>
      <c r="R76" s="62"/>
      <c r="S76" s="63"/>
      <c r="T76" s="100"/>
      <c r="U76" s="101"/>
      <c r="V76" s="101"/>
      <c r="W76" s="101"/>
      <c r="X76" s="68">
        <f>IF(V76&lt;&gt;0,-(V76-R76)/V76,"")</f>
      </c>
      <c r="Y76" s="68">
        <f>IF(W76&lt;&gt;0,-(W76-S76)/W76,"")</f>
      </c>
      <c r="Z76" s="98"/>
      <c r="AA76" s="99"/>
      <c r="AB76" s="97"/>
      <c r="AC76" s="96"/>
      <c r="AD76" s="96"/>
      <c r="AE76" s="96"/>
      <c r="AF76" s="73">
        <f>IF(AD76&lt;&gt;0,-(AD76-Z76)/AD76,"")</f>
      </c>
      <c r="AG76" s="73">
        <f>IF(AE76&lt;&gt;0,-(AE76-AA76)/AE76,"")</f>
      </c>
      <c r="AH76" s="73"/>
      <c r="AI76" s="102"/>
      <c r="AJ76" s="103"/>
    </row>
  </sheetData>
  <sheetProtection formatCells="0" formatColumns="0" formatRows="0" insertColumns="0" insertRows="0" insertHyperlinks="0" deleteColumns="0" deleteRows="0" sort="0" autoFilter="0" pivotTables="0"/>
  <mergeCells count="15">
    <mergeCell ref="AH4:AJ4"/>
    <mergeCell ref="Z4:AA4"/>
    <mergeCell ref="AB4:AC4"/>
    <mergeCell ref="AD4:AE4"/>
    <mergeCell ref="AF4:AG4"/>
    <mergeCell ref="B1:C1"/>
    <mergeCell ref="B2:C2"/>
    <mergeCell ref="B3:C3"/>
    <mergeCell ref="L4:M4"/>
    <mergeCell ref="N4:O4"/>
    <mergeCell ref="P4:Q4"/>
    <mergeCell ref="L1:AJ3"/>
    <mergeCell ref="R4:U4"/>
    <mergeCell ref="V4:W4"/>
    <mergeCell ref="X4:Y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2017-12-29T19:30:24Z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