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46" windowWidth="15180" windowHeight="4485" tabRatio="713" activeTab="0"/>
  </bookViews>
  <sheets>
    <sheet name="1-7.12.2017 (hafta)" sheetId="1" r:id="rId1"/>
  </sheets>
  <definedNames>
    <definedName name="_xlnm.Print_Area" localSheetId="0">'1-7.12.2017 (hafta)'!#REF!</definedName>
  </definedNames>
  <calcPr fullCalcOnLoad="1"/>
</workbook>
</file>

<file path=xl/sharedStrings.xml><?xml version="1.0" encoding="utf-8"?>
<sst xmlns="http://schemas.openxmlformats.org/spreadsheetml/2006/main" count="294" uniqueCount="146">
  <si>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</si>
  <si>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</si>
  <si>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</si>
  <si>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</si>
  <si>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</si>
  <si>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</si>
  <si>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</si>
  <si>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</si>
  <si>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</si>
  <si>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</si>
  <si>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</si>
  <si>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</si>
  <si>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</si>
  <si>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</si>
  <si>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</si>
  <si>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</si>
  <si>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</si>
  <si>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</si>
  <si>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</si>
  <si>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</si>
  <si>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</si>
  <si>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</si>
  <si>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</si>
  <si>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</si>
  <si>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</si>
  <si>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</si>
  <si>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</si>
  <si>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</si>
  <si>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</si>
  <si>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</si>
  <si>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</si>
  <si>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</si>
  <si>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YENİ</t>
  </si>
  <si>
    <t>15+</t>
  </si>
  <si>
    <t>CHANTIER FILMS</t>
  </si>
  <si>
    <t>18+</t>
  </si>
  <si>
    <t>UIP TURKEY</t>
  </si>
  <si>
    <t>7+</t>
  </si>
  <si>
    <t>7A</t>
  </si>
  <si>
    <t>G</t>
  </si>
  <si>
    <t>7+13A</t>
  </si>
  <si>
    <t>WARNER BROS. TURKEY</t>
  </si>
  <si>
    <t>13+</t>
  </si>
  <si>
    <t>TME</t>
  </si>
  <si>
    <t>BİR FİLM</t>
  </si>
  <si>
    <t>BS DAĞITIM</t>
  </si>
  <si>
    <t>MC FİLM</t>
  </si>
  <si>
    <t>KURMACA</t>
  </si>
  <si>
    <t>LOS ILUSIONAUTAS</t>
  </si>
  <si>
    <t>MİNİK KAHRAMANLAR: MACERA PEŞİNDE</t>
  </si>
  <si>
    <t>DERİN FİLM</t>
  </si>
  <si>
    <t>13+15A</t>
  </si>
  <si>
    <t>ROBINSON CRUSOE &amp; CUMA</t>
  </si>
  <si>
    <t>SOYGUN</t>
  </si>
  <si>
    <t>MUCİZE</t>
  </si>
  <si>
    <t>TROLLS</t>
  </si>
  <si>
    <t>TROLLER</t>
  </si>
  <si>
    <t>FİLMARTI</t>
  </si>
  <si>
    <t>BOSS BABY</t>
  </si>
  <si>
    <t>PATRON BEBEK</t>
  </si>
  <si>
    <t>MİRAÇ</t>
  </si>
  <si>
    <t>MASHA I MEDVED</t>
  </si>
  <si>
    <t>MAŞA İLE KOCA AYI</t>
  </si>
  <si>
    <t>ÇIKIŞ KOPYA SAYISI</t>
  </si>
  <si>
    <t>666 CİN MUSALLATI</t>
  </si>
  <si>
    <t>KAYGI</t>
  </si>
  <si>
    <t>SALT AND FIRE</t>
  </si>
  <si>
    <t>TUZ VE ATEŞ</t>
  </si>
  <si>
    <t>GENÇ KARL MARX</t>
  </si>
  <si>
    <t>THE YOUNG KARL MARX</t>
  </si>
  <si>
    <t>SARI SICAK</t>
  </si>
  <si>
    <t>FFD</t>
  </si>
  <si>
    <t>DIE HASCHENSCHULE: JAGD NACH DEM GOLDENEN</t>
  </si>
  <si>
    <t>TAVŞAN OKULU</t>
  </si>
  <si>
    <t>CGVMARS DAĞITIM</t>
  </si>
  <si>
    <t>LES AS DE LA JUNGLE - OPERATION BENQUISE</t>
  </si>
  <si>
    <t>ORMAN ÇETESİ</t>
  </si>
  <si>
    <t>MANIFESTO</t>
  </si>
  <si>
    <t>DORAEMON: BUZ DEVRİ MACERASI</t>
  </si>
  <si>
    <t>EIGA DORAEMON: NOBITA NO NANKYOKUKACHIKOCHI DAIBOUKEN</t>
  </si>
  <si>
    <t>THE SON OF BIGFOOT</t>
  </si>
  <si>
    <t>KOCA AYAK VE OĞLU</t>
  </si>
  <si>
    <t>KAÇIŞ ODASI</t>
  </si>
  <si>
    <t>ESCAPE ROOM</t>
  </si>
  <si>
    <t>KURTLAR VADİSİ: VATAN</t>
  </si>
  <si>
    <t>HAPPY END</t>
  </si>
  <si>
    <t>MUTLU SON</t>
  </si>
  <si>
    <t>LIGHTING DINDIN</t>
  </si>
  <si>
    <t>BÜYÜLÜ KANATLAR</t>
  </si>
  <si>
    <t>TAŞ</t>
  </si>
  <si>
    <t>CİNGÖZ RECAİ</t>
  </si>
  <si>
    <t>İŞE YARAR BİR ŞEY</t>
  </si>
  <si>
    <t>GOOD TIME</t>
  </si>
  <si>
    <t>A STORK'S JOURNEY</t>
  </si>
  <si>
    <t>BAK ŞU LEYLEĞE</t>
  </si>
  <si>
    <t>YOL ARKADAŞIM</t>
  </si>
  <si>
    <t>THOR: RAGNAROK</t>
  </si>
  <si>
    <t>AYLA</t>
  </si>
  <si>
    <t>YEŞİLÇAM</t>
  </si>
  <si>
    <t>MACERA GÜNLÜKLERİ: SİHİRLİ ADAYA YOLCULUK</t>
  </si>
  <si>
    <t>THE SHONKU DIARIES - A UNICORNE ADVENTURE</t>
  </si>
  <si>
    <t>BU JIAN BU SAN</t>
  </si>
  <si>
    <t>KARE</t>
  </si>
  <si>
    <t>OHA DİYORUM</t>
  </si>
  <si>
    <t>JIGSAW</t>
  </si>
  <si>
    <t>TESTERE: JİGSAW EFSANESİ</t>
  </si>
  <si>
    <t>KETENPERE</t>
  </si>
  <si>
    <t>MUTLULUK ZAMANI</t>
  </si>
  <si>
    <t>YANLIŞ ANLAMA</t>
  </si>
  <si>
    <t>AĞIR KELEPÇE</t>
  </si>
  <si>
    <t>DOĞU EKSPRESİNDE CİNAYET</t>
  </si>
  <si>
    <t>MURDER ON THE ORIENT EXPRESS</t>
  </si>
  <si>
    <t>YOL AYRIMI</t>
  </si>
  <si>
    <t>THE KILLING OF A SACRED DEER</t>
  </si>
  <si>
    <t>KUTSAL GEYİĞİN ÖLÜMÜ</t>
  </si>
  <si>
    <t>SEN KİMİNLE DANS EDİYORSUN</t>
  </si>
  <si>
    <t>DER KLEINE VAMPIR</t>
  </si>
  <si>
    <t>KÜÇÜK VAMPİR</t>
  </si>
  <si>
    <t>UN BEAU SOLEIL INTERIEUR</t>
  </si>
  <si>
    <t>BİZİM KÜÇÜK GÜNAHLARIMIZ</t>
  </si>
  <si>
    <t>JUSTICE LEAGUE</t>
  </si>
  <si>
    <t>ADALET BİRLİĞİ</t>
  </si>
  <si>
    <t>SENİ GİDİ SENİ</t>
  </si>
  <si>
    <t>İÇİMDEKİ GÜNEŞ</t>
  </si>
  <si>
    <t>PADDINGTON 2</t>
  </si>
  <si>
    <t>AYI PADDINGTON 2</t>
  </si>
  <si>
    <t>BUĞDAY</t>
  </si>
  <si>
    <t>MORG</t>
  </si>
  <si>
    <t>WONDER</t>
  </si>
  <si>
    <t>KARDEŞİM BENİM 2</t>
  </si>
  <si>
    <t>GEÇMİŞTEKİ SIR</t>
  </si>
  <si>
    <t>FLATLINERS</t>
  </si>
  <si>
    <t>ÇİZGİ ÖTESİ</t>
  </si>
  <si>
    <t>YARINI YOK</t>
  </si>
  <si>
    <t>24 HOURS TO LIVE</t>
  </si>
  <si>
    <t>BİRYAREKE ZOR</t>
  </si>
  <si>
    <t>ZOR BİR KARAR</t>
  </si>
  <si>
    <t>1</t>
  </si>
  <si>
    <t>AŞKA GELDİK</t>
  </si>
  <si>
    <t>AİLE ARASINDA</t>
  </si>
  <si>
    <t>TAMİRCİKLER: GİZLİ GÖREV</t>
  </si>
  <si>
    <t>FIKSIKI: BOLSHOY SEKRET</t>
  </si>
  <si>
    <t>KÖRFEZ</t>
  </si>
  <si>
    <t>JUPITER HOLDJA</t>
  </si>
  <si>
    <t>JÜPİTER'İN UYDUSU</t>
  </si>
  <si>
    <t>1 - 7 ARALIK 2017 / 49. VİZYON HAFTASI</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</si>
</sst>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s>
  <fonts count="79">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b/>
      <sz val="7"/>
      <name val="Calibri"/>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24" borderId="0" applyNumberFormat="0" applyBorder="0" applyAlignment="0" applyProtection="0"/>
    <xf numFmtId="184"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3" fillId="0" borderId="0">
      <alignment/>
      <protection/>
    </xf>
    <xf numFmtId="0" fontId="0" fillId="0" borderId="0">
      <alignment/>
      <protection/>
    </xf>
    <xf numFmtId="184" fontId="0" fillId="0" borderId="0">
      <alignment/>
      <protection/>
    </xf>
    <xf numFmtId="0" fontId="53" fillId="0" borderId="0">
      <alignment/>
      <protection/>
    </xf>
    <xf numFmtId="184" fontId="53" fillId="0" borderId="0">
      <alignment/>
      <protection/>
    </xf>
    <xf numFmtId="184" fontId="53" fillId="0" borderId="0">
      <alignment/>
      <protection/>
    </xf>
    <xf numFmtId="184" fontId="53" fillId="0" borderId="0">
      <alignment/>
      <protection/>
    </xf>
    <xf numFmtId="184" fontId="53" fillId="0" borderId="0">
      <alignment/>
      <protection/>
    </xf>
    <xf numFmtId="0" fontId="0" fillId="0" borderId="0">
      <alignment/>
      <protection/>
    </xf>
    <xf numFmtId="0" fontId="0" fillId="0" borderId="0">
      <alignment/>
      <protection/>
    </xf>
    <xf numFmtId="184" fontId="53" fillId="0" borderId="0">
      <alignment/>
      <protection/>
    </xf>
    <xf numFmtId="184" fontId="53" fillId="0" borderId="0">
      <alignment/>
      <protection/>
    </xf>
    <xf numFmtId="0" fontId="53" fillId="0" borderId="0">
      <alignment/>
      <protection/>
    </xf>
    <xf numFmtId="0" fontId="0" fillId="0" borderId="0">
      <alignment/>
      <protection/>
    </xf>
    <xf numFmtId="184" fontId="0" fillId="0" borderId="0">
      <alignment/>
      <protection/>
    </xf>
    <xf numFmtId="184" fontId="53" fillId="0" borderId="0">
      <alignment/>
      <protection/>
    </xf>
    <xf numFmtId="184"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70" fillId="0" borderId="13" xfId="0" applyNumberFormat="1" applyFont="1" applyFill="1" applyBorder="1" applyAlignment="1">
      <alignment vertical="center"/>
    </xf>
    <xf numFmtId="0" fontId="45"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0" fillId="0" borderId="13" xfId="0" applyFont="1" applyFill="1" applyBorder="1" applyAlignment="1">
      <alignment vertical="center"/>
    </xf>
    <xf numFmtId="0" fontId="45"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9" fontId="11" fillId="0" borderId="13"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13" xfId="0" applyFont="1" applyFill="1" applyBorder="1" applyAlignment="1" applyProtection="1">
      <alignment horizontal="center" vertical="center"/>
      <protection/>
    </xf>
    <xf numFmtId="0" fontId="7" fillId="34" borderId="13" xfId="0" applyFont="1" applyFill="1" applyBorder="1" applyAlignment="1" applyProtection="1">
      <alignment vertical="center"/>
      <protection/>
    </xf>
    <xf numFmtId="187" fontId="6" fillId="34" borderId="13" xfId="0" applyNumberFormat="1" applyFont="1" applyFill="1" applyBorder="1" applyAlignment="1" applyProtection="1">
      <alignment horizontal="center" vertical="center"/>
      <protection/>
    </xf>
    <xf numFmtId="0" fontId="7"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3" fontId="7" fillId="34" borderId="13" xfId="0" applyNumberFormat="1" applyFont="1" applyFill="1" applyBorder="1" applyAlignment="1" applyProtection="1">
      <alignment horizontal="center" vertical="center"/>
      <protection/>
    </xf>
    <xf numFmtId="4" fontId="7" fillId="34" borderId="13" xfId="0" applyNumberFormat="1" applyFont="1" applyFill="1" applyBorder="1" applyAlignment="1" applyProtection="1">
      <alignment horizontal="right" vertical="center"/>
      <protection/>
    </xf>
    <xf numFmtId="3" fontId="7" fillId="34" borderId="13" xfId="0" applyNumberFormat="1" applyFont="1" applyFill="1" applyBorder="1" applyAlignment="1" applyProtection="1">
      <alignment horizontal="right" vertical="center"/>
      <protection/>
    </xf>
    <xf numFmtId="4" fontId="6" fillId="34" borderId="13"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15" fillId="34" borderId="13" xfId="0" applyNumberFormat="1" applyFont="1" applyFill="1" applyBorder="1" applyAlignment="1" applyProtection="1">
      <alignment horizontal="right" vertical="center"/>
      <protection/>
    </xf>
    <xf numFmtId="4" fontId="15" fillId="34" borderId="13" xfId="0" applyNumberFormat="1" applyFont="1" applyFill="1" applyBorder="1" applyAlignment="1" applyProtection="1">
      <alignment horizontal="right" vertical="center"/>
      <protection/>
    </xf>
    <xf numFmtId="0" fontId="6" fillId="34" borderId="13" xfId="0" applyFont="1" applyFill="1" applyBorder="1" applyAlignment="1" applyProtection="1">
      <alignment horizontal="right" vertical="center"/>
      <protection/>
    </xf>
    <xf numFmtId="0" fontId="7" fillId="34" borderId="13" xfId="0" applyFont="1" applyFill="1" applyBorder="1" applyAlignment="1" applyProtection="1">
      <alignment horizontal="right"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4" fontId="75" fillId="34" borderId="0" xfId="0" applyNumberFormat="1" applyFont="1" applyFill="1" applyBorder="1" applyAlignment="1" applyProtection="1">
      <alignment horizontal="center" vertical="center"/>
      <protection/>
    </xf>
    <xf numFmtId="0" fontId="76" fillId="0" borderId="13" xfId="0" applyFont="1" applyFill="1" applyBorder="1" applyAlignment="1">
      <alignment horizontal="center" vertical="center"/>
    </xf>
    <xf numFmtId="4" fontId="75" fillId="34" borderId="13" xfId="0" applyNumberFormat="1" applyFont="1" applyFill="1" applyBorder="1" applyAlignment="1" applyProtection="1">
      <alignment horizontal="center" vertical="center"/>
      <protection/>
    </xf>
    <xf numFmtId="0" fontId="77" fillId="35" borderId="12" xfId="0" applyNumberFormat="1" applyFont="1" applyFill="1" applyBorder="1" applyAlignment="1" applyProtection="1">
      <alignment horizontal="center" vertical="center" textRotation="90"/>
      <protection locked="0"/>
    </xf>
    <xf numFmtId="4" fontId="14" fillId="34" borderId="0" xfId="0" applyNumberFormat="1" applyFont="1" applyFill="1" applyBorder="1" applyAlignment="1" applyProtection="1">
      <alignment horizontal="left" vertical="center"/>
      <protection/>
    </xf>
    <xf numFmtId="3" fontId="14" fillId="34" borderId="0" xfId="0" applyNumberFormat="1" applyFont="1" applyFill="1" applyBorder="1" applyAlignment="1" applyProtection="1">
      <alignment horizontal="left" vertical="center"/>
      <protection/>
    </xf>
    <xf numFmtId="4" fontId="26" fillId="0" borderId="13" xfId="44" applyNumberFormat="1" applyFont="1" applyFill="1" applyBorder="1" applyAlignment="1" applyProtection="1">
      <alignment vertical="center"/>
      <protection locked="0"/>
    </xf>
    <xf numFmtId="3" fontId="26" fillId="0" borderId="13" xfId="46" applyNumberFormat="1" applyFont="1" applyFill="1" applyBorder="1" applyAlignment="1" applyProtection="1">
      <alignment vertical="center"/>
      <protection locked="0"/>
    </xf>
    <xf numFmtId="3" fontId="26" fillId="0" borderId="13" xfId="44" applyNumberFormat="1" applyFont="1" applyFill="1" applyBorder="1" applyAlignment="1" applyProtection="1">
      <alignment vertical="center"/>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8" fillId="34" borderId="14" xfId="0" applyNumberFormat="1" applyFont="1" applyFill="1" applyBorder="1" applyAlignment="1" applyProtection="1">
      <alignment horizontal="center" vertical="center"/>
      <protection locked="0"/>
    </xf>
    <xf numFmtId="0" fontId="9" fillId="35" borderId="11"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8" fillId="34" borderId="14"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6"/>
  <sheetViews>
    <sheetView tabSelected="1" zoomScalePageLayoutView="0" workbookViewId="0" topLeftCell="A1">
      <pane xSplit="3" ySplit="5" topLeftCell="Z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7.7109375" style="5" bestFit="1" customWidth="1"/>
    <col min="4" max="4" width="4.00390625" style="35" bestFit="1" customWidth="1"/>
    <col min="5" max="5" width="27.28125" style="24" bestFit="1" customWidth="1"/>
    <col min="6" max="6" width="5.8515625" style="6" bestFit="1" customWidth="1"/>
    <col min="7" max="7" width="13.57421875" style="7" bestFit="1" customWidth="1"/>
    <col min="8" max="9" width="3.140625" style="8" bestFit="1" customWidth="1"/>
    <col min="10" max="10" width="3.140625" style="107" bestFit="1" customWidth="1"/>
    <col min="11" max="11" width="2.57421875" style="9" bestFit="1" customWidth="1"/>
    <col min="12" max="12" width="8.28125" style="37" hidden="1" customWidth="1"/>
    <col min="13" max="13" width="5.57421875" style="31" hidden="1" customWidth="1"/>
    <col min="14" max="14" width="8.28125" style="37" hidden="1" customWidth="1"/>
    <col min="15" max="15" width="5.57421875" style="31" hidden="1" customWidth="1"/>
    <col min="16" max="16" width="8.28125" style="27" hidden="1" customWidth="1"/>
    <col min="17" max="17" width="5.57421875" style="33" hidden="1" customWidth="1"/>
    <col min="18" max="18" width="8.28125" style="38" hidden="1" customWidth="1"/>
    <col min="19" max="19" width="5.57421875" style="39" hidden="1" customWidth="1"/>
    <col min="20" max="20" width="4.28125" style="40" hidden="1" customWidth="1"/>
    <col min="21" max="21" width="5.28125" style="30" hidden="1" customWidth="1"/>
    <col min="22" max="22" width="8.28125" style="30" hidden="1" customWidth="1"/>
    <col min="23" max="23" width="5.57421875" style="30" hidden="1" customWidth="1"/>
    <col min="24" max="25" width="5.421875" style="41" hidden="1" customWidth="1"/>
    <col min="26" max="26" width="9.00390625" style="27" bestFit="1" customWidth="1"/>
    <col min="27" max="27" width="5.57421875" style="33" bestFit="1" customWidth="1"/>
    <col min="28" max="28" width="4.28125" style="31" bestFit="1" customWidth="1"/>
    <col min="29" max="29" width="4.28125" style="37" bestFit="1" customWidth="1"/>
    <col min="30" max="30" width="8.28125" style="37" bestFit="1" customWidth="1"/>
    <col min="31" max="31" width="5.57421875" style="37" bestFit="1" customWidth="1"/>
    <col min="32" max="32" width="4.00390625" style="31" bestFit="1" customWidth="1"/>
    <col min="33" max="33" width="4.7109375" style="31" bestFit="1" customWidth="1"/>
    <col min="34" max="34" width="9.00390625" style="27" bestFit="1" customWidth="1"/>
    <col min="35" max="35" width="6.57421875" style="28" bestFit="1" customWidth="1"/>
    <col min="36" max="36" width="4.28125" style="42" bestFit="1" customWidth="1"/>
    <col min="37" max="38" width="4.57421875" style="5" customWidth="1"/>
    <col min="39" max="16384" width="4.57421875" style="5" customWidth="1"/>
  </cols>
  <sheetData>
    <row r="1" spans="1:36" s="1" customFormat="1" ht="12.75">
      <c r="A1" s="10" t="s">
        <v>0</v>
      </c>
      <c r="B1" s="123" t="s">
        <v>1</v>
      </c>
      <c r="C1" s="123"/>
      <c r="D1" s="116"/>
      <c r="E1" s="46"/>
      <c r="F1" s="47"/>
      <c r="G1" s="46"/>
      <c r="H1" s="11"/>
      <c r="I1" s="11"/>
      <c r="J1" s="103"/>
      <c r="K1" s="11"/>
      <c r="L1" s="127" t="s">
        <v>2</v>
      </c>
      <c r="M1" s="128"/>
      <c r="N1" s="128"/>
      <c r="O1" s="128"/>
      <c r="P1" s="128"/>
      <c r="Q1" s="128"/>
      <c r="R1" s="128"/>
      <c r="S1" s="128"/>
      <c r="T1" s="128"/>
      <c r="U1" s="128"/>
      <c r="V1" s="128"/>
      <c r="W1" s="128"/>
      <c r="X1" s="128"/>
      <c r="Y1" s="128"/>
      <c r="Z1" s="128"/>
      <c r="AA1" s="128"/>
      <c r="AB1" s="128"/>
      <c r="AC1" s="128"/>
      <c r="AD1" s="128"/>
      <c r="AE1" s="128"/>
      <c r="AF1" s="128"/>
      <c r="AG1" s="128"/>
      <c r="AH1" s="128"/>
      <c r="AI1" s="128"/>
      <c r="AJ1" s="128"/>
    </row>
    <row r="2" spans="1:36" s="1" customFormat="1" ht="12.75">
      <c r="A2" s="10"/>
      <c r="B2" s="124" t="s">
        <v>3</v>
      </c>
      <c r="C2" s="125"/>
      <c r="D2" s="117"/>
      <c r="E2" s="12"/>
      <c r="F2" s="13"/>
      <c r="G2" s="12"/>
      <c r="H2" s="50"/>
      <c r="I2" s="50"/>
      <c r="J2" s="104"/>
      <c r="K2" s="14"/>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row>
    <row r="3" spans="1:36" s="1" customFormat="1" ht="11.25">
      <c r="A3" s="10"/>
      <c r="B3" s="126" t="s">
        <v>145</v>
      </c>
      <c r="C3" s="126"/>
      <c r="D3" s="118"/>
      <c r="E3" s="48"/>
      <c r="F3" s="49"/>
      <c r="G3" s="48"/>
      <c r="H3" s="15"/>
      <c r="I3" s="15"/>
      <c r="J3" s="105"/>
      <c r="K3" s="15"/>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row>
    <row r="4" spans="1:36" s="2" customFormat="1" ht="11.25">
      <c r="A4" s="101"/>
      <c r="B4" s="43"/>
      <c r="C4" s="16"/>
      <c r="D4" s="44"/>
      <c r="E4" s="16"/>
      <c r="F4" s="17"/>
      <c r="G4" s="18"/>
      <c r="H4" s="18"/>
      <c r="I4" s="18"/>
      <c r="J4" s="106"/>
      <c r="K4" s="18"/>
      <c r="L4" s="120" t="s">
        <v>4</v>
      </c>
      <c r="M4" s="121"/>
      <c r="N4" s="120" t="s">
        <v>5</v>
      </c>
      <c r="O4" s="121"/>
      <c r="P4" s="120" t="s">
        <v>6</v>
      </c>
      <c r="Q4" s="121"/>
      <c r="R4" s="120" t="s">
        <v>7</v>
      </c>
      <c r="S4" s="131"/>
      <c r="T4" s="131"/>
      <c r="U4" s="121"/>
      <c r="V4" s="120" t="s">
        <v>8</v>
      </c>
      <c r="W4" s="121"/>
      <c r="X4" s="120" t="s">
        <v>9</v>
      </c>
      <c r="Y4" s="121"/>
      <c r="Z4" s="119" t="s">
        <v>10</v>
      </c>
      <c r="AA4" s="122"/>
      <c r="AB4" s="120" t="s">
        <v>10</v>
      </c>
      <c r="AC4" s="121"/>
      <c r="AD4" s="120" t="s">
        <v>11</v>
      </c>
      <c r="AE4" s="121"/>
      <c r="AF4" s="120" t="s">
        <v>9</v>
      </c>
      <c r="AG4" s="121"/>
      <c r="AH4" s="119" t="s">
        <v>12</v>
      </c>
      <c r="AI4" s="119"/>
      <c r="AJ4" s="119"/>
    </row>
    <row r="5" spans="1:36" s="3" customFormat="1" ht="36" customHeight="1">
      <c r="A5" s="102"/>
      <c r="B5" s="45"/>
      <c r="C5" s="19" t="s">
        <v>13</v>
      </c>
      <c r="D5" s="20" t="s">
        <v>14</v>
      </c>
      <c r="E5" s="19" t="s">
        <v>15</v>
      </c>
      <c r="F5" s="21" t="s">
        <v>16</v>
      </c>
      <c r="G5" s="22" t="s">
        <v>17</v>
      </c>
      <c r="H5" s="23" t="s">
        <v>63</v>
      </c>
      <c r="I5" s="23" t="s">
        <v>18</v>
      </c>
      <c r="J5" s="110" t="s">
        <v>19</v>
      </c>
      <c r="K5" s="23" t="s">
        <v>20</v>
      </c>
      <c r="L5" s="25" t="s">
        <v>21</v>
      </c>
      <c r="M5" s="26" t="s">
        <v>22</v>
      </c>
      <c r="N5" s="25" t="s">
        <v>21</v>
      </c>
      <c r="O5" s="26" t="s">
        <v>22</v>
      </c>
      <c r="P5" s="25" t="s">
        <v>21</v>
      </c>
      <c r="Q5" s="26" t="s">
        <v>22</v>
      </c>
      <c r="R5" s="25" t="s">
        <v>23</v>
      </c>
      <c r="S5" s="26" t="s">
        <v>24</v>
      </c>
      <c r="T5" s="51" t="s">
        <v>25</v>
      </c>
      <c r="U5" s="51" t="s">
        <v>26</v>
      </c>
      <c r="V5" s="25" t="s">
        <v>21</v>
      </c>
      <c r="W5" s="26" t="s">
        <v>27</v>
      </c>
      <c r="X5" s="51" t="s">
        <v>28</v>
      </c>
      <c r="Y5" s="51" t="s">
        <v>29</v>
      </c>
      <c r="Z5" s="25" t="s">
        <v>21</v>
      </c>
      <c r="AA5" s="26" t="s">
        <v>30</v>
      </c>
      <c r="AB5" s="51" t="s">
        <v>25</v>
      </c>
      <c r="AC5" s="51" t="s">
        <v>26</v>
      </c>
      <c r="AD5" s="25" t="s">
        <v>21</v>
      </c>
      <c r="AE5" s="26" t="s">
        <v>27</v>
      </c>
      <c r="AF5" s="51" t="s">
        <v>28</v>
      </c>
      <c r="AG5" s="51" t="s">
        <v>31</v>
      </c>
      <c r="AH5" s="25" t="s">
        <v>21</v>
      </c>
      <c r="AI5" s="26" t="s">
        <v>22</v>
      </c>
      <c r="AJ5" s="51" t="s">
        <v>26</v>
      </c>
    </row>
    <row r="6" spans="4:25" ht="11.25">
      <c r="D6" s="36"/>
      <c r="X6" s="68">
        <f>IF(V6&lt;&gt;0,-(V6-R6)/V6,"")</f>
      </c>
      <c r="Y6" s="68">
        <f>IF(W6&lt;&gt;0,-(W6-S6)/W6,"")</f>
      </c>
    </row>
    <row r="7" spans="1:36" s="29" customFormat="1" ht="11.25">
      <c r="A7" s="32">
        <v>1</v>
      </c>
      <c r="B7" s="75" t="s">
        <v>32</v>
      </c>
      <c r="C7" s="53" t="s">
        <v>139</v>
      </c>
      <c r="D7" s="54" t="s">
        <v>40</v>
      </c>
      <c r="E7" s="55" t="s">
        <v>139</v>
      </c>
      <c r="F7" s="56">
        <v>43070</v>
      </c>
      <c r="G7" s="57" t="s">
        <v>74</v>
      </c>
      <c r="H7" s="58">
        <v>379</v>
      </c>
      <c r="I7" s="58">
        <v>379</v>
      </c>
      <c r="J7" s="108">
        <v>750</v>
      </c>
      <c r="K7" s="59">
        <v>1</v>
      </c>
      <c r="L7" s="60">
        <v>1472524.22</v>
      </c>
      <c r="M7" s="61">
        <v>106322</v>
      </c>
      <c r="N7" s="60">
        <v>2493249.91</v>
      </c>
      <c r="O7" s="61">
        <v>179035</v>
      </c>
      <c r="P7" s="60">
        <v>3025493.87</v>
      </c>
      <c r="Q7" s="61">
        <v>218667</v>
      </c>
      <c r="R7" s="62">
        <f aca="true" t="shared" si="0" ref="R7:R65">L7+N7+P7</f>
        <v>6991268</v>
      </c>
      <c r="S7" s="63">
        <f aca="true" t="shared" si="1" ref="S7:S65">M7+O7+Q7</f>
        <v>504024</v>
      </c>
      <c r="T7" s="64">
        <f>S7/J7</f>
        <v>672.032</v>
      </c>
      <c r="U7" s="65">
        <f aca="true" t="shared" si="2" ref="U7:U65">R7/S7</f>
        <v>13.870902972874308</v>
      </c>
      <c r="V7" s="66"/>
      <c r="W7" s="67"/>
      <c r="X7" s="68"/>
      <c r="Y7" s="68"/>
      <c r="Z7" s="69">
        <v>12221805.93</v>
      </c>
      <c r="AA7" s="70">
        <v>955710</v>
      </c>
      <c r="AB7" s="64">
        <f>AA7/J7</f>
        <v>1274.28</v>
      </c>
      <c r="AC7" s="65">
        <f aca="true" t="shared" si="3" ref="AC7:AC65">Z7/AA7</f>
        <v>12.788195090560944</v>
      </c>
      <c r="AD7" s="113"/>
      <c r="AE7" s="115"/>
      <c r="AF7" s="71"/>
      <c r="AG7" s="71"/>
      <c r="AH7" s="72">
        <v>12221805.93</v>
      </c>
      <c r="AI7" s="73">
        <v>955710</v>
      </c>
      <c r="AJ7" s="74">
        <f aca="true" t="shared" si="4" ref="AJ7:AJ65">AH7/AI7</f>
        <v>12.788195090560944</v>
      </c>
    </row>
    <row r="8" spans="1:36" s="29" customFormat="1" ht="11.25">
      <c r="A8" s="32">
        <v>2</v>
      </c>
      <c r="B8" s="84"/>
      <c r="C8" s="76" t="s">
        <v>97</v>
      </c>
      <c r="D8" s="77" t="s">
        <v>37</v>
      </c>
      <c r="E8" s="78" t="s">
        <v>97</v>
      </c>
      <c r="F8" s="79">
        <v>43035</v>
      </c>
      <c r="G8" s="57" t="s">
        <v>41</v>
      </c>
      <c r="H8" s="80">
        <v>377</v>
      </c>
      <c r="I8" s="80">
        <v>376</v>
      </c>
      <c r="J8" s="108">
        <v>490</v>
      </c>
      <c r="K8" s="59">
        <v>6</v>
      </c>
      <c r="L8" s="60">
        <v>873138</v>
      </c>
      <c r="M8" s="61">
        <v>71005</v>
      </c>
      <c r="N8" s="60">
        <v>1463578</v>
      </c>
      <c r="O8" s="61">
        <v>115598</v>
      </c>
      <c r="P8" s="60">
        <v>1562906</v>
      </c>
      <c r="Q8" s="61">
        <v>122227</v>
      </c>
      <c r="R8" s="62">
        <f t="shared" si="0"/>
        <v>3899622</v>
      </c>
      <c r="S8" s="63">
        <f t="shared" si="1"/>
        <v>308830</v>
      </c>
      <c r="T8" s="64">
        <f>S8/J8</f>
        <v>630.265306122449</v>
      </c>
      <c r="U8" s="65">
        <f t="shared" si="2"/>
        <v>12.627082861121005</v>
      </c>
      <c r="V8" s="66">
        <v>5119539</v>
      </c>
      <c r="W8" s="67">
        <v>404154</v>
      </c>
      <c r="X8" s="68">
        <f aca="true" t="shared" si="5" ref="X8:Y12">IF(V8&lt;&gt;0,-(V8-R8)/V8,"")</f>
        <v>-0.23828649415504013</v>
      </c>
      <c r="Y8" s="68">
        <f t="shared" si="5"/>
        <v>-0.23586058779574123</v>
      </c>
      <c r="Z8" s="69">
        <v>6286726</v>
      </c>
      <c r="AA8" s="70">
        <v>537377</v>
      </c>
      <c r="AB8" s="64">
        <f>AA8/J8</f>
        <v>1096.687755102041</v>
      </c>
      <c r="AC8" s="65">
        <f t="shared" si="3"/>
        <v>11.698911564879033</v>
      </c>
      <c r="AD8" s="113">
        <v>8220492</v>
      </c>
      <c r="AE8" s="115">
        <v>693081</v>
      </c>
      <c r="AF8" s="71">
        <f aca="true" t="shared" si="6" ref="AF8:AG12">IF(AD8&lt;&gt;0,-(AD8-Z8)/AD8,"")</f>
        <v>-0.23523725830522066</v>
      </c>
      <c r="AG8" s="71">
        <f t="shared" si="6"/>
        <v>-0.22465483832337058</v>
      </c>
      <c r="AH8" s="81">
        <v>51884987</v>
      </c>
      <c r="AI8" s="82">
        <v>4334675</v>
      </c>
      <c r="AJ8" s="74">
        <f t="shared" si="4"/>
        <v>11.969752518931639</v>
      </c>
    </row>
    <row r="9" spans="1:36" s="29" customFormat="1" ht="11.25">
      <c r="A9" s="32">
        <v>3</v>
      </c>
      <c r="B9" s="52"/>
      <c r="C9" s="53" t="s">
        <v>95</v>
      </c>
      <c r="D9" s="54" t="s">
        <v>40</v>
      </c>
      <c r="E9" s="55" t="s">
        <v>95</v>
      </c>
      <c r="F9" s="56">
        <v>43035</v>
      </c>
      <c r="G9" s="57" t="s">
        <v>74</v>
      </c>
      <c r="H9" s="58">
        <v>343</v>
      </c>
      <c r="I9" s="58">
        <v>277</v>
      </c>
      <c r="J9" s="108">
        <v>277</v>
      </c>
      <c r="K9" s="59">
        <v>6</v>
      </c>
      <c r="L9" s="60">
        <v>208551.52</v>
      </c>
      <c r="M9" s="61">
        <v>20617</v>
      </c>
      <c r="N9" s="60">
        <v>480383</v>
      </c>
      <c r="O9" s="61">
        <v>46532</v>
      </c>
      <c r="P9" s="60">
        <v>533803.28</v>
      </c>
      <c r="Q9" s="61">
        <v>51735</v>
      </c>
      <c r="R9" s="62">
        <f t="shared" si="0"/>
        <v>1222737.8</v>
      </c>
      <c r="S9" s="63">
        <f t="shared" si="1"/>
        <v>118884</v>
      </c>
      <c r="T9" s="64">
        <f>S9/J9</f>
        <v>429.1841155234657</v>
      </c>
      <c r="U9" s="65">
        <f t="shared" si="2"/>
        <v>10.285133407355069</v>
      </c>
      <c r="V9" s="66">
        <v>1545553.0899999999</v>
      </c>
      <c r="W9" s="67">
        <v>150102</v>
      </c>
      <c r="X9" s="68">
        <f t="shared" si="5"/>
        <v>-0.20886716353431756</v>
      </c>
      <c r="Y9" s="68">
        <f t="shared" si="5"/>
        <v>-0.2079785745692929</v>
      </c>
      <c r="Z9" s="69">
        <v>1751475.94</v>
      </c>
      <c r="AA9" s="70">
        <v>174461</v>
      </c>
      <c r="AB9" s="64">
        <f>AA9/J9</f>
        <v>629.8231046931407</v>
      </c>
      <c r="AC9" s="65">
        <f t="shared" si="3"/>
        <v>10.039355156739902</v>
      </c>
      <c r="AD9" s="113">
        <v>2310142.3</v>
      </c>
      <c r="AE9" s="115">
        <v>230253</v>
      </c>
      <c r="AF9" s="71">
        <f t="shared" si="6"/>
        <v>-0.2418320118202242</v>
      </c>
      <c r="AG9" s="71">
        <f t="shared" si="6"/>
        <v>-0.24230737493105411</v>
      </c>
      <c r="AH9" s="72">
        <v>19617476.91</v>
      </c>
      <c r="AI9" s="73">
        <v>1731283</v>
      </c>
      <c r="AJ9" s="74">
        <f t="shared" si="4"/>
        <v>11.33117861724513</v>
      </c>
    </row>
    <row r="10" spans="1:36" s="29" customFormat="1" ht="11.25">
      <c r="A10" s="32">
        <v>4</v>
      </c>
      <c r="B10" s="52"/>
      <c r="C10" s="76" t="s">
        <v>129</v>
      </c>
      <c r="D10" s="77" t="s">
        <v>40</v>
      </c>
      <c r="E10" s="78" t="s">
        <v>129</v>
      </c>
      <c r="F10" s="79">
        <v>43063</v>
      </c>
      <c r="G10" s="57" t="s">
        <v>36</v>
      </c>
      <c r="H10" s="80">
        <v>384</v>
      </c>
      <c r="I10" s="80">
        <v>381</v>
      </c>
      <c r="J10" s="108">
        <v>381</v>
      </c>
      <c r="K10" s="59">
        <v>2</v>
      </c>
      <c r="L10" s="60">
        <v>248001</v>
      </c>
      <c r="M10" s="61">
        <v>20633</v>
      </c>
      <c r="N10" s="60">
        <v>509419</v>
      </c>
      <c r="O10" s="61">
        <v>42044</v>
      </c>
      <c r="P10" s="60">
        <v>550564</v>
      </c>
      <c r="Q10" s="61">
        <v>45523</v>
      </c>
      <c r="R10" s="62">
        <f t="shared" si="0"/>
        <v>1307984</v>
      </c>
      <c r="S10" s="63">
        <f t="shared" si="1"/>
        <v>108200</v>
      </c>
      <c r="T10" s="64">
        <f>S10/J10</f>
        <v>283.98950131233596</v>
      </c>
      <c r="U10" s="65">
        <f t="shared" si="2"/>
        <v>12.088576709796673</v>
      </c>
      <c r="V10" s="66">
        <v>2579835</v>
      </c>
      <c r="W10" s="67">
        <v>212429</v>
      </c>
      <c r="X10" s="68">
        <f t="shared" si="5"/>
        <v>-0.49299703275597084</v>
      </c>
      <c r="Y10" s="68">
        <f t="shared" si="5"/>
        <v>-0.4906533477067632</v>
      </c>
      <c r="Z10" s="69">
        <v>1826006</v>
      </c>
      <c r="AA10" s="83">
        <v>156708</v>
      </c>
      <c r="AB10" s="64">
        <f>AA10/J10</f>
        <v>411.3070866141732</v>
      </c>
      <c r="AC10" s="65">
        <f t="shared" si="3"/>
        <v>11.652283227403833</v>
      </c>
      <c r="AD10" s="113">
        <v>3644955</v>
      </c>
      <c r="AE10" s="114">
        <v>311511</v>
      </c>
      <c r="AF10" s="71">
        <f t="shared" si="6"/>
        <v>-0.4990319496399818</v>
      </c>
      <c r="AG10" s="71">
        <f t="shared" si="6"/>
        <v>-0.4969423230640331</v>
      </c>
      <c r="AH10" s="81">
        <v>5493494</v>
      </c>
      <c r="AI10" s="82">
        <v>469175</v>
      </c>
      <c r="AJ10" s="74">
        <f t="shared" si="4"/>
        <v>11.70883785367933</v>
      </c>
    </row>
    <row r="11" spans="1:36" s="29" customFormat="1" ht="11.25">
      <c r="A11" s="32">
        <v>5</v>
      </c>
      <c r="B11" s="84"/>
      <c r="C11" s="76" t="s">
        <v>120</v>
      </c>
      <c r="D11" s="77" t="s">
        <v>40</v>
      </c>
      <c r="E11" s="78" t="s">
        <v>121</v>
      </c>
      <c r="F11" s="79">
        <v>43056</v>
      </c>
      <c r="G11" s="57" t="s">
        <v>41</v>
      </c>
      <c r="H11" s="80">
        <v>327</v>
      </c>
      <c r="I11" s="80">
        <v>292</v>
      </c>
      <c r="J11" s="108">
        <v>411</v>
      </c>
      <c r="K11" s="59">
        <v>3</v>
      </c>
      <c r="L11" s="60">
        <v>224382</v>
      </c>
      <c r="M11" s="61">
        <v>14154</v>
      </c>
      <c r="N11" s="60">
        <v>412638</v>
      </c>
      <c r="O11" s="61">
        <v>27279</v>
      </c>
      <c r="P11" s="60">
        <v>387633</v>
      </c>
      <c r="Q11" s="61">
        <v>25660</v>
      </c>
      <c r="R11" s="62">
        <f t="shared" si="0"/>
        <v>1024653</v>
      </c>
      <c r="S11" s="63">
        <f t="shared" si="1"/>
        <v>67093</v>
      </c>
      <c r="T11" s="64">
        <f>S11/J11</f>
        <v>163.24330900243308</v>
      </c>
      <c r="U11" s="65">
        <f t="shared" si="2"/>
        <v>15.272129730374257</v>
      </c>
      <c r="V11" s="66">
        <v>2009458</v>
      </c>
      <c r="W11" s="67">
        <v>134253</v>
      </c>
      <c r="X11" s="68">
        <f t="shared" si="5"/>
        <v>-0.49008488856199034</v>
      </c>
      <c r="Y11" s="68">
        <f t="shared" si="5"/>
        <v>-0.5002495288745875</v>
      </c>
      <c r="Z11" s="69">
        <v>1477882</v>
      </c>
      <c r="AA11" s="70">
        <v>100372</v>
      </c>
      <c r="AB11" s="64">
        <f>AA11/J11</f>
        <v>244.21411192214111</v>
      </c>
      <c r="AC11" s="65">
        <f t="shared" si="3"/>
        <v>14.724046546845734</v>
      </c>
      <c r="AD11" s="113">
        <v>2835462</v>
      </c>
      <c r="AE11" s="115">
        <v>195723</v>
      </c>
      <c r="AF11" s="71">
        <f t="shared" si="6"/>
        <v>-0.4787861731174673</v>
      </c>
      <c r="AG11" s="71">
        <f t="shared" si="6"/>
        <v>-0.4871731988575691</v>
      </c>
      <c r="AH11" s="81">
        <v>9882914</v>
      </c>
      <c r="AI11" s="82">
        <v>674467</v>
      </c>
      <c r="AJ11" s="74">
        <f t="shared" si="4"/>
        <v>14.652924457386352</v>
      </c>
    </row>
    <row r="12" spans="1:36" s="29" customFormat="1" ht="11.25">
      <c r="A12" s="32">
        <v>6</v>
      </c>
      <c r="B12" s="52"/>
      <c r="C12" s="53" t="s">
        <v>115</v>
      </c>
      <c r="D12" s="54" t="s">
        <v>40</v>
      </c>
      <c r="E12" s="55" t="s">
        <v>115</v>
      </c>
      <c r="F12" s="56">
        <v>43056</v>
      </c>
      <c r="G12" s="57" t="s">
        <v>74</v>
      </c>
      <c r="H12" s="58">
        <v>273</v>
      </c>
      <c r="I12" s="58">
        <v>225</v>
      </c>
      <c r="J12" s="108">
        <v>225</v>
      </c>
      <c r="K12" s="59">
        <v>3</v>
      </c>
      <c r="L12" s="60">
        <v>111808.99</v>
      </c>
      <c r="M12" s="61">
        <v>8699</v>
      </c>
      <c r="N12" s="60">
        <v>196215.84</v>
      </c>
      <c r="O12" s="61">
        <v>14891</v>
      </c>
      <c r="P12" s="60">
        <v>192359.67</v>
      </c>
      <c r="Q12" s="61">
        <v>14758</v>
      </c>
      <c r="R12" s="62">
        <f t="shared" si="0"/>
        <v>500384.5</v>
      </c>
      <c r="S12" s="63">
        <f t="shared" si="1"/>
        <v>38348</v>
      </c>
      <c r="T12" s="64">
        <f>S12/J12</f>
        <v>170.43555555555557</v>
      </c>
      <c r="U12" s="65">
        <f t="shared" si="2"/>
        <v>13.048516219881089</v>
      </c>
      <c r="V12" s="66">
        <v>1061109.4000000001</v>
      </c>
      <c r="W12" s="67">
        <v>82243</v>
      </c>
      <c r="X12" s="68">
        <f t="shared" si="5"/>
        <v>-0.5284326950642413</v>
      </c>
      <c r="Y12" s="68">
        <f t="shared" si="5"/>
        <v>-0.5337232348041778</v>
      </c>
      <c r="Z12" s="69">
        <v>726206.9</v>
      </c>
      <c r="AA12" s="70">
        <v>58634</v>
      </c>
      <c r="AB12" s="64">
        <f>AA12/J12</f>
        <v>260.59555555555556</v>
      </c>
      <c r="AC12" s="65">
        <f t="shared" si="3"/>
        <v>12.385423133335607</v>
      </c>
      <c r="AD12" s="113">
        <v>1580738</v>
      </c>
      <c r="AE12" s="115">
        <v>131539</v>
      </c>
      <c r="AF12" s="71">
        <f t="shared" si="6"/>
        <v>-0.5405899649404265</v>
      </c>
      <c r="AG12" s="71">
        <f t="shared" si="6"/>
        <v>-0.5542462691673192</v>
      </c>
      <c r="AH12" s="72">
        <v>4543200.3</v>
      </c>
      <c r="AI12" s="73">
        <v>373734</v>
      </c>
      <c r="AJ12" s="74">
        <f t="shared" si="4"/>
        <v>12.15624026714187</v>
      </c>
    </row>
    <row r="13" spans="1:36" s="29" customFormat="1" ht="11.25">
      <c r="A13" s="32">
        <v>7</v>
      </c>
      <c r="B13" s="75" t="s">
        <v>32</v>
      </c>
      <c r="C13" s="76" t="s">
        <v>131</v>
      </c>
      <c r="D13" s="77" t="s">
        <v>51</v>
      </c>
      <c r="E13" s="78" t="s">
        <v>132</v>
      </c>
      <c r="F13" s="79">
        <v>43070</v>
      </c>
      <c r="G13" s="57" t="s">
        <v>41</v>
      </c>
      <c r="H13" s="80">
        <v>129</v>
      </c>
      <c r="I13" s="80">
        <v>129</v>
      </c>
      <c r="J13" s="108">
        <v>130</v>
      </c>
      <c r="K13" s="59">
        <v>1</v>
      </c>
      <c r="L13" s="60">
        <v>112242</v>
      </c>
      <c r="M13" s="61">
        <v>8043</v>
      </c>
      <c r="N13" s="60">
        <v>187207</v>
      </c>
      <c r="O13" s="61">
        <v>13593</v>
      </c>
      <c r="P13" s="60">
        <v>161120</v>
      </c>
      <c r="Q13" s="61">
        <v>11563</v>
      </c>
      <c r="R13" s="62">
        <f t="shared" si="0"/>
        <v>460569</v>
      </c>
      <c r="S13" s="63">
        <f t="shared" si="1"/>
        <v>33199</v>
      </c>
      <c r="T13" s="64">
        <f>S13/J13</f>
        <v>255.37692307692308</v>
      </c>
      <c r="U13" s="65">
        <f t="shared" si="2"/>
        <v>13.872978101750054</v>
      </c>
      <c r="V13" s="66"/>
      <c r="W13" s="67"/>
      <c r="X13" s="68"/>
      <c r="Y13" s="68"/>
      <c r="Z13" s="69">
        <v>755700</v>
      </c>
      <c r="AA13" s="70">
        <v>58117</v>
      </c>
      <c r="AB13" s="64">
        <f>AA13/J13</f>
        <v>447.05384615384617</v>
      </c>
      <c r="AC13" s="65">
        <f t="shared" si="3"/>
        <v>13.0030799938056</v>
      </c>
      <c r="AD13" s="113"/>
      <c r="AE13" s="115"/>
      <c r="AF13" s="71"/>
      <c r="AG13" s="71"/>
      <c r="AH13" s="81">
        <v>755700</v>
      </c>
      <c r="AI13" s="82">
        <v>58117</v>
      </c>
      <c r="AJ13" s="74">
        <f t="shared" si="4"/>
        <v>13.0030799938056</v>
      </c>
    </row>
    <row r="14" spans="1:36" s="29" customFormat="1" ht="11.25">
      <c r="A14" s="32">
        <v>8</v>
      </c>
      <c r="B14" s="75" t="s">
        <v>32</v>
      </c>
      <c r="C14" s="53" t="s">
        <v>141</v>
      </c>
      <c r="D14" s="54" t="s">
        <v>37</v>
      </c>
      <c r="E14" s="55" t="s">
        <v>140</v>
      </c>
      <c r="F14" s="56">
        <v>43070</v>
      </c>
      <c r="G14" s="57" t="s">
        <v>74</v>
      </c>
      <c r="H14" s="58">
        <v>166</v>
      </c>
      <c r="I14" s="58">
        <v>166</v>
      </c>
      <c r="J14" s="108">
        <v>166</v>
      </c>
      <c r="K14" s="59">
        <v>1</v>
      </c>
      <c r="L14" s="60">
        <v>25335.65</v>
      </c>
      <c r="M14" s="61">
        <v>2010</v>
      </c>
      <c r="N14" s="60">
        <v>147038.3</v>
      </c>
      <c r="O14" s="61">
        <v>11743</v>
      </c>
      <c r="P14" s="60">
        <v>178677.65</v>
      </c>
      <c r="Q14" s="61">
        <v>14413</v>
      </c>
      <c r="R14" s="62">
        <f t="shared" si="0"/>
        <v>351051.6</v>
      </c>
      <c r="S14" s="63">
        <f t="shared" si="1"/>
        <v>28166</v>
      </c>
      <c r="T14" s="64">
        <f>S14/J14</f>
        <v>169.67469879518072</v>
      </c>
      <c r="U14" s="65">
        <f t="shared" si="2"/>
        <v>12.463665412199104</v>
      </c>
      <c r="V14" s="66"/>
      <c r="W14" s="67"/>
      <c r="X14" s="68"/>
      <c r="Y14" s="68"/>
      <c r="Z14" s="69">
        <v>423907.26</v>
      </c>
      <c r="AA14" s="70">
        <v>35583</v>
      </c>
      <c r="AB14" s="64">
        <f>AA14/J14</f>
        <v>214.35542168674698</v>
      </c>
      <c r="AC14" s="65">
        <f t="shared" si="3"/>
        <v>11.913196189191469</v>
      </c>
      <c r="AD14" s="113"/>
      <c r="AE14" s="115"/>
      <c r="AF14" s="71"/>
      <c r="AG14" s="71"/>
      <c r="AH14" s="72">
        <v>423907.26</v>
      </c>
      <c r="AI14" s="73">
        <v>35583</v>
      </c>
      <c r="AJ14" s="74">
        <f t="shared" si="4"/>
        <v>11.913196189191469</v>
      </c>
    </row>
    <row r="15" spans="1:36" s="29" customFormat="1" ht="11.25">
      <c r="A15" s="32">
        <v>9</v>
      </c>
      <c r="B15" s="52"/>
      <c r="C15" s="76" t="s">
        <v>112</v>
      </c>
      <c r="D15" s="77" t="s">
        <v>38</v>
      </c>
      <c r="E15" s="78" t="s">
        <v>112</v>
      </c>
      <c r="F15" s="79">
        <v>43049</v>
      </c>
      <c r="G15" s="57" t="s">
        <v>36</v>
      </c>
      <c r="H15" s="80">
        <v>305</v>
      </c>
      <c r="I15" s="80">
        <v>139</v>
      </c>
      <c r="J15" s="108">
        <v>139</v>
      </c>
      <c r="K15" s="59">
        <v>4</v>
      </c>
      <c r="L15" s="60">
        <v>63569</v>
      </c>
      <c r="M15" s="61">
        <v>4431</v>
      </c>
      <c r="N15" s="60">
        <v>84707</v>
      </c>
      <c r="O15" s="61">
        <v>5737</v>
      </c>
      <c r="P15" s="60">
        <v>99117</v>
      </c>
      <c r="Q15" s="61">
        <v>6633</v>
      </c>
      <c r="R15" s="62">
        <f t="shared" si="0"/>
        <v>247393</v>
      </c>
      <c r="S15" s="63">
        <f t="shared" si="1"/>
        <v>16801</v>
      </c>
      <c r="T15" s="64">
        <f>S15/J15</f>
        <v>120.87050359712231</v>
      </c>
      <c r="U15" s="65">
        <f t="shared" si="2"/>
        <v>14.724897327540027</v>
      </c>
      <c r="V15" s="66">
        <v>702151</v>
      </c>
      <c r="W15" s="67">
        <v>50593</v>
      </c>
      <c r="X15" s="68">
        <f aca="true" t="shared" si="7" ref="X15:Y18">IF(V15&lt;&gt;0,-(V15-R15)/V15,"")</f>
        <v>-0.6476641064386436</v>
      </c>
      <c r="Y15" s="68">
        <f t="shared" si="7"/>
        <v>-0.6679184867471785</v>
      </c>
      <c r="Z15" s="69">
        <v>404807</v>
      </c>
      <c r="AA15" s="83">
        <v>29802</v>
      </c>
      <c r="AB15" s="64">
        <f>AA15/J15</f>
        <v>214.40287769784172</v>
      </c>
      <c r="AC15" s="65">
        <f t="shared" si="3"/>
        <v>13.583215891550903</v>
      </c>
      <c r="AD15" s="113">
        <v>1130829</v>
      </c>
      <c r="AE15" s="114">
        <v>87132</v>
      </c>
      <c r="AF15" s="71">
        <f aca="true" t="shared" si="8" ref="AF15:AG18">IF(AD15&lt;&gt;0,-(AD15-Z15)/AD15,"")</f>
        <v>-0.6420263364310608</v>
      </c>
      <c r="AG15" s="71">
        <f t="shared" si="8"/>
        <v>-0.6579672221457099</v>
      </c>
      <c r="AH15" s="81">
        <v>6611124</v>
      </c>
      <c r="AI15" s="82">
        <v>510830</v>
      </c>
      <c r="AJ15" s="74">
        <f t="shared" si="4"/>
        <v>12.941925885323885</v>
      </c>
    </row>
    <row r="16" spans="1:36" s="29" customFormat="1" ht="11.25">
      <c r="A16" s="32">
        <v>10</v>
      </c>
      <c r="B16" s="52"/>
      <c r="C16" s="53" t="s">
        <v>124</v>
      </c>
      <c r="D16" s="54" t="s">
        <v>38</v>
      </c>
      <c r="E16" s="55" t="s">
        <v>125</v>
      </c>
      <c r="F16" s="56">
        <v>43063</v>
      </c>
      <c r="G16" s="57" t="s">
        <v>74</v>
      </c>
      <c r="H16" s="58">
        <v>153</v>
      </c>
      <c r="I16" s="58">
        <v>127</v>
      </c>
      <c r="J16" s="108">
        <v>127</v>
      </c>
      <c r="K16" s="59">
        <v>2</v>
      </c>
      <c r="L16" s="60">
        <v>35658.12</v>
      </c>
      <c r="M16" s="61">
        <v>2588</v>
      </c>
      <c r="N16" s="60">
        <v>123004.5</v>
      </c>
      <c r="O16" s="61">
        <v>8911</v>
      </c>
      <c r="P16" s="60">
        <v>136405.99</v>
      </c>
      <c r="Q16" s="61">
        <v>9958</v>
      </c>
      <c r="R16" s="62">
        <f t="shared" si="0"/>
        <v>295068.61</v>
      </c>
      <c r="S16" s="63">
        <f t="shared" si="1"/>
        <v>21457</v>
      </c>
      <c r="T16" s="64">
        <f>S16/J16</f>
        <v>168.95275590551182</v>
      </c>
      <c r="U16" s="65">
        <f t="shared" si="2"/>
        <v>13.751624644638113</v>
      </c>
      <c r="V16" s="66">
        <v>461746.57</v>
      </c>
      <c r="W16" s="67">
        <v>34568</v>
      </c>
      <c r="X16" s="68">
        <f t="shared" si="7"/>
        <v>-0.36097281675530374</v>
      </c>
      <c r="Y16" s="68">
        <f t="shared" si="7"/>
        <v>-0.37928141633881046</v>
      </c>
      <c r="Z16" s="69">
        <v>348424.82</v>
      </c>
      <c r="AA16" s="70">
        <v>26643</v>
      </c>
      <c r="AB16" s="64">
        <f>AA16/J16</f>
        <v>209.78740157480314</v>
      </c>
      <c r="AC16" s="65">
        <f t="shared" si="3"/>
        <v>13.077537064144428</v>
      </c>
      <c r="AD16" s="113">
        <v>604974.35</v>
      </c>
      <c r="AE16" s="115">
        <v>47928</v>
      </c>
      <c r="AF16" s="71">
        <f t="shared" si="8"/>
        <v>-0.424066788947333</v>
      </c>
      <c r="AG16" s="71">
        <f t="shared" si="8"/>
        <v>-0.44410365548322484</v>
      </c>
      <c r="AH16" s="72">
        <v>953399.17</v>
      </c>
      <c r="AI16" s="73">
        <v>74571</v>
      </c>
      <c r="AJ16" s="74">
        <f t="shared" si="4"/>
        <v>12.785119818696277</v>
      </c>
    </row>
    <row r="17" spans="1:36" s="29" customFormat="1" ht="11.25">
      <c r="A17" s="32">
        <v>11</v>
      </c>
      <c r="B17" s="52"/>
      <c r="C17" s="53" t="s">
        <v>107</v>
      </c>
      <c r="D17" s="54" t="s">
        <v>40</v>
      </c>
      <c r="E17" s="55" t="s">
        <v>107</v>
      </c>
      <c r="F17" s="56">
        <v>43049</v>
      </c>
      <c r="G17" s="57" t="s">
        <v>74</v>
      </c>
      <c r="H17" s="58">
        <v>290</v>
      </c>
      <c r="I17" s="58">
        <v>127</v>
      </c>
      <c r="J17" s="108">
        <v>127</v>
      </c>
      <c r="K17" s="59">
        <v>4</v>
      </c>
      <c r="L17" s="60">
        <v>32907.52</v>
      </c>
      <c r="M17" s="61">
        <v>2637</v>
      </c>
      <c r="N17" s="60">
        <v>60554.86</v>
      </c>
      <c r="O17" s="61">
        <v>4945</v>
      </c>
      <c r="P17" s="60">
        <v>59374.85</v>
      </c>
      <c r="Q17" s="61">
        <v>4751</v>
      </c>
      <c r="R17" s="62">
        <f t="shared" si="0"/>
        <v>152837.23</v>
      </c>
      <c r="S17" s="63">
        <f t="shared" si="1"/>
        <v>12333</v>
      </c>
      <c r="T17" s="64">
        <f>S17/J17</f>
        <v>97.11023622047244</v>
      </c>
      <c r="U17" s="65">
        <f t="shared" si="2"/>
        <v>12.392542771426255</v>
      </c>
      <c r="V17" s="66">
        <v>660098.48</v>
      </c>
      <c r="W17" s="67">
        <v>51776</v>
      </c>
      <c r="X17" s="68">
        <f t="shared" si="7"/>
        <v>-0.7684629875227103</v>
      </c>
      <c r="Y17" s="68">
        <f t="shared" si="7"/>
        <v>-0.7618008343634116</v>
      </c>
      <c r="Z17" s="69">
        <v>245434.34</v>
      </c>
      <c r="AA17" s="70">
        <v>20655</v>
      </c>
      <c r="AB17" s="64">
        <f>AA17/J17</f>
        <v>162.63779527559055</v>
      </c>
      <c r="AC17" s="65">
        <f t="shared" si="3"/>
        <v>11.882563059791817</v>
      </c>
      <c r="AD17" s="113">
        <v>979233.84</v>
      </c>
      <c r="AE17" s="115">
        <v>81402</v>
      </c>
      <c r="AF17" s="71">
        <f t="shared" si="8"/>
        <v>-0.7493608472517658</v>
      </c>
      <c r="AG17" s="71">
        <f t="shared" si="8"/>
        <v>-0.7462593056681655</v>
      </c>
      <c r="AH17" s="72">
        <v>6957868.13</v>
      </c>
      <c r="AI17" s="73">
        <v>559889</v>
      </c>
      <c r="AJ17" s="74">
        <f t="shared" si="4"/>
        <v>12.427227771933365</v>
      </c>
    </row>
    <row r="18" spans="1:36" s="29" customFormat="1" ht="11.25">
      <c r="A18" s="32">
        <v>12</v>
      </c>
      <c r="B18" s="84"/>
      <c r="C18" s="76" t="s">
        <v>111</v>
      </c>
      <c r="D18" s="77" t="s">
        <v>40</v>
      </c>
      <c r="E18" s="78" t="s">
        <v>110</v>
      </c>
      <c r="F18" s="79">
        <v>43049</v>
      </c>
      <c r="G18" s="57" t="s">
        <v>43</v>
      </c>
      <c r="H18" s="80">
        <v>111</v>
      </c>
      <c r="I18" s="80">
        <v>39</v>
      </c>
      <c r="J18" s="108">
        <v>39</v>
      </c>
      <c r="K18" s="59">
        <v>4</v>
      </c>
      <c r="L18" s="60">
        <v>59706.96</v>
      </c>
      <c r="M18" s="61">
        <v>3453</v>
      </c>
      <c r="N18" s="60">
        <v>67808.6</v>
      </c>
      <c r="O18" s="61">
        <v>3858</v>
      </c>
      <c r="P18" s="60">
        <v>61364.77</v>
      </c>
      <c r="Q18" s="61">
        <v>3587</v>
      </c>
      <c r="R18" s="62">
        <f t="shared" si="0"/>
        <v>188880.33</v>
      </c>
      <c r="S18" s="63">
        <f t="shared" si="1"/>
        <v>10898</v>
      </c>
      <c r="T18" s="64">
        <f>S18/J18</f>
        <v>279.43589743589746</v>
      </c>
      <c r="U18" s="65">
        <f t="shared" si="2"/>
        <v>17.331650761607634</v>
      </c>
      <c r="V18" s="66">
        <v>370504.63</v>
      </c>
      <c r="W18" s="67">
        <v>22448</v>
      </c>
      <c r="X18" s="68">
        <f t="shared" si="7"/>
        <v>-0.4902079091427279</v>
      </c>
      <c r="Y18" s="68">
        <f t="shared" si="7"/>
        <v>-0.5145224518888097</v>
      </c>
      <c r="Z18" s="69">
        <v>285758.44</v>
      </c>
      <c r="AA18" s="70">
        <v>17842</v>
      </c>
      <c r="AB18" s="64">
        <f>AA18/J18</f>
        <v>457.4871794871795</v>
      </c>
      <c r="AC18" s="65">
        <f t="shared" si="3"/>
        <v>16.016054254007397</v>
      </c>
      <c r="AD18" s="113">
        <v>588295.71</v>
      </c>
      <c r="AE18" s="115">
        <v>38729</v>
      </c>
      <c r="AF18" s="71">
        <f t="shared" si="8"/>
        <v>-0.5142605408426316</v>
      </c>
      <c r="AG18" s="71">
        <f t="shared" si="8"/>
        <v>-0.539311626946216</v>
      </c>
      <c r="AH18" s="81">
        <v>3145749.42</v>
      </c>
      <c r="AI18" s="82">
        <v>213210</v>
      </c>
      <c r="AJ18" s="74">
        <f t="shared" si="4"/>
        <v>14.75423019558182</v>
      </c>
    </row>
    <row r="19" spans="1:36" s="29" customFormat="1" ht="11.25">
      <c r="A19" s="32">
        <v>13</v>
      </c>
      <c r="B19" s="75" t="s">
        <v>32</v>
      </c>
      <c r="C19" s="53" t="s">
        <v>134</v>
      </c>
      <c r="D19" s="54" t="s">
        <v>51</v>
      </c>
      <c r="E19" s="55" t="s">
        <v>133</v>
      </c>
      <c r="F19" s="56">
        <v>43070</v>
      </c>
      <c r="G19" s="57" t="s">
        <v>34</v>
      </c>
      <c r="H19" s="58">
        <v>61</v>
      </c>
      <c r="I19" s="58">
        <v>61</v>
      </c>
      <c r="J19" s="108">
        <v>61</v>
      </c>
      <c r="K19" s="59">
        <v>1</v>
      </c>
      <c r="L19" s="60">
        <v>27257.49</v>
      </c>
      <c r="M19" s="61">
        <v>1943</v>
      </c>
      <c r="N19" s="60">
        <v>41212</v>
      </c>
      <c r="O19" s="61">
        <v>2913</v>
      </c>
      <c r="P19" s="60">
        <v>45232.77</v>
      </c>
      <c r="Q19" s="61">
        <v>3260</v>
      </c>
      <c r="R19" s="62">
        <f t="shared" si="0"/>
        <v>113702.26000000001</v>
      </c>
      <c r="S19" s="63">
        <f t="shared" si="1"/>
        <v>8116</v>
      </c>
      <c r="T19" s="64">
        <f>S19/J19</f>
        <v>133.04918032786884</v>
      </c>
      <c r="U19" s="65">
        <f t="shared" si="2"/>
        <v>14.009642681123708</v>
      </c>
      <c r="V19" s="66"/>
      <c r="W19" s="67"/>
      <c r="X19" s="68"/>
      <c r="Y19" s="68"/>
      <c r="Z19" s="69">
        <v>185564.37</v>
      </c>
      <c r="AA19" s="70">
        <v>14123</v>
      </c>
      <c r="AB19" s="64">
        <f>AA19/J19</f>
        <v>231.52459016393442</v>
      </c>
      <c r="AC19" s="65">
        <f t="shared" si="3"/>
        <v>13.139160943142391</v>
      </c>
      <c r="AD19" s="113"/>
      <c r="AE19" s="115"/>
      <c r="AF19" s="71"/>
      <c r="AG19" s="71"/>
      <c r="AH19" s="72">
        <v>185564.37</v>
      </c>
      <c r="AI19" s="73">
        <v>14123</v>
      </c>
      <c r="AJ19" s="74">
        <f t="shared" si="4"/>
        <v>13.139160943142391</v>
      </c>
    </row>
    <row r="20" spans="1:36" s="29" customFormat="1" ht="11.25">
      <c r="A20" s="32">
        <v>14</v>
      </c>
      <c r="B20" s="84"/>
      <c r="C20" s="76" t="s">
        <v>128</v>
      </c>
      <c r="D20" s="77" t="s">
        <v>38</v>
      </c>
      <c r="E20" s="78" t="s">
        <v>54</v>
      </c>
      <c r="F20" s="79">
        <v>43063</v>
      </c>
      <c r="G20" s="57" t="s">
        <v>43</v>
      </c>
      <c r="H20" s="80">
        <v>72</v>
      </c>
      <c r="I20" s="80">
        <v>37</v>
      </c>
      <c r="J20" s="108">
        <v>37</v>
      </c>
      <c r="K20" s="59">
        <v>2</v>
      </c>
      <c r="L20" s="60">
        <v>26310.41</v>
      </c>
      <c r="M20" s="61">
        <v>1446</v>
      </c>
      <c r="N20" s="60">
        <v>34961.5</v>
      </c>
      <c r="O20" s="61">
        <v>1911</v>
      </c>
      <c r="P20" s="60">
        <v>28427</v>
      </c>
      <c r="Q20" s="61">
        <v>1455</v>
      </c>
      <c r="R20" s="62">
        <f t="shared" si="0"/>
        <v>89698.91</v>
      </c>
      <c r="S20" s="63">
        <f t="shared" si="1"/>
        <v>4812</v>
      </c>
      <c r="T20" s="64">
        <f>S20/J20</f>
        <v>130.05405405405406</v>
      </c>
      <c r="U20" s="65">
        <f t="shared" si="2"/>
        <v>18.640671238570242</v>
      </c>
      <c r="V20" s="66">
        <v>230073.77000000002</v>
      </c>
      <c r="W20" s="67">
        <v>14328</v>
      </c>
      <c r="X20" s="68">
        <f aca="true" t="shared" si="9" ref="X20:Y25">IF(V20&lt;&gt;0,-(V20-R20)/V20,"")</f>
        <v>-0.6101297857639313</v>
      </c>
      <c r="Y20" s="68">
        <f t="shared" si="9"/>
        <v>-0.6641541038525963</v>
      </c>
      <c r="Z20" s="69">
        <v>143536.43</v>
      </c>
      <c r="AA20" s="70">
        <v>8730</v>
      </c>
      <c r="AB20" s="64">
        <f>AA20/J20</f>
        <v>235.94594594594594</v>
      </c>
      <c r="AC20" s="65">
        <f t="shared" si="3"/>
        <v>16.44174455899198</v>
      </c>
      <c r="AD20" s="113">
        <v>380114.59</v>
      </c>
      <c r="AE20" s="115">
        <v>26117</v>
      </c>
      <c r="AF20" s="71">
        <f aca="true" t="shared" si="10" ref="AF20:AG25">IF(AD20&lt;&gt;0,-(AD20-Z20)/AD20,"")</f>
        <v>-0.6223864229994435</v>
      </c>
      <c r="AG20" s="71">
        <f t="shared" si="10"/>
        <v>-0.6657349619022093</v>
      </c>
      <c r="AH20" s="81">
        <v>523651.02</v>
      </c>
      <c r="AI20" s="82">
        <v>34812</v>
      </c>
      <c r="AJ20" s="74">
        <f t="shared" si="4"/>
        <v>15.0422561185798</v>
      </c>
    </row>
    <row r="21" spans="1:36" s="29" customFormat="1" ht="11.25">
      <c r="A21" s="32">
        <v>15</v>
      </c>
      <c r="B21" s="52"/>
      <c r="C21" s="53" t="s">
        <v>126</v>
      </c>
      <c r="D21" s="54" t="s">
        <v>40</v>
      </c>
      <c r="E21" s="55" t="s">
        <v>126</v>
      </c>
      <c r="F21" s="56">
        <v>43063</v>
      </c>
      <c r="G21" s="57" t="s">
        <v>47</v>
      </c>
      <c r="H21" s="58">
        <v>50</v>
      </c>
      <c r="I21" s="58">
        <v>22</v>
      </c>
      <c r="J21" s="108">
        <v>22</v>
      </c>
      <c r="K21" s="59">
        <v>2</v>
      </c>
      <c r="L21" s="60">
        <v>9509.14</v>
      </c>
      <c r="M21" s="61">
        <v>961</v>
      </c>
      <c r="N21" s="60">
        <v>11248.14</v>
      </c>
      <c r="O21" s="61">
        <v>1076</v>
      </c>
      <c r="P21" s="60">
        <v>11211.64</v>
      </c>
      <c r="Q21" s="61">
        <v>1134</v>
      </c>
      <c r="R21" s="62">
        <f t="shared" si="0"/>
        <v>31968.92</v>
      </c>
      <c r="S21" s="63">
        <f t="shared" si="1"/>
        <v>3171</v>
      </c>
      <c r="T21" s="64">
        <f>S21/J21</f>
        <v>144.13636363636363</v>
      </c>
      <c r="U21" s="65">
        <f t="shared" si="2"/>
        <v>10.08165247555976</v>
      </c>
      <c r="V21" s="66">
        <v>67741.22</v>
      </c>
      <c r="W21" s="67">
        <v>5901</v>
      </c>
      <c r="X21" s="68">
        <f t="shared" si="9"/>
        <v>-0.5280728631695739</v>
      </c>
      <c r="Y21" s="68">
        <f t="shared" si="9"/>
        <v>-0.4626334519572954</v>
      </c>
      <c r="Z21" s="69">
        <v>63530.34</v>
      </c>
      <c r="AA21" s="70">
        <v>6626</v>
      </c>
      <c r="AB21" s="64">
        <f>AA21/J21</f>
        <v>301.1818181818182</v>
      </c>
      <c r="AC21" s="65">
        <f t="shared" si="3"/>
        <v>9.58803803199517</v>
      </c>
      <c r="AD21" s="113">
        <v>134223.18</v>
      </c>
      <c r="AE21" s="115">
        <v>13098</v>
      </c>
      <c r="AF21" s="71">
        <f t="shared" si="10"/>
        <v>-0.5266813079529185</v>
      </c>
      <c r="AG21" s="71">
        <f t="shared" si="10"/>
        <v>-0.49412123988395174</v>
      </c>
      <c r="AH21" s="72">
        <v>197753.52</v>
      </c>
      <c r="AI21" s="73">
        <v>19724</v>
      </c>
      <c r="AJ21" s="74">
        <f t="shared" si="4"/>
        <v>10.026035286960049</v>
      </c>
    </row>
    <row r="22" spans="1:36" s="29" customFormat="1" ht="11.25">
      <c r="A22" s="32">
        <v>16</v>
      </c>
      <c r="B22" s="52"/>
      <c r="C22" s="53" t="s">
        <v>116</v>
      </c>
      <c r="D22" s="54" t="s">
        <v>37</v>
      </c>
      <c r="E22" s="55" t="s">
        <v>117</v>
      </c>
      <c r="F22" s="56">
        <v>43056</v>
      </c>
      <c r="G22" s="57" t="s">
        <v>74</v>
      </c>
      <c r="H22" s="58">
        <v>200</v>
      </c>
      <c r="I22" s="58">
        <v>20</v>
      </c>
      <c r="J22" s="108">
        <v>20</v>
      </c>
      <c r="K22" s="59">
        <v>3</v>
      </c>
      <c r="L22" s="60">
        <v>1437</v>
      </c>
      <c r="M22" s="61">
        <v>102</v>
      </c>
      <c r="N22" s="60">
        <v>10323.5</v>
      </c>
      <c r="O22" s="61">
        <v>686</v>
      </c>
      <c r="P22" s="60">
        <v>12163.38</v>
      </c>
      <c r="Q22" s="61">
        <v>821</v>
      </c>
      <c r="R22" s="62">
        <f t="shared" si="0"/>
        <v>23923.879999999997</v>
      </c>
      <c r="S22" s="63">
        <f t="shared" si="1"/>
        <v>1609</v>
      </c>
      <c r="T22" s="64">
        <f>S22/J22</f>
        <v>80.45</v>
      </c>
      <c r="U22" s="65">
        <f t="shared" si="2"/>
        <v>14.868788067122434</v>
      </c>
      <c r="V22" s="66">
        <v>229271.13</v>
      </c>
      <c r="W22" s="67">
        <v>17222</v>
      </c>
      <c r="X22" s="68">
        <f t="shared" si="9"/>
        <v>-0.895652453058525</v>
      </c>
      <c r="Y22" s="68">
        <f t="shared" si="9"/>
        <v>-0.9065729880385553</v>
      </c>
      <c r="Z22" s="69">
        <v>34760.93</v>
      </c>
      <c r="AA22" s="70">
        <v>2652</v>
      </c>
      <c r="AB22" s="64">
        <f>AA22/J22</f>
        <v>132.6</v>
      </c>
      <c r="AC22" s="65">
        <f t="shared" si="3"/>
        <v>13.107439668174962</v>
      </c>
      <c r="AD22" s="113">
        <v>292040.11</v>
      </c>
      <c r="AE22" s="115">
        <v>22444</v>
      </c>
      <c r="AF22" s="71">
        <f t="shared" si="10"/>
        <v>-0.8809720692133693</v>
      </c>
      <c r="AG22" s="71">
        <f t="shared" si="10"/>
        <v>-0.8818392443414721</v>
      </c>
      <c r="AH22" s="72">
        <v>941588.86</v>
      </c>
      <c r="AI22" s="73">
        <v>70989</v>
      </c>
      <c r="AJ22" s="74">
        <f t="shared" si="4"/>
        <v>13.263869895335898</v>
      </c>
    </row>
    <row r="23" spans="1:36" s="29" customFormat="1" ht="11.25">
      <c r="A23" s="32">
        <v>17</v>
      </c>
      <c r="B23" s="52"/>
      <c r="C23" s="53" t="s">
        <v>113</v>
      </c>
      <c r="D23" s="54" t="s">
        <v>33</v>
      </c>
      <c r="E23" s="55" t="s">
        <v>114</v>
      </c>
      <c r="F23" s="56">
        <v>43056</v>
      </c>
      <c r="G23" s="57" t="s">
        <v>44</v>
      </c>
      <c r="H23" s="58">
        <v>22</v>
      </c>
      <c r="I23" s="58">
        <v>12</v>
      </c>
      <c r="J23" s="108">
        <v>12</v>
      </c>
      <c r="K23" s="59">
        <v>3</v>
      </c>
      <c r="L23" s="60">
        <v>5983</v>
      </c>
      <c r="M23" s="61">
        <v>429</v>
      </c>
      <c r="N23" s="60">
        <v>7052.5</v>
      </c>
      <c r="O23" s="61">
        <v>474</v>
      </c>
      <c r="P23" s="60">
        <v>8713.5</v>
      </c>
      <c r="Q23" s="61">
        <v>532</v>
      </c>
      <c r="R23" s="62">
        <f t="shared" si="0"/>
        <v>21749</v>
      </c>
      <c r="S23" s="63">
        <f t="shared" si="1"/>
        <v>1435</v>
      </c>
      <c r="T23" s="64">
        <f>S23/J23</f>
        <v>119.58333333333333</v>
      </c>
      <c r="U23" s="65">
        <f t="shared" si="2"/>
        <v>15.15609756097561</v>
      </c>
      <c r="V23" s="66">
        <v>72330.08</v>
      </c>
      <c r="W23" s="67">
        <v>4963</v>
      </c>
      <c r="X23" s="68">
        <f t="shared" si="9"/>
        <v>-0.6993090564810657</v>
      </c>
      <c r="Y23" s="68">
        <f t="shared" si="9"/>
        <v>-0.7108603667136812</v>
      </c>
      <c r="Z23" s="69">
        <v>40593.25</v>
      </c>
      <c r="AA23" s="83">
        <v>2634</v>
      </c>
      <c r="AB23" s="64">
        <f>AA23/J23</f>
        <v>219.5</v>
      </c>
      <c r="AC23" s="65">
        <f t="shared" si="3"/>
        <v>15.411256643887624</v>
      </c>
      <c r="AD23" s="113">
        <v>119646.43</v>
      </c>
      <c r="AE23" s="114">
        <v>8581</v>
      </c>
      <c r="AF23" s="71">
        <f t="shared" si="10"/>
        <v>-0.6607232660431239</v>
      </c>
      <c r="AG23" s="71">
        <f t="shared" si="10"/>
        <v>-0.6930427689080527</v>
      </c>
      <c r="AH23" s="81">
        <v>282267.17</v>
      </c>
      <c r="AI23" s="82">
        <v>18834</v>
      </c>
      <c r="AJ23" s="74">
        <f t="shared" si="4"/>
        <v>14.98710682807688</v>
      </c>
    </row>
    <row r="24" spans="1:36" s="29" customFormat="1" ht="11.25">
      <c r="A24" s="32">
        <v>18</v>
      </c>
      <c r="B24" s="84"/>
      <c r="C24" s="76" t="s">
        <v>93</v>
      </c>
      <c r="D24" s="77" t="s">
        <v>39</v>
      </c>
      <c r="E24" s="78" t="s">
        <v>94</v>
      </c>
      <c r="F24" s="79">
        <v>43028</v>
      </c>
      <c r="G24" s="57" t="s">
        <v>43</v>
      </c>
      <c r="H24" s="80">
        <v>230</v>
      </c>
      <c r="I24" s="80">
        <v>8</v>
      </c>
      <c r="J24" s="108">
        <v>8</v>
      </c>
      <c r="K24" s="59">
        <v>7</v>
      </c>
      <c r="L24" s="60">
        <v>2631</v>
      </c>
      <c r="M24" s="61">
        <v>427</v>
      </c>
      <c r="N24" s="60">
        <v>1524</v>
      </c>
      <c r="O24" s="61">
        <v>113</v>
      </c>
      <c r="P24" s="60">
        <v>2324</v>
      </c>
      <c r="Q24" s="61">
        <v>169</v>
      </c>
      <c r="R24" s="62">
        <f t="shared" si="0"/>
        <v>6479</v>
      </c>
      <c r="S24" s="63">
        <f t="shared" si="1"/>
        <v>709</v>
      </c>
      <c r="T24" s="64">
        <f>S24/J24</f>
        <v>88.625</v>
      </c>
      <c r="U24" s="65">
        <f t="shared" si="2"/>
        <v>9.138222849083215</v>
      </c>
      <c r="V24" s="66">
        <v>1949</v>
      </c>
      <c r="W24" s="67">
        <v>226</v>
      </c>
      <c r="X24" s="68">
        <f t="shared" si="9"/>
        <v>2.324268855823499</v>
      </c>
      <c r="Y24" s="68">
        <f t="shared" si="9"/>
        <v>2.1371681415929205</v>
      </c>
      <c r="Z24" s="69">
        <v>15263</v>
      </c>
      <c r="AA24" s="70">
        <v>2118</v>
      </c>
      <c r="AB24" s="64">
        <f>AA24/J24</f>
        <v>264.75</v>
      </c>
      <c r="AC24" s="65">
        <f t="shared" si="3"/>
        <v>7.20632672332389</v>
      </c>
      <c r="AD24" s="113">
        <v>7962</v>
      </c>
      <c r="AE24" s="115">
        <v>1193</v>
      </c>
      <c r="AF24" s="71">
        <f t="shared" si="10"/>
        <v>0.916980658126099</v>
      </c>
      <c r="AG24" s="71">
        <f t="shared" si="10"/>
        <v>0.7753562447611064</v>
      </c>
      <c r="AH24" s="81">
        <v>1415102.22</v>
      </c>
      <c r="AI24" s="82">
        <v>111109</v>
      </c>
      <c r="AJ24" s="74">
        <f t="shared" si="4"/>
        <v>12.736161967077374</v>
      </c>
    </row>
    <row r="25" spans="1:36" s="29" customFormat="1" ht="11.25">
      <c r="A25" s="32">
        <v>19</v>
      </c>
      <c r="B25" s="52"/>
      <c r="C25" s="53" t="s">
        <v>127</v>
      </c>
      <c r="D25" s="54" t="s">
        <v>33</v>
      </c>
      <c r="E25" s="55" t="s">
        <v>127</v>
      </c>
      <c r="F25" s="56">
        <v>43063</v>
      </c>
      <c r="G25" s="57" t="s">
        <v>46</v>
      </c>
      <c r="H25" s="58">
        <v>46</v>
      </c>
      <c r="I25" s="58">
        <v>29</v>
      </c>
      <c r="J25" s="108">
        <v>29</v>
      </c>
      <c r="K25" s="59">
        <v>2</v>
      </c>
      <c r="L25" s="60">
        <v>1999</v>
      </c>
      <c r="M25" s="61">
        <v>214</v>
      </c>
      <c r="N25" s="60">
        <v>5832</v>
      </c>
      <c r="O25" s="61">
        <v>612</v>
      </c>
      <c r="P25" s="60">
        <v>5641</v>
      </c>
      <c r="Q25" s="61">
        <v>586</v>
      </c>
      <c r="R25" s="62">
        <f t="shared" si="0"/>
        <v>13472</v>
      </c>
      <c r="S25" s="63">
        <f t="shared" si="1"/>
        <v>1412</v>
      </c>
      <c r="T25" s="64">
        <f>S25/J25</f>
        <v>48.689655172413794</v>
      </c>
      <c r="U25" s="65">
        <f t="shared" si="2"/>
        <v>9.541076487252125</v>
      </c>
      <c r="V25" s="66">
        <v>23838</v>
      </c>
      <c r="W25" s="67">
        <v>2483</v>
      </c>
      <c r="X25" s="68">
        <f t="shared" si="9"/>
        <v>-0.4348519171071399</v>
      </c>
      <c r="Y25" s="68">
        <f t="shared" si="9"/>
        <v>-0.43133306484091827</v>
      </c>
      <c r="Z25" s="69">
        <v>19167</v>
      </c>
      <c r="AA25" s="70">
        <v>2018</v>
      </c>
      <c r="AB25" s="64">
        <f>AA25/J25</f>
        <v>69.58620689655173</v>
      </c>
      <c r="AC25" s="65">
        <f t="shared" si="3"/>
        <v>9.498017839444994</v>
      </c>
      <c r="AD25" s="113">
        <v>36584</v>
      </c>
      <c r="AE25" s="115">
        <v>3845</v>
      </c>
      <c r="AF25" s="71">
        <f t="shared" si="10"/>
        <v>-0.4760824404111087</v>
      </c>
      <c r="AG25" s="71">
        <f t="shared" si="10"/>
        <v>-0.4751625487646294</v>
      </c>
      <c r="AH25" s="72">
        <v>55571</v>
      </c>
      <c r="AI25" s="73">
        <v>5863</v>
      </c>
      <c r="AJ25" s="74">
        <f t="shared" si="4"/>
        <v>9.47825345386321</v>
      </c>
    </row>
    <row r="26" spans="1:36" s="29" customFormat="1" ht="11.25">
      <c r="A26" s="32">
        <v>20</v>
      </c>
      <c r="B26" s="75" t="s">
        <v>32</v>
      </c>
      <c r="C26" s="53" t="s">
        <v>143</v>
      </c>
      <c r="D26" s="54" t="s">
        <v>51</v>
      </c>
      <c r="E26" s="55" t="s">
        <v>144</v>
      </c>
      <c r="F26" s="56">
        <v>43070</v>
      </c>
      <c r="G26" s="57" t="s">
        <v>57</v>
      </c>
      <c r="H26" s="58">
        <v>10</v>
      </c>
      <c r="I26" s="58">
        <v>10</v>
      </c>
      <c r="J26" s="108">
        <v>10</v>
      </c>
      <c r="K26" s="59">
        <v>1</v>
      </c>
      <c r="L26" s="60">
        <v>2515</v>
      </c>
      <c r="M26" s="61">
        <v>255</v>
      </c>
      <c r="N26" s="60">
        <v>2946</v>
      </c>
      <c r="O26" s="61">
        <v>297</v>
      </c>
      <c r="P26" s="60">
        <v>2604</v>
      </c>
      <c r="Q26" s="61">
        <v>264</v>
      </c>
      <c r="R26" s="62">
        <f t="shared" si="0"/>
        <v>8065</v>
      </c>
      <c r="S26" s="63">
        <f t="shared" si="1"/>
        <v>816</v>
      </c>
      <c r="T26" s="64">
        <f>S26/J26</f>
        <v>81.6</v>
      </c>
      <c r="U26" s="65">
        <f t="shared" si="2"/>
        <v>9.883578431372548</v>
      </c>
      <c r="V26" s="66"/>
      <c r="W26" s="67"/>
      <c r="X26" s="68"/>
      <c r="Y26" s="68"/>
      <c r="Z26" s="69">
        <v>15808</v>
      </c>
      <c r="AA26" s="70">
        <v>1594</v>
      </c>
      <c r="AB26" s="64">
        <f>AA26/J26</f>
        <v>159.4</v>
      </c>
      <c r="AC26" s="65">
        <f t="shared" si="3"/>
        <v>9.917189460476788</v>
      </c>
      <c r="AD26" s="113"/>
      <c r="AE26" s="115"/>
      <c r="AF26" s="71"/>
      <c r="AG26" s="71"/>
      <c r="AH26" s="72">
        <v>15808</v>
      </c>
      <c r="AI26" s="73">
        <v>1594</v>
      </c>
      <c r="AJ26" s="74">
        <f t="shared" si="4"/>
        <v>9.917189460476788</v>
      </c>
    </row>
    <row r="27" spans="1:36" s="29" customFormat="1" ht="11.25">
      <c r="A27" s="32">
        <v>21</v>
      </c>
      <c r="B27" s="84"/>
      <c r="C27" s="76" t="s">
        <v>104</v>
      </c>
      <c r="D27" s="77" t="s">
        <v>35</v>
      </c>
      <c r="E27" s="78" t="s">
        <v>105</v>
      </c>
      <c r="F27" s="79">
        <v>43042</v>
      </c>
      <c r="G27" s="57" t="s">
        <v>43</v>
      </c>
      <c r="H27" s="80">
        <v>283</v>
      </c>
      <c r="I27" s="80">
        <v>6</v>
      </c>
      <c r="J27" s="108">
        <v>6</v>
      </c>
      <c r="K27" s="59">
        <v>5</v>
      </c>
      <c r="L27" s="60">
        <v>2629.01</v>
      </c>
      <c r="M27" s="61">
        <v>245</v>
      </c>
      <c r="N27" s="60">
        <v>4091</v>
      </c>
      <c r="O27" s="61">
        <v>325</v>
      </c>
      <c r="P27" s="60">
        <v>4744</v>
      </c>
      <c r="Q27" s="61">
        <v>375</v>
      </c>
      <c r="R27" s="62">
        <f t="shared" si="0"/>
        <v>11464.01</v>
      </c>
      <c r="S27" s="63">
        <f t="shared" si="1"/>
        <v>945</v>
      </c>
      <c r="T27" s="64">
        <f>S27/J27</f>
        <v>157.5</v>
      </c>
      <c r="U27" s="65">
        <f t="shared" si="2"/>
        <v>12.131227513227513</v>
      </c>
      <c r="V27" s="66">
        <v>49932.770000000004</v>
      </c>
      <c r="W27" s="67">
        <v>3951</v>
      </c>
      <c r="X27" s="68">
        <f>IF(V27&lt;&gt;0,-(V27-R27)/V27,"")</f>
        <v>-0.7704110947580116</v>
      </c>
      <c r="Y27" s="68">
        <f>IF(W27&lt;&gt;0,-(W27-S27)/W27,"")</f>
        <v>-0.7608200455580866</v>
      </c>
      <c r="Z27" s="69">
        <v>17560.43</v>
      </c>
      <c r="AA27" s="70">
        <v>1546</v>
      </c>
      <c r="AB27" s="64">
        <f>AA27/J27</f>
        <v>257.6666666666667</v>
      </c>
      <c r="AC27" s="65">
        <f t="shared" si="3"/>
        <v>11.358622250970246</v>
      </c>
      <c r="AD27" s="113">
        <v>81703.96</v>
      </c>
      <c r="AE27" s="115">
        <v>6744</v>
      </c>
      <c r="AF27" s="71">
        <f>IF(AD27&lt;&gt;0,-(AD27-Z27)/AD27,"")</f>
        <v>-0.7850724738433731</v>
      </c>
      <c r="AG27" s="71">
        <f>IF(AE27&lt;&gt;0,-(AE27-AA27)/AE27,"")</f>
        <v>-0.7707591933570581</v>
      </c>
      <c r="AH27" s="81">
        <v>3503210.8299999996</v>
      </c>
      <c r="AI27" s="82">
        <v>277120</v>
      </c>
      <c r="AJ27" s="74">
        <f t="shared" si="4"/>
        <v>12.641494045900691</v>
      </c>
    </row>
    <row r="28" spans="1:36" s="29" customFormat="1" ht="11.25">
      <c r="A28" s="32">
        <v>22</v>
      </c>
      <c r="B28" s="52"/>
      <c r="C28" s="76" t="s">
        <v>96</v>
      </c>
      <c r="D28" s="77" t="s">
        <v>40</v>
      </c>
      <c r="E28" s="78" t="s">
        <v>96</v>
      </c>
      <c r="F28" s="79">
        <v>43035</v>
      </c>
      <c r="G28" s="57" t="s">
        <v>36</v>
      </c>
      <c r="H28" s="80">
        <v>321</v>
      </c>
      <c r="I28" s="80">
        <v>8</v>
      </c>
      <c r="J28" s="108">
        <v>8</v>
      </c>
      <c r="K28" s="59">
        <v>6</v>
      </c>
      <c r="L28" s="60">
        <v>3575</v>
      </c>
      <c r="M28" s="61">
        <v>212</v>
      </c>
      <c r="N28" s="60">
        <v>6399</v>
      </c>
      <c r="O28" s="61">
        <v>384</v>
      </c>
      <c r="P28" s="60">
        <v>6389</v>
      </c>
      <c r="Q28" s="61">
        <v>370</v>
      </c>
      <c r="R28" s="62">
        <f t="shared" si="0"/>
        <v>16363</v>
      </c>
      <c r="S28" s="63">
        <f t="shared" si="1"/>
        <v>966</v>
      </c>
      <c r="T28" s="64">
        <f>S28/J28</f>
        <v>120.75</v>
      </c>
      <c r="U28" s="65">
        <f t="shared" si="2"/>
        <v>16.938923395445133</v>
      </c>
      <c r="V28" s="66">
        <v>61486</v>
      </c>
      <c r="W28" s="67">
        <v>4106</v>
      </c>
      <c r="X28" s="68">
        <f>IF(V28&lt;&gt;0,-(V28-R28)/V28,"")</f>
        <v>-0.7338743779071658</v>
      </c>
      <c r="Y28" s="68">
        <f>IF(W28&lt;&gt;0,-(W28-S28)/W28,"")</f>
        <v>-0.7647345348270823</v>
      </c>
      <c r="Z28" s="69">
        <v>24539</v>
      </c>
      <c r="AA28" s="83">
        <v>1537</v>
      </c>
      <c r="AB28" s="64">
        <f>AA28/J28</f>
        <v>192.125</v>
      </c>
      <c r="AC28" s="65">
        <f t="shared" si="3"/>
        <v>15.96551724137931</v>
      </c>
      <c r="AD28" s="113">
        <v>99332</v>
      </c>
      <c r="AE28" s="114">
        <v>6887</v>
      </c>
      <c r="AF28" s="71">
        <f>IF(AD28&lt;&gt;0,-(AD28-Z28)/AD28,"")</f>
        <v>-0.7529597712720976</v>
      </c>
      <c r="AG28" s="71">
        <f>IF(AE28&lt;&gt;0,-(AE28-AA28)/AE28,"")</f>
        <v>-0.7768259038768695</v>
      </c>
      <c r="AH28" s="81">
        <v>11431180</v>
      </c>
      <c r="AI28" s="82">
        <v>795238</v>
      </c>
      <c r="AJ28" s="74">
        <f t="shared" si="4"/>
        <v>14.374539446052628</v>
      </c>
    </row>
    <row r="29" spans="1:36" s="29" customFormat="1" ht="11.25">
      <c r="A29" s="32">
        <v>23</v>
      </c>
      <c r="B29" s="75" t="s">
        <v>32</v>
      </c>
      <c r="C29" s="53" t="s">
        <v>142</v>
      </c>
      <c r="D29" s="54" t="s">
        <v>42</v>
      </c>
      <c r="E29" s="55" t="s">
        <v>142</v>
      </c>
      <c r="F29" s="56">
        <v>43070</v>
      </c>
      <c r="G29" s="57" t="s">
        <v>45</v>
      </c>
      <c r="H29" s="58">
        <v>11</v>
      </c>
      <c r="I29" s="58">
        <v>11</v>
      </c>
      <c r="J29" s="108">
        <v>11</v>
      </c>
      <c r="K29" s="59">
        <v>1</v>
      </c>
      <c r="L29" s="60">
        <v>1651</v>
      </c>
      <c r="M29" s="61">
        <v>112</v>
      </c>
      <c r="N29" s="60">
        <v>2327</v>
      </c>
      <c r="O29" s="61">
        <v>166</v>
      </c>
      <c r="P29" s="60">
        <v>2098</v>
      </c>
      <c r="Q29" s="61">
        <v>143</v>
      </c>
      <c r="R29" s="62">
        <f t="shared" si="0"/>
        <v>6076</v>
      </c>
      <c r="S29" s="63">
        <f t="shared" si="1"/>
        <v>421</v>
      </c>
      <c r="T29" s="64">
        <f>S29/J29</f>
        <v>38.27272727272727</v>
      </c>
      <c r="U29" s="65">
        <f t="shared" si="2"/>
        <v>14.43230403800475</v>
      </c>
      <c r="V29" s="66"/>
      <c r="W29" s="67"/>
      <c r="X29" s="68"/>
      <c r="Y29" s="68"/>
      <c r="Z29" s="69">
        <v>14680</v>
      </c>
      <c r="AA29" s="70">
        <v>1382</v>
      </c>
      <c r="AB29" s="64">
        <f>AA29/J29</f>
        <v>125.63636363636364</v>
      </c>
      <c r="AC29" s="65">
        <f t="shared" si="3"/>
        <v>10.622286541244573</v>
      </c>
      <c r="AD29" s="113"/>
      <c r="AE29" s="115"/>
      <c r="AF29" s="71"/>
      <c r="AG29" s="71"/>
      <c r="AH29" s="72">
        <v>16984</v>
      </c>
      <c r="AI29" s="73">
        <v>1565</v>
      </c>
      <c r="AJ29" s="74">
        <f t="shared" si="4"/>
        <v>10.852396166134186</v>
      </c>
    </row>
    <row r="30" spans="1:36" s="29" customFormat="1" ht="11.25">
      <c r="A30" s="32">
        <v>24</v>
      </c>
      <c r="B30" s="52"/>
      <c r="C30" s="53" t="s">
        <v>100</v>
      </c>
      <c r="D30" s="54" t="s">
        <v>38</v>
      </c>
      <c r="E30" s="55" t="s">
        <v>99</v>
      </c>
      <c r="F30" s="56">
        <v>43042</v>
      </c>
      <c r="G30" s="57" t="s">
        <v>44</v>
      </c>
      <c r="H30" s="58">
        <v>113</v>
      </c>
      <c r="I30" s="58">
        <v>20</v>
      </c>
      <c r="J30" s="108">
        <v>20</v>
      </c>
      <c r="K30" s="59">
        <v>5</v>
      </c>
      <c r="L30" s="60">
        <v>683</v>
      </c>
      <c r="M30" s="61">
        <v>93</v>
      </c>
      <c r="N30" s="60">
        <v>2876</v>
      </c>
      <c r="O30" s="61">
        <v>270</v>
      </c>
      <c r="P30" s="60">
        <v>3103</v>
      </c>
      <c r="Q30" s="61">
        <v>313</v>
      </c>
      <c r="R30" s="62">
        <f t="shared" si="0"/>
        <v>6662</v>
      </c>
      <c r="S30" s="63">
        <f t="shared" si="1"/>
        <v>676</v>
      </c>
      <c r="T30" s="64">
        <f>S30/J30</f>
        <v>33.8</v>
      </c>
      <c r="U30" s="65">
        <f t="shared" si="2"/>
        <v>9.855029585798816</v>
      </c>
      <c r="V30" s="66">
        <v>8833</v>
      </c>
      <c r="W30" s="67">
        <v>928</v>
      </c>
      <c r="X30" s="68">
        <f aca="true" t="shared" si="11" ref="X30:Y33">IF(V30&lt;&gt;0,-(V30-R30)/V30,"")</f>
        <v>-0.24578285973055586</v>
      </c>
      <c r="Y30" s="68">
        <f t="shared" si="11"/>
        <v>-0.27155172413793105</v>
      </c>
      <c r="Z30" s="69">
        <v>10811.5</v>
      </c>
      <c r="AA30" s="83">
        <v>1262</v>
      </c>
      <c r="AB30" s="64">
        <f>AA30/J30</f>
        <v>63.1</v>
      </c>
      <c r="AC30" s="65">
        <f t="shared" si="3"/>
        <v>8.566957210776545</v>
      </c>
      <c r="AD30" s="113">
        <v>13782.5</v>
      </c>
      <c r="AE30" s="114">
        <v>1527</v>
      </c>
      <c r="AF30" s="71">
        <f aca="true" t="shared" si="12" ref="AF30:AG33">IF(AD30&lt;&gt;0,-(AD30-Z30)/AD30,"")</f>
        <v>-0.21556321422093233</v>
      </c>
      <c r="AG30" s="71">
        <f t="shared" si="12"/>
        <v>-0.17354289456450556</v>
      </c>
      <c r="AH30" s="81">
        <v>489296.01</v>
      </c>
      <c r="AI30" s="82">
        <v>42564</v>
      </c>
      <c r="AJ30" s="74">
        <f t="shared" si="4"/>
        <v>11.495536368762334</v>
      </c>
    </row>
    <row r="31" spans="1:36" s="29" customFormat="1" ht="11.25">
      <c r="A31" s="32">
        <v>25</v>
      </c>
      <c r="B31" s="84"/>
      <c r="C31" s="76" t="s">
        <v>103</v>
      </c>
      <c r="D31" s="77" t="s">
        <v>37</v>
      </c>
      <c r="E31" s="78" t="s">
        <v>103</v>
      </c>
      <c r="F31" s="79">
        <v>43042</v>
      </c>
      <c r="G31" s="57" t="s">
        <v>43</v>
      </c>
      <c r="H31" s="80">
        <v>214</v>
      </c>
      <c r="I31" s="80">
        <v>8</v>
      </c>
      <c r="J31" s="108">
        <v>8</v>
      </c>
      <c r="K31" s="59">
        <v>5</v>
      </c>
      <c r="L31" s="60">
        <v>1341</v>
      </c>
      <c r="M31" s="61">
        <v>108</v>
      </c>
      <c r="N31" s="60">
        <v>5944</v>
      </c>
      <c r="O31" s="61">
        <v>447</v>
      </c>
      <c r="P31" s="60">
        <v>6475.19</v>
      </c>
      <c r="Q31" s="61">
        <v>474</v>
      </c>
      <c r="R31" s="62">
        <f t="shared" si="0"/>
        <v>13760.189999999999</v>
      </c>
      <c r="S31" s="63">
        <f t="shared" si="1"/>
        <v>1029</v>
      </c>
      <c r="T31" s="64">
        <f>S31/J31</f>
        <v>128.625</v>
      </c>
      <c r="U31" s="65">
        <f t="shared" si="2"/>
        <v>13.372390670553935</v>
      </c>
      <c r="V31" s="66">
        <v>44841.2</v>
      </c>
      <c r="W31" s="67">
        <v>3515</v>
      </c>
      <c r="X31" s="68">
        <f t="shared" si="11"/>
        <v>-0.6931351078918495</v>
      </c>
      <c r="Y31" s="68">
        <f t="shared" si="11"/>
        <v>-0.7072546230440967</v>
      </c>
      <c r="Z31" s="69">
        <v>15930.19</v>
      </c>
      <c r="AA31" s="70">
        <v>1240</v>
      </c>
      <c r="AB31" s="64">
        <f>AA31/J31</f>
        <v>155</v>
      </c>
      <c r="AC31" s="65">
        <f t="shared" si="3"/>
        <v>12.84692741935484</v>
      </c>
      <c r="AD31" s="113">
        <v>53006.7</v>
      </c>
      <c r="AE31" s="115">
        <v>4312</v>
      </c>
      <c r="AF31" s="71">
        <f t="shared" si="12"/>
        <v>-0.6994683690929636</v>
      </c>
      <c r="AG31" s="71">
        <f t="shared" si="12"/>
        <v>-0.712430426716141</v>
      </c>
      <c r="AH31" s="81">
        <v>2952820.8200000003</v>
      </c>
      <c r="AI31" s="82">
        <v>230309</v>
      </c>
      <c r="AJ31" s="74">
        <f t="shared" si="4"/>
        <v>12.821126486589757</v>
      </c>
    </row>
    <row r="32" spans="1:36" s="29" customFormat="1" ht="11.25">
      <c r="A32" s="32">
        <v>26</v>
      </c>
      <c r="B32" s="52"/>
      <c r="C32" s="53" t="s">
        <v>70</v>
      </c>
      <c r="D32" s="54" t="s">
        <v>40</v>
      </c>
      <c r="E32" s="55" t="s">
        <v>70</v>
      </c>
      <c r="F32" s="56">
        <v>42902</v>
      </c>
      <c r="G32" s="57" t="s">
        <v>45</v>
      </c>
      <c r="H32" s="58">
        <v>11</v>
      </c>
      <c r="I32" s="58">
        <v>12</v>
      </c>
      <c r="J32" s="108">
        <v>12</v>
      </c>
      <c r="K32" s="59">
        <v>3</v>
      </c>
      <c r="L32" s="60">
        <v>1833</v>
      </c>
      <c r="M32" s="61">
        <v>130</v>
      </c>
      <c r="N32" s="60">
        <v>1542</v>
      </c>
      <c r="O32" s="61">
        <v>117</v>
      </c>
      <c r="P32" s="60">
        <v>2283</v>
      </c>
      <c r="Q32" s="61">
        <v>158</v>
      </c>
      <c r="R32" s="62">
        <f t="shared" si="0"/>
        <v>5658</v>
      </c>
      <c r="S32" s="63">
        <f t="shared" si="1"/>
        <v>405</v>
      </c>
      <c r="T32" s="64">
        <f>S32/J32</f>
        <v>33.75</v>
      </c>
      <c r="U32" s="65">
        <f t="shared" si="2"/>
        <v>13.97037037037037</v>
      </c>
      <c r="V32" s="66">
        <v>40</v>
      </c>
      <c r="W32" s="67">
        <v>4</v>
      </c>
      <c r="X32" s="68">
        <f t="shared" si="11"/>
        <v>140.45</v>
      </c>
      <c r="Y32" s="68">
        <f t="shared" si="11"/>
        <v>100.25</v>
      </c>
      <c r="Z32" s="69">
        <v>12349.6</v>
      </c>
      <c r="AA32" s="70">
        <v>1038</v>
      </c>
      <c r="AB32" s="64">
        <f>AA32/J32</f>
        <v>86.5</v>
      </c>
      <c r="AC32" s="65">
        <f t="shared" si="3"/>
        <v>11.897495183044317</v>
      </c>
      <c r="AD32" s="113">
        <v>3564</v>
      </c>
      <c r="AE32" s="115">
        <v>713</v>
      </c>
      <c r="AF32" s="71">
        <f t="shared" si="12"/>
        <v>2.465095398428732</v>
      </c>
      <c r="AG32" s="71">
        <f t="shared" si="12"/>
        <v>0.45582047685834504</v>
      </c>
      <c r="AH32" s="72">
        <v>16343.6</v>
      </c>
      <c r="AI32" s="73">
        <v>1794</v>
      </c>
      <c r="AJ32" s="74">
        <f t="shared" si="4"/>
        <v>9.110144927536233</v>
      </c>
    </row>
    <row r="33" spans="1:36" s="29" customFormat="1" ht="11.25">
      <c r="A33" s="32">
        <v>27</v>
      </c>
      <c r="B33" s="52"/>
      <c r="C33" s="53" t="s">
        <v>101</v>
      </c>
      <c r="D33" s="54" t="s">
        <v>33</v>
      </c>
      <c r="E33" s="55" t="s">
        <v>102</v>
      </c>
      <c r="F33" s="56">
        <v>43042</v>
      </c>
      <c r="G33" s="57" t="s">
        <v>45</v>
      </c>
      <c r="H33" s="58">
        <v>21</v>
      </c>
      <c r="I33" s="58">
        <v>7</v>
      </c>
      <c r="J33" s="108">
        <v>7</v>
      </c>
      <c r="K33" s="59">
        <v>5</v>
      </c>
      <c r="L33" s="60">
        <v>2217</v>
      </c>
      <c r="M33" s="61">
        <v>170</v>
      </c>
      <c r="N33" s="60">
        <v>2869</v>
      </c>
      <c r="O33" s="61">
        <v>186</v>
      </c>
      <c r="P33" s="60">
        <v>3268</v>
      </c>
      <c r="Q33" s="61">
        <v>226</v>
      </c>
      <c r="R33" s="62">
        <f t="shared" si="0"/>
        <v>8354</v>
      </c>
      <c r="S33" s="63">
        <f t="shared" si="1"/>
        <v>582</v>
      </c>
      <c r="T33" s="64">
        <f>S33/J33</f>
        <v>83.14285714285714</v>
      </c>
      <c r="U33" s="65">
        <f t="shared" si="2"/>
        <v>14.353951890034365</v>
      </c>
      <c r="V33" s="66">
        <v>15933</v>
      </c>
      <c r="W33" s="67">
        <v>1119</v>
      </c>
      <c r="X33" s="68">
        <f t="shared" si="11"/>
        <v>-0.47567940751898574</v>
      </c>
      <c r="Y33" s="68">
        <f t="shared" si="11"/>
        <v>-0.47989276139410186</v>
      </c>
      <c r="Z33" s="69">
        <v>13850</v>
      </c>
      <c r="AA33" s="70">
        <v>1034</v>
      </c>
      <c r="AB33" s="64">
        <f>AA33/J33</f>
        <v>147.71428571428572</v>
      </c>
      <c r="AC33" s="65">
        <f t="shared" si="3"/>
        <v>13.39458413926499</v>
      </c>
      <c r="AD33" s="113">
        <v>33879.31</v>
      </c>
      <c r="AE33" s="115">
        <v>2855</v>
      </c>
      <c r="AF33" s="71">
        <f t="shared" si="12"/>
        <v>-0.591195924592325</v>
      </c>
      <c r="AG33" s="71">
        <f t="shared" si="12"/>
        <v>-0.6378283712784588</v>
      </c>
      <c r="AH33" s="72">
        <v>210270.21</v>
      </c>
      <c r="AI33" s="73">
        <v>16486</v>
      </c>
      <c r="AJ33" s="74">
        <f t="shared" si="4"/>
        <v>12.754471066359335</v>
      </c>
    </row>
    <row r="34" spans="1:36" s="29" customFormat="1" ht="11.25">
      <c r="A34" s="32">
        <v>28</v>
      </c>
      <c r="B34" s="75" t="s">
        <v>32</v>
      </c>
      <c r="C34" s="53" t="s">
        <v>138</v>
      </c>
      <c r="D34" s="54" t="s">
        <v>51</v>
      </c>
      <c r="E34" s="55" t="s">
        <v>138</v>
      </c>
      <c r="F34" s="56">
        <v>43070</v>
      </c>
      <c r="G34" s="57" t="s">
        <v>71</v>
      </c>
      <c r="H34" s="58">
        <v>30</v>
      </c>
      <c r="I34" s="58">
        <v>29</v>
      </c>
      <c r="J34" s="108">
        <v>29</v>
      </c>
      <c r="K34" s="59">
        <v>1</v>
      </c>
      <c r="L34" s="60">
        <v>925</v>
      </c>
      <c r="M34" s="61">
        <v>89</v>
      </c>
      <c r="N34" s="60">
        <v>2688.5</v>
      </c>
      <c r="O34" s="61">
        <v>255</v>
      </c>
      <c r="P34" s="60">
        <v>2977</v>
      </c>
      <c r="Q34" s="61">
        <v>276</v>
      </c>
      <c r="R34" s="62">
        <f t="shared" si="0"/>
        <v>6590.5</v>
      </c>
      <c r="S34" s="63">
        <f t="shared" si="1"/>
        <v>620</v>
      </c>
      <c r="T34" s="64">
        <f>S34/J34</f>
        <v>21.379310344827587</v>
      </c>
      <c r="U34" s="65">
        <f t="shared" si="2"/>
        <v>10.629838709677419</v>
      </c>
      <c r="V34" s="66"/>
      <c r="W34" s="67"/>
      <c r="X34" s="68"/>
      <c r="Y34" s="68"/>
      <c r="Z34" s="69">
        <v>9968.24</v>
      </c>
      <c r="AA34" s="70">
        <v>975</v>
      </c>
      <c r="AB34" s="64">
        <f>AA34/J34</f>
        <v>33.62068965517241</v>
      </c>
      <c r="AC34" s="65">
        <f t="shared" si="3"/>
        <v>10.223835897435897</v>
      </c>
      <c r="AD34" s="113"/>
      <c r="AE34" s="115"/>
      <c r="AF34" s="71"/>
      <c r="AG34" s="71"/>
      <c r="AH34" s="72">
        <v>9968.24</v>
      </c>
      <c r="AI34" s="73">
        <v>975</v>
      </c>
      <c r="AJ34" s="74">
        <f t="shared" si="4"/>
        <v>10.223835897435897</v>
      </c>
    </row>
    <row r="35" spans="1:36" s="29" customFormat="1" ht="11.25">
      <c r="A35" s="32">
        <v>29</v>
      </c>
      <c r="B35" s="52"/>
      <c r="C35" s="53" t="s">
        <v>84</v>
      </c>
      <c r="D35" s="54" t="s">
        <v>37</v>
      </c>
      <c r="E35" s="55" t="s">
        <v>84</v>
      </c>
      <c r="F35" s="56">
        <v>43007</v>
      </c>
      <c r="G35" s="57" t="s">
        <v>74</v>
      </c>
      <c r="H35" s="58">
        <v>388</v>
      </c>
      <c r="I35" s="58">
        <v>2</v>
      </c>
      <c r="J35" s="108">
        <v>2</v>
      </c>
      <c r="K35" s="59">
        <v>7</v>
      </c>
      <c r="L35" s="60">
        <v>0</v>
      </c>
      <c r="M35" s="61">
        <v>0</v>
      </c>
      <c r="N35" s="60">
        <v>0</v>
      </c>
      <c r="O35" s="61">
        <v>0</v>
      </c>
      <c r="P35" s="60">
        <v>0</v>
      </c>
      <c r="Q35" s="61">
        <v>0</v>
      </c>
      <c r="R35" s="62">
        <f t="shared" si="0"/>
        <v>0</v>
      </c>
      <c r="S35" s="63">
        <f t="shared" si="1"/>
        <v>0</v>
      </c>
      <c r="T35" s="64">
        <f>S35/J35</f>
        <v>0</v>
      </c>
      <c r="U35" s="65" t="e">
        <f t="shared" si="2"/>
        <v>#DIV/0!</v>
      </c>
      <c r="V35" s="66">
        <v>134</v>
      </c>
      <c r="W35" s="67">
        <v>11</v>
      </c>
      <c r="X35" s="68">
        <f>IF(V35&lt;&gt;0,-(V35-R35)/V35,"")</f>
        <v>-1</v>
      </c>
      <c r="Y35" s="68">
        <f>IF(W35&lt;&gt;0,-(W35-S35)/W35,"")</f>
        <v>-1</v>
      </c>
      <c r="Z35" s="69">
        <v>6357.78</v>
      </c>
      <c r="AA35" s="70">
        <v>920</v>
      </c>
      <c r="AB35" s="64">
        <f>AA35/J35</f>
        <v>460</v>
      </c>
      <c r="AC35" s="65">
        <f t="shared" si="3"/>
        <v>6.910630434782608</v>
      </c>
      <c r="AD35" s="113">
        <v>6357.78</v>
      </c>
      <c r="AE35" s="115">
        <v>920</v>
      </c>
      <c r="AF35" s="71">
        <f>IF(AD35&lt;&gt;0,-(AD35-Z35)/AD35,"")</f>
        <v>0</v>
      </c>
      <c r="AG35" s="71">
        <f>IF(AE35&lt;&gt;0,-(AE35-AA35)/AE35,"")</f>
        <v>0</v>
      </c>
      <c r="AH35" s="72">
        <v>1477108.77</v>
      </c>
      <c r="AI35" s="73">
        <v>135331</v>
      </c>
      <c r="AJ35" s="74">
        <f t="shared" si="4"/>
        <v>10.914785008608522</v>
      </c>
    </row>
    <row r="36" spans="1:36" s="29" customFormat="1" ht="11.25">
      <c r="A36" s="32">
        <v>30</v>
      </c>
      <c r="B36" s="84"/>
      <c r="C36" s="53" t="s">
        <v>77</v>
      </c>
      <c r="D36" s="54" t="s">
        <v>37</v>
      </c>
      <c r="E36" s="55" t="s">
        <v>77</v>
      </c>
      <c r="F36" s="56">
        <v>42958</v>
      </c>
      <c r="G36" s="57" t="s">
        <v>45</v>
      </c>
      <c r="H36" s="58">
        <v>18</v>
      </c>
      <c r="I36" s="58">
        <v>3</v>
      </c>
      <c r="J36" s="108">
        <v>3</v>
      </c>
      <c r="K36" s="59">
        <v>13</v>
      </c>
      <c r="L36" s="60">
        <v>0</v>
      </c>
      <c r="M36" s="61">
        <v>0</v>
      </c>
      <c r="N36" s="60">
        <v>0</v>
      </c>
      <c r="O36" s="61">
        <v>0</v>
      </c>
      <c r="P36" s="60">
        <v>0</v>
      </c>
      <c r="Q36" s="61">
        <v>0</v>
      </c>
      <c r="R36" s="62">
        <f t="shared" si="0"/>
        <v>0</v>
      </c>
      <c r="S36" s="63">
        <f t="shared" si="1"/>
        <v>0</v>
      </c>
      <c r="T36" s="64">
        <f>S36/J36</f>
        <v>0</v>
      </c>
      <c r="U36" s="65" t="e">
        <f t="shared" si="2"/>
        <v>#DIV/0!</v>
      </c>
      <c r="V36" s="66">
        <v>0</v>
      </c>
      <c r="W36" s="67">
        <v>0</v>
      </c>
      <c r="X36" s="68">
        <f>IF(V36&lt;&gt;0,-(V36-R36)/V36,"")</f>
      </c>
      <c r="Y36" s="68">
        <f>IF(W36&lt;&gt;0,-(W36-S36)/W36,"")</f>
      </c>
      <c r="Z36" s="69">
        <v>4252</v>
      </c>
      <c r="AA36" s="70">
        <v>843</v>
      </c>
      <c r="AB36" s="64">
        <f>AA36/J36</f>
        <v>281</v>
      </c>
      <c r="AC36" s="65">
        <f t="shared" si="3"/>
        <v>5.043890865954923</v>
      </c>
      <c r="AD36" s="113">
        <v>8851.2</v>
      </c>
      <c r="AE36" s="115">
        <v>1770</v>
      </c>
      <c r="AF36" s="71">
        <f>IF(AD36&lt;&gt;0,-(AD36-Z36)/AD36,"")</f>
        <v>-0.5196131597975416</v>
      </c>
      <c r="AG36" s="71">
        <f>IF(AE36&lt;&gt;0,-(AE36-AA36)/AE36,"")</f>
        <v>-0.523728813559322</v>
      </c>
      <c r="AH36" s="72">
        <v>219727.91000000003</v>
      </c>
      <c r="AI36" s="73">
        <v>18078</v>
      </c>
      <c r="AJ36" s="74">
        <f t="shared" si="4"/>
        <v>12.154436884611131</v>
      </c>
    </row>
    <row r="37" spans="1:36" s="29" customFormat="1" ht="11.25">
      <c r="A37" s="32">
        <v>31</v>
      </c>
      <c r="B37" s="75" t="s">
        <v>32</v>
      </c>
      <c r="C37" s="53" t="s">
        <v>130</v>
      </c>
      <c r="D37" s="54" t="s">
        <v>42</v>
      </c>
      <c r="E37" s="55" t="s">
        <v>130</v>
      </c>
      <c r="F37" s="56">
        <v>43070</v>
      </c>
      <c r="G37" s="57" t="s">
        <v>50</v>
      </c>
      <c r="H37" s="58">
        <v>23</v>
      </c>
      <c r="I37" s="58">
        <v>23</v>
      </c>
      <c r="J37" s="108">
        <v>23</v>
      </c>
      <c r="K37" s="59">
        <v>1</v>
      </c>
      <c r="L37" s="60">
        <v>1093</v>
      </c>
      <c r="M37" s="61">
        <v>97</v>
      </c>
      <c r="N37" s="60">
        <v>1336</v>
      </c>
      <c r="O37" s="61">
        <v>116</v>
      </c>
      <c r="P37" s="60">
        <v>1314</v>
      </c>
      <c r="Q37" s="61">
        <v>120</v>
      </c>
      <c r="R37" s="62">
        <f t="shared" si="0"/>
        <v>3743</v>
      </c>
      <c r="S37" s="63">
        <f t="shared" si="1"/>
        <v>333</v>
      </c>
      <c r="T37" s="64">
        <f>S37/J37</f>
        <v>14.478260869565217</v>
      </c>
      <c r="U37" s="65">
        <f t="shared" si="2"/>
        <v>11.24024024024024</v>
      </c>
      <c r="V37" s="66"/>
      <c r="W37" s="67"/>
      <c r="X37" s="68"/>
      <c r="Y37" s="68"/>
      <c r="Z37" s="69">
        <v>7164.280000000001</v>
      </c>
      <c r="AA37" s="70">
        <v>653</v>
      </c>
      <c r="AB37" s="64">
        <f>AA37/J37</f>
        <v>28.391304347826086</v>
      </c>
      <c r="AC37" s="65">
        <f t="shared" si="3"/>
        <v>10.97133231240429</v>
      </c>
      <c r="AD37" s="113"/>
      <c r="AE37" s="115"/>
      <c r="AF37" s="71"/>
      <c r="AG37" s="71"/>
      <c r="AH37" s="72">
        <v>7164.280000000001</v>
      </c>
      <c r="AI37" s="73">
        <v>653</v>
      </c>
      <c r="AJ37" s="74">
        <f t="shared" si="4"/>
        <v>10.97133231240429</v>
      </c>
    </row>
    <row r="38" spans="1:36" s="29" customFormat="1" ht="11.25">
      <c r="A38" s="32">
        <v>32</v>
      </c>
      <c r="B38" s="52"/>
      <c r="C38" s="53" t="s">
        <v>75</v>
      </c>
      <c r="D38" s="54" t="s">
        <v>37</v>
      </c>
      <c r="E38" s="55" t="s">
        <v>76</v>
      </c>
      <c r="F38" s="56">
        <v>42944</v>
      </c>
      <c r="G38" s="57" t="s">
        <v>44</v>
      </c>
      <c r="H38" s="58">
        <v>166</v>
      </c>
      <c r="I38" s="58">
        <v>3</v>
      </c>
      <c r="J38" s="108">
        <v>3</v>
      </c>
      <c r="K38" s="59">
        <v>14</v>
      </c>
      <c r="L38" s="60">
        <v>0</v>
      </c>
      <c r="M38" s="61">
        <v>0</v>
      </c>
      <c r="N38" s="60">
        <v>0</v>
      </c>
      <c r="O38" s="61">
        <v>0</v>
      </c>
      <c r="P38" s="60">
        <v>0</v>
      </c>
      <c r="Q38" s="61">
        <v>0</v>
      </c>
      <c r="R38" s="62">
        <f t="shared" si="0"/>
        <v>0</v>
      </c>
      <c r="S38" s="63">
        <f t="shared" si="1"/>
        <v>0</v>
      </c>
      <c r="T38" s="64">
        <f>S38/J38</f>
        <v>0</v>
      </c>
      <c r="U38" s="65" t="e">
        <f t="shared" si="2"/>
        <v>#DIV/0!</v>
      </c>
      <c r="V38" s="66">
        <v>0</v>
      </c>
      <c r="W38" s="67">
        <v>0</v>
      </c>
      <c r="X38" s="68">
        <f aca="true" t="shared" si="13" ref="X38:X59">IF(V38&lt;&gt;0,-(V38-R38)/V38,"")</f>
      </c>
      <c r="Y38" s="68">
        <f aca="true" t="shared" si="14" ref="Y38:Y59">IF(W38&lt;&gt;0,-(W38-S38)/W38,"")</f>
      </c>
      <c r="Z38" s="69">
        <v>3194</v>
      </c>
      <c r="AA38" s="83">
        <v>626</v>
      </c>
      <c r="AB38" s="64">
        <f>AA38/J38</f>
        <v>208.66666666666666</v>
      </c>
      <c r="AC38" s="65">
        <f t="shared" si="3"/>
        <v>5.10223642172524</v>
      </c>
      <c r="AD38" s="113">
        <v>345</v>
      </c>
      <c r="AE38" s="114">
        <v>56</v>
      </c>
      <c r="AF38" s="71">
        <f aca="true" t="shared" si="15" ref="AF38:AF59">IF(AD38&lt;&gt;0,-(AD38-Z38)/AD38,"")</f>
        <v>8.257971014492753</v>
      </c>
      <c r="AG38" s="71">
        <f aca="true" t="shared" si="16" ref="AG38:AG59">IF(AE38&lt;&gt;0,-(AE38-AA38)/AE38,"")</f>
        <v>10.178571428571429</v>
      </c>
      <c r="AH38" s="81">
        <v>663459.43</v>
      </c>
      <c r="AI38" s="82">
        <v>61371</v>
      </c>
      <c r="AJ38" s="74">
        <f t="shared" si="4"/>
        <v>10.810634175750762</v>
      </c>
    </row>
    <row r="39" spans="1:36" s="29" customFormat="1" ht="11.25">
      <c r="A39" s="32">
        <v>33</v>
      </c>
      <c r="B39" s="52"/>
      <c r="C39" s="53" t="s">
        <v>66</v>
      </c>
      <c r="D39" s="54" t="s">
        <v>37</v>
      </c>
      <c r="E39" s="55" t="s">
        <v>67</v>
      </c>
      <c r="F39" s="56">
        <v>42867</v>
      </c>
      <c r="G39" s="57" t="s">
        <v>57</v>
      </c>
      <c r="H39" s="58">
        <v>5</v>
      </c>
      <c r="I39" s="58">
        <v>1</v>
      </c>
      <c r="J39" s="108">
        <v>1</v>
      </c>
      <c r="K39" s="59">
        <v>4</v>
      </c>
      <c r="L39" s="60">
        <v>0</v>
      </c>
      <c r="M39" s="61">
        <v>0</v>
      </c>
      <c r="N39" s="60">
        <v>0</v>
      </c>
      <c r="O39" s="61">
        <v>0</v>
      </c>
      <c r="P39" s="60">
        <v>0</v>
      </c>
      <c r="Q39" s="61">
        <v>0</v>
      </c>
      <c r="R39" s="62">
        <f t="shared" si="0"/>
        <v>0</v>
      </c>
      <c r="S39" s="63">
        <f t="shared" si="1"/>
        <v>0</v>
      </c>
      <c r="T39" s="64">
        <f>S39/J39</f>
        <v>0</v>
      </c>
      <c r="U39" s="65" t="e">
        <f t="shared" si="2"/>
        <v>#DIV/0!</v>
      </c>
      <c r="V39" s="66">
        <v>0</v>
      </c>
      <c r="W39" s="67">
        <v>0</v>
      </c>
      <c r="X39" s="68">
        <f t="shared" si="13"/>
      </c>
      <c r="Y39" s="68">
        <f t="shared" si="14"/>
      </c>
      <c r="Z39" s="69">
        <v>3112</v>
      </c>
      <c r="AA39" s="70">
        <v>622</v>
      </c>
      <c r="AB39" s="64">
        <f>AA39/J39</f>
        <v>622</v>
      </c>
      <c r="AC39" s="65">
        <f t="shared" si="3"/>
        <v>5.003215434083601</v>
      </c>
      <c r="AD39" s="113">
        <v>3112</v>
      </c>
      <c r="AE39" s="115">
        <v>622</v>
      </c>
      <c r="AF39" s="71">
        <f t="shared" si="15"/>
        <v>0</v>
      </c>
      <c r="AG39" s="71">
        <f t="shared" si="16"/>
        <v>0</v>
      </c>
      <c r="AH39" s="72">
        <v>12621.8</v>
      </c>
      <c r="AI39" s="73">
        <v>1891</v>
      </c>
      <c r="AJ39" s="74">
        <f t="shared" si="4"/>
        <v>6.674669487043892</v>
      </c>
    </row>
    <row r="40" spans="1:36" s="29" customFormat="1" ht="11.25">
      <c r="A40" s="32">
        <v>34</v>
      </c>
      <c r="B40" s="52"/>
      <c r="C40" s="53" t="s">
        <v>118</v>
      </c>
      <c r="D40" s="54" t="s">
        <v>33</v>
      </c>
      <c r="E40" s="55" t="s">
        <v>123</v>
      </c>
      <c r="F40" s="56">
        <v>43056</v>
      </c>
      <c r="G40" s="57" t="s">
        <v>57</v>
      </c>
      <c r="H40" s="58">
        <v>9</v>
      </c>
      <c r="I40" s="58">
        <v>9</v>
      </c>
      <c r="J40" s="108">
        <v>9</v>
      </c>
      <c r="K40" s="59">
        <v>3</v>
      </c>
      <c r="L40" s="60">
        <v>261</v>
      </c>
      <c r="M40" s="61">
        <v>32</v>
      </c>
      <c r="N40" s="60">
        <v>551</v>
      </c>
      <c r="O40" s="61">
        <v>62</v>
      </c>
      <c r="P40" s="60">
        <v>1297</v>
      </c>
      <c r="Q40" s="61">
        <v>139</v>
      </c>
      <c r="R40" s="62">
        <f t="shared" si="0"/>
        <v>2109</v>
      </c>
      <c r="S40" s="63">
        <f t="shared" si="1"/>
        <v>233</v>
      </c>
      <c r="T40" s="64">
        <f>S40/J40</f>
        <v>25.88888888888889</v>
      </c>
      <c r="U40" s="65">
        <f t="shared" si="2"/>
        <v>9.051502145922747</v>
      </c>
      <c r="V40" s="66">
        <v>2557</v>
      </c>
      <c r="W40" s="67">
        <v>253</v>
      </c>
      <c r="X40" s="68">
        <f t="shared" si="13"/>
        <v>-0.1752053187328901</v>
      </c>
      <c r="Y40" s="68">
        <f t="shared" si="14"/>
        <v>-0.07905138339920949</v>
      </c>
      <c r="Z40" s="69">
        <v>4697</v>
      </c>
      <c r="AA40" s="70">
        <v>507</v>
      </c>
      <c r="AB40" s="64">
        <f>AA40/J40</f>
        <v>56.333333333333336</v>
      </c>
      <c r="AC40" s="65">
        <f t="shared" si="3"/>
        <v>9.264299802761341</v>
      </c>
      <c r="AD40" s="113">
        <v>6273</v>
      </c>
      <c r="AE40" s="115">
        <v>799</v>
      </c>
      <c r="AF40" s="71">
        <f t="shared" si="15"/>
        <v>-0.2512354535310059</v>
      </c>
      <c r="AG40" s="71">
        <f t="shared" si="16"/>
        <v>-0.36545682102628285</v>
      </c>
      <c r="AH40" s="72">
        <v>32397</v>
      </c>
      <c r="AI40" s="73">
        <v>3421</v>
      </c>
      <c r="AJ40" s="74">
        <f t="shared" si="4"/>
        <v>9.470038000584625</v>
      </c>
    </row>
    <row r="41" spans="1:36" s="29" customFormat="1" ht="11.25">
      <c r="A41" s="32">
        <v>35</v>
      </c>
      <c r="B41" s="52"/>
      <c r="C41" s="53" t="s">
        <v>65</v>
      </c>
      <c r="D41" s="54" t="s">
        <v>37</v>
      </c>
      <c r="E41" s="55" t="s">
        <v>65</v>
      </c>
      <c r="F41" s="56">
        <v>42867</v>
      </c>
      <c r="G41" s="57" t="s">
        <v>45</v>
      </c>
      <c r="H41" s="58">
        <v>22</v>
      </c>
      <c r="I41" s="58">
        <v>1</v>
      </c>
      <c r="J41" s="108">
        <v>1</v>
      </c>
      <c r="K41" s="59">
        <v>12</v>
      </c>
      <c r="L41" s="60">
        <v>0</v>
      </c>
      <c r="M41" s="61">
        <v>0</v>
      </c>
      <c r="N41" s="60">
        <v>0</v>
      </c>
      <c r="O41" s="61">
        <v>0</v>
      </c>
      <c r="P41" s="60">
        <v>0</v>
      </c>
      <c r="Q41" s="61">
        <v>0</v>
      </c>
      <c r="R41" s="62">
        <f t="shared" si="0"/>
        <v>0</v>
      </c>
      <c r="S41" s="63">
        <f t="shared" si="1"/>
        <v>0</v>
      </c>
      <c r="T41" s="64">
        <f>S41/J41</f>
        <v>0</v>
      </c>
      <c r="U41" s="65" t="e">
        <f t="shared" si="2"/>
        <v>#DIV/0!</v>
      </c>
      <c r="V41" s="66">
        <v>0</v>
      </c>
      <c r="W41" s="67">
        <v>0</v>
      </c>
      <c r="X41" s="68">
        <f t="shared" si="13"/>
      </c>
      <c r="Y41" s="68">
        <f t="shared" si="14"/>
      </c>
      <c r="Z41" s="69">
        <v>2376</v>
      </c>
      <c r="AA41" s="70">
        <v>475</v>
      </c>
      <c r="AB41" s="64">
        <f>AA41/J41</f>
        <v>475</v>
      </c>
      <c r="AC41" s="65">
        <f t="shared" si="3"/>
        <v>5.002105263157895</v>
      </c>
      <c r="AD41" s="113">
        <v>2019.6</v>
      </c>
      <c r="AE41" s="115">
        <v>404</v>
      </c>
      <c r="AF41" s="71">
        <f t="shared" si="15"/>
        <v>0.17647058823529416</v>
      </c>
      <c r="AG41" s="71">
        <f t="shared" si="16"/>
        <v>0.17574257425742573</v>
      </c>
      <c r="AH41" s="72">
        <v>90079.15</v>
      </c>
      <c r="AI41" s="73">
        <v>9051</v>
      </c>
      <c r="AJ41" s="74">
        <f t="shared" si="4"/>
        <v>9.952397525135343</v>
      </c>
    </row>
    <row r="42" spans="1:36" s="29" customFormat="1" ht="11.25">
      <c r="A42" s="32">
        <v>36</v>
      </c>
      <c r="B42" s="52"/>
      <c r="C42" s="53" t="s">
        <v>87</v>
      </c>
      <c r="D42" s="54" t="s">
        <v>37</v>
      </c>
      <c r="E42" s="55" t="s">
        <v>88</v>
      </c>
      <c r="F42" s="56">
        <v>43021</v>
      </c>
      <c r="G42" s="57" t="s">
        <v>44</v>
      </c>
      <c r="H42" s="58">
        <v>92</v>
      </c>
      <c r="I42" s="58">
        <v>4</v>
      </c>
      <c r="J42" s="108">
        <v>4</v>
      </c>
      <c r="K42" s="59">
        <v>8</v>
      </c>
      <c r="L42" s="60">
        <v>0</v>
      </c>
      <c r="M42" s="61">
        <v>0</v>
      </c>
      <c r="N42" s="60">
        <v>0</v>
      </c>
      <c r="O42" s="61">
        <v>0</v>
      </c>
      <c r="P42" s="60">
        <v>0</v>
      </c>
      <c r="Q42" s="61">
        <v>0</v>
      </c>
      <c r="R42" s="62">
        <f t="shared" si="0"/>
        <v>0</v>
      </c>
      <c r="S42" s="63">
        <f t="shared" si="1"/>
        <v>0</v>
      </c>
      <c r="T42" s="64">
        <f>S42/J42</f>
        <v>0</v>
      </c>
      <c r="U42" s="65" t="e">
        <f t="shared" si="2"/>
        <v>#DIV/0!</v>
      </c>
      <c r="V42" s="66">
        <v>0</v>
      </c>
      <c r="W42" s="67">
        <v>0</v>
      </c>
      <c r="X42" s="68">
        <f t="shared" si="13"/>
      </c>
      <c r="Y42" s="68">
        <f t="shared" si="14"/>
      </c>
      <c r="Z42" s="69">
        <v>2591</v>
      </c>
      <c r="AA42" s="83">
        <v>469</v>
      </c>
      <c r="AB42" s="64">
        <f>AA42/J42</f>
        <v>117.25</v>
      </c>
      <c r="AC42" s="65">
        <f t="shared" si="3"/>
        <v>5.524520255863539</v>
      </c>
      <c r="AD42" s="113">
        <v>1300</v>
      </c>
      <c r="AE42" s="114">
        <v>126</v>
      </c>
      <c r="AF42" s="71">
        <f t="shared" si="15"/>
        <v>0.9930769230769231</v>
      </c>
      <c r="AG42" s="71">
        <f t="shared" si="16"/>
        <v>2.7222222222222223</v>
      </c>
      <c r="AH42" s="81">
        <v>201602.75</v>
      </c>
      <c r="AI42" s="82">
        <v>19725</v>
      </c>
      <c r="AJ42" s="74">
        <f t="shared" si="4"/>
        <v>10.220671736375158</v>
      </c>
    </row>
    <row r="43" spans="1:36" s="29" customFormat="1" ht="11.25">
      <c r="A43" s="32">
        <v>37</v>
      </c>
      <c r="B43" s="52"/>
      <c r="C43" s="53" t="s">
        <v>79</v>
      </c>
      <c r="D43" s="54" t="s">
        <v>39</v>
      </c>
      <c r="E43" s="55" t="s">
        <v>78</v>
      </c>
      <c r="F43" s="56">
        <v>42965</v>
      </c>
      <c r="G43" s="57" t="s">
        <v>44</v>
      </c>
      <c r="H43" s="58">
        <v>125</v>
      </c>
      <c r="I43" s="58">
        <v>2</v>
      </c>
      <c r="J43" s="108">
        <v>2</v>
      </c>
      <c r="K43" s="59">
        <v>12</v>
      </c>
      <c r="L43" s="60">
        <v>0</v>
      </c>
      <c r="M43" s="61">
        <v>0</v>
      </c>
      <c r="N43" s="60">
        <v>0</v>
      </c>
      <c r="O43" s="61">
        <v>0</v>
      </c>
      <c r="P43" s="60">
        <v>0</v>
      </c>
      <c r="Q43" s="61">
        <v>0</v>
      </c>
      <c r="R43" s="62">
        <f t="shared" si="0"/>
        <v>0</v>
      </c>
      <c r="S43" s="63">
        <f t="shared" si="1"/>
        <v>0</v>
      </c>
      <c r="T43" s="64">
        <f>S43/J43</f>
        <v>0</v>
      </c>
      <c r="U43" s="65" t="e">
        <f t="shared" si="2"/>
        <v>#DIV/0!</v>
      </c>
      <c r="V43" s="66">
        <v>0</v>
      </c>
      <c r="W43" s="67">
        <v>0</v>
      </c>
      <c r="X43" s="68">
        <f t="shared" si="13"/>
      </c>
      <c r="Y43" s="68">
        <f t="shared" si="14"/>
      </c>
      <c r="Z43" s="69">
        <v>2431</v>
      </c>
      <c r="AA43" s="83">
        <v>462</v>
      </c>
      <c r="AB43" s="64">
        <f>AA43/J43</f>
        <v>231</v>
      </c>
      <c r="AC43" s="65">
        <f t="shared" si="3"/>
        <v>5.261904761904762</v>
      </c>
      <c r="AD43" s="113">
        <v>1992</v>
      </c>
      <c r="AE43" s="114">
        <v>386</v>
      </c>
      <c r="AF43" s="71">
        <f t="shared" si="15"/>
        <v>0.22038152610441766</v>
      </c>
      <c r="AG43" s="71">
        <f t="shared" si="16"/>
        <v>0.19689119170984457</v>
      </c>
      <c r="AH43" s="81">
        <v>266515.51</v>
      </c>
      <c r="AI43" s="82">
        <v>25133</v>
      </c>
      <c r="AJ43" s="74">
        <f t="shared" si="4"/>
        <v>10.604206023952573</v>
      </c>
    </row>
    <row r="44" spans="1:36" s="29" customFormat="1" ht="11.25">
      <c r="A44" s="32">
        <v>38</v>
      </c>
      <c r="B44" s="52"/>
      <c r="C44" s="53" t="s">
        <v>89</v>
      </c>
      <c r="D44" s="54" t="s">
        <v>39</v>
      </c>
      <c r="E44" s="55" t="s">
        <v>89</v>
      </c>
      <c r="F44" s="56">
        <v>43021</v>
      </c>
      <c r="G44" s="57" t="s">
        <v>47</v>
      </c>
      <c r="H44" s="58">
        <v>18</v>
      </c>
      <c r="I44" s="58">
        <v>2</v>
      </c>
      <c r="J44" s="108">
        <v>2</v>
      </c>
      <c r="K44" s="59">
        <v>6</v>
      </c>
      <c r="L44" s="60">
        <v>0</v>
      </c>
      <c r="M44" s="61">
        <v>0</v>
      </c>
      <c r="N44" s="60">
        <v>0</v>
      </c>
      <c r="O44" s="61">
        <v>0</v>
      </c>
      <c r="P44" s="60">
        <v>0</v>
      </c>
      <c r="Q44" s="61">
        <v>0</v>
      </c>
      <c r="R44" s="62">
        <f t="shared" si="0"/>
        <v>0</v>
      </c>
      <c r="S44" s="63">
        <f t="shared" si="1"/>
        <v>0</v>
      </c>
      <c r="T44" s="64">
        <f>S44/J44</f>
        <v>0</v>
      </c>
      <c r="U44" s="65" t="e">
        <f t="shared" si="2"/>
        <v>#DIV/0!</v>
      </c>
      <c r="V44" s="66">
        <v>266</v>
      </c>
      <c r="W44" s="67">
        <v>30</v>
      </c>
      <c r="X44" s="68">
        <f t="shared" si="13"/>
        <v>-1</v>
      </c>
      <c r="Y44" s="68">
        <f t="shared" si="14"/>
        <v>-1</v>
      </c>
      <c r="Z44" s="69">
        <v>3801.82</v>
      </c>
      <c r="AA44" s="70">
        <v>450</v>
      </c>
      <c r="AB44" s="64">
        <f>AA44/J44</f>
        <v>225</v>
      </c>
      <c r="AC44" s="65">
        <f t="shared" si="3"/>
        <v>8.448488888888889</v>
      </c>
      <c r="AD44" s="113">
        <v>494</v>
      </c>
      <c r="AE44" s="115">
        <v>55</v>
      </c>
      <c r="AF44" s="71">
        <f t="shared" si="15"/>
        <v>6.695991902834009</v>
      </c>
      <c r="AG44" s="71">
        <f t="shared" si="16"/>
        <v>7.181818181818182</v>
      </c>
      <c r="AH44" s="72">
        <v>20316.29</v>
      </c>
      <c r="AI44" s="73">
        <v>2629</v>
      </c>
      <c r="AJ44" s="74">
        <f t="shared" si="4"/>
        <v>7.727763408139977</v>
      </c>
    </row>
    <row r="45" spans="1:36" s="29" customFormat="1" ht="11.25">
      <c r="A45" s="32">
        <v>39</v>
      </c>
      <c r="B45" s="52"/>
      <c r="C45" s="53" t="s">
        <v>72</v>
      </c>
      <c r="D45" s="54" t="s">
        <v>37</v>
      </c>
      <c r="E45" s="55" t="s">
        <v>73</v>
      </c>
      <c r="F45" s="56">
        <v>42909</v>
      </c>
      <c r="G45" s="57" t="s">
        <v>44</v>
      </c>
      <c r="H45" s="58">
        <v>114</v>
      </c>
      <c r="I45" s="58">
        <v>2</v>
      </c>
      <c r="J45" s="108">
        <v>2</v>
      </c>
      <c r="K45" s="59">
        <v>18</v>
      </c>
      <c r="L45" s="60">
        <v>86.0000000042202</v>
      </c>
      <c r="M45" s="61">
        <v>7</v>
      </c>
      <c r="N45" s="60">
        <v>157.999999994996</v>
      </c>
      <c r="O45" s="61">
        <v>15</v>
      </c>
      <c r="P45" s="60">
        <v>184.99999998174</v>
      </c>
      <c r="Q45" s="61">
        <v>16</v>
      </c>
      <c r="R45" s="62">
        <f t="shared" si="0"/>
        <v>428.9999999809562</v>
      </c>
      <c r="S45" s="63">
        <f t="shared" si="1"/>
        <v>38</v>
      </c>
      <c r="T45" s="64">
        <f>S45/J45</f>
        <v>19</v>
      </c>
      <c r="U45" s="65">
        <f t="shared" si="2"/>
        <v>11.289473683709375</v>
      </c>
      <c r="V45" s="66">
        <v>0</v>
      </c>
      <c r="W45" s="67">
        <v>0</v>
      </c>
      <c r="X45" s="68">
        <f t="shared" si="13"/>
      </c>
      <c r="Y45" s="68">
        <f t="shared" si="14"/>
      </c>
      <c r="Z45" s="69">
        <v>2235</v>
      </c>
      <c r="AA45" s="83">
        <v>396</v>
      </c>
      <c r="AB45" s="64">
        <f>AA45/J45</f>
        <v>198</v>
      </c>
      <c r="AC45" s="65">
        <f t="shared" si="3"/>
        <v>5.643939393939394</v>
      </c>
      <c r="AD45" s="113">
        <v>1188</v>
      </c>
      <c r="AE45" s="114">
        <v>238</v>
      </c>
      <c r="AF45" s="71">
        <f t="shared" si="15"/>
        <v>0.8813131313131313</v>
      </c>
      <c r="AG45" s="71">
        <f t="shared" si="16"/>
        <v>0.6638655462184874</v>
      </c>
      <c r="AH45" s="81">
        <v>259144.68</v>
      </c>
      <c r="AI45" s="82">
        <v>25846</v>
      </c>
      <c r="AJ45" s="74">
        <f t="shared" si="4"/>
        <v>10.026490752921148</v>
      </c>
    </row>
    <row r="46" spans="1:38" s="29" customFormat="1" ht="11.25">
      <c r="A46" s="32">
        <v>40</v>
      </c>
      <c r="B46" s="52"/>
      <c r="C46" s="53" t="s">
        <v>91</v>
      </c>
      <c r="D46" s="54" t="s">
        <v>40</v>
      </c>
      <c r="E46" s="55" t="s">
        <v>91</v>
      </c>
      <c r="F46" s="56">
        <v>43035</v>
      </c>
      <c r="G46" s="57" t="s">
        <v>45</v>
      </c>
      <c r="H46" s="58">
        <v>27</v>
      </c>
      <c r="I46" s="58">
        <v>3</v>
      </c>
      <c r="J46" s="108">
        <v>3</v>
      </c>
      <c r="K46" s="59">
        <v>6</v>
      </c>
      <c r="L46" s="60">
        <v>610</v>
      </c>
      <c r="M46" s="61">
        <v>43</v>
      </c>
      <c r="N46" s="60">
        <v>972</v>
      </c>
      <c r="O46" s="61">
        <v>69</v>
      </c>
      <c r="P46" s="60">
        <v>848</v>
      </c>
      <c r="Q46" s="61">
        <v>63</v>
      </c>
      <c r="R46" s="62">
        <f t="shared" si="0"/>
        <v>2430</v>
      </c>
      <c r="S46" s="63">
        <f t="shared" si="1"/>
        <v>175</v>
      </c>
      <c r="T46" s="64">
        <f>S46/J46</f>
        <v>58.333333333333336</v>
      </c>
      <c r="U46" s="65">
        <f t="shared" si="2"/>
        <v>13.885714285714286</v>
      </c>
      <c r="V46" s="66">
        <v>1642</v>
      </c>
      <c r="W46" s="67">
        <v>121</v>
      </c>
      <c r="X46" s="68">
        <f t="shared" si="13"/>
        <v>0.47990255785627284</v>
      </c>
      <c r="Y46" s="68">
        <f t="shared" si="14"/>
        <v>0.4462809917355372</v>
      </c>
      <c r="Z46" s="69">
        <v>5211</v>
      </c>
      <c r="AA46" s="70">
        <v>381</v>
      </c>
      <c r="AB46" s="64">
        <f>AA46/J46</f>
        <v>127</v>
      </c>
      <c r="AC46" s="65">
        <f t="shared" si="3"/>
        <v>13.67716535433071</v>
      </c>
      <c r="AD46" s="113">
        <v>7708</v>
      </c>
      <c r="AE46" s="115">
        <v>1028</v>
      </c>
      <c r="AF46" s="71">
        <f t="shared" si="15"/>
        <v>-0.3239491437467566</v>
      </c>
      <c r="AG46" s="71">
        <f t="shared" si="16"/>
        <v>-0.6293774319066148</v>
      </c>
      <c r="AH46" s="72">
        <v>158636.47</v>
      </c>
      <c r="AI46" s="73">
        <v>13662</v>
      </c>
      <c r="AJ46" s="74">
        <f t="shared" si="4"/>
        <v>11.611511491728884</v>
      </c>
      <c r="AK46" s="111"/>
      <c r="AL46" s="112"/>
    </row>
    <row r="47" spans="1:38" s="29" customFormat="1" ht="11.25">
      <c r="A47" s="32">
        <v>41</v>
      </c>
      <c r="B47" s="52"/>
      <c r="C47" s="53" t="s">
        <v>52</v>
      </c>
      <c r="D47" s="54"/>
      <c r="E47" s="55" t="s">
        <v>52</v>
      </c>
      <c r="F47" s="56">
        <v>42251</v>
      </c>
      <c r="G47" s="57" t="s">
        <v>74</v>
      </c>
      <c r="H47" s="58">
        <v>263</v>
      </c>
      <c r="I47" s="58">
        <v>1</v>
      </c>
      <c r="J47" s="108">
        <v>1</v>
      </c>
      <c r="K47" s="59">
        <v>6</v>
      </c>
      <c r="L47" s="60">
        <v>0</v>
      </c>
      <c r="M47" s="61">
        <v>0</v>
      </c>
      <c r="N47" s="60">
        <v>0</v>
      </c>
      <c r="O47" s="61">
        <v>0</v>
      </c>
      <c r="P47" s="60">
        <v>0</v>
      </c>
      <c r="Q47" s="61">
        <v>0</v>
      </c>
      <c r="R47" s="62">
        <f t="shared" si="0"/>
        <v>0</v>
      </c>
      <c r="S47" s="63">
        <f t="shared" si="1"/>
        <v>0</v>
      </c>
      <c r="T47" s="64">
        <f>S47/J47</f>
        <v>0</v>
      </c>
      <c r="U47" s="65" t="e">
        <f t="shared" si="2"/>
        <v>#DIV/0!</v>
      </c>
      <c r="V47" s="66">
        <v>0</v>
      </c>
      <c r="W47" s="67">
        <v>0</v>
      </c>
      <c r="X47" s="68">
        <f t="shared" si="13"/>
      </c>
      <c r="Y47" s="68">
        <f t="shared" si="14"/>
      </c>
      <c r="Z47" s="69">
        <v>1900.8</v>
      </c>
      <c r="AA47" s="70">
        <v>380</v>
      </c>
      <c r="AB47" s="64">
        <f>AA47/J47</f>
        <v>380</v>
      </c>
      <c r="AC47" s="65">
        <f t="shared" si="3"/>
        <v>5.002105263157895</v>
      </c>
      <c r="AD47" s="113">
        <v>1995</v>
      </c>
      <c r="AE47" s="115">
        <v>190</v>
      </c>
      <c r="AF47" s="71">
        <f t="shared" si="15"/>
        <v>-0.04721804511278198</v>
      </c>
      <c r="AG47" s="71">
        <f t="shared" si="16"/>
        <v>1</v>
      </c>
      <c r="AH47" s="72">
        <v>845466.7899999999</v>
      </c>
      <c r="AI47" s="73">
        <v>77021</v>
      </c>
      <c r="AJ47" s="74">
        <f t="shared" si="4"/>
        <v>10.977094428792146</v>
      </c>
      <c r="AK47" s="111"/>
      <c r="AL47" s="112"/>
    </row>
    <row r="48" spans="1:38" s="29" customFormat="1" ht="11.25">
      <c r="A48" s="32">
        <v>42</v>
      </c>
      <c r="B48" s="52"/>
      <c r="C48" s="53" t="s">
        <v>92</v>
      </c>
      <c r="D48" s="54">
        <v>15</v>
      </c>
      <c r="E48" s="55" t="s">
        <v>53</v>
      </c>
      <c r="F48" s="56">
        <v>43028</v>
      </c>
      <c r="G48" s="57" t="s">
        <v>44</v>
      </c>
      <c r="H48" s="58">
        <v>17</v>
      </c>
      <c r="I48" s="58">
        <v>1</v>
      </c>
      <c r="J48" s="108">
        <v>1</v>
      </c>
      <c r="K48" s="59">
        <v>7</v>
      </c>
      <c r="L48" s="60">
        <v>0</v>
      </c>
      <c r="M48" s="61">
        <v>0</v>
      </c>
      <c r="N48" s="60">
        <v>0</v>
      </c>
      <c r="O48" s="61">
        <v>0</v>
      </c>
      <c r="P48" s="60">
        <v>0</v>
      </c>
      <c r="Q48" s="61">
        <v>0</v>
      </c>
      <c r="R48" s="62">
        <f t="shared" si="0"/>
        <v>0</v>
      </c>
      <c r="S48" s="63">
        <f t="shared" si="1"/>
        <v>0</v>
      </c>
      <c r="T48" s="64">
        <f>S48/J48</f>
        <v>0</v>
      </c>
      <c r="U48" s="65" t="e">
        <f t="shared" si="2"/>
        <v>#DIV/0!</v>
      </c>
      <c r="V48" s="66">
        <v>0</v>
      </c>
      <c r="W48" s="67">
        <v>0</v>
      </c>
      <c r="X48" s="68">
        <f t="shared" si="13"/>
      </c>
      <c r="Y48" s="68">
        <f t="shared" si="14"/>
      </c>
      <c r="Z48" s="69">
        <v>1782</v>
      </c>
      <c r="AA48" s="83">
        <v>356</v>
      </c>
      <c r="AB48" s="64">
        <f>AA48/J48</f>
        <v>356</v>
      </c>
      <c r="AC48" s="65">
        <f t="shared" si="3"/>
        <v>5.00561797752809</v>
      </c>
      <c r="AD48" s="113">
        <v>831.6</v>
      </c>
      <c r="AE48" s="114">
        <v>166</v>
      </c>
      <c r="AF48" s="71">
        <f t="shared" si="15"/>
        <v>1.1428571428571428</v>
      </c>
      <c r="AG48" s="71">
        <f t="shared" si="16"/>
        <v>1.144578313253012</v>
      </c>
      <c r="AH48" s="81">
        <v>109354.44</v>
      </c>
      <c r="AI48" s="82">
        <v>7886</v>
      </c>
      <c r="AJ48" s="74">
        <f t="shared" si="4"/>
        <v>13.866908445346183</v>
      </c>
      <c r="AK48" s="111"/>
      <c r="AL48" s="112"/>
    </row>
    <row r="49" spans="1:38" s="29" customFormat="1" ht="11.25">
      <c r="A49" s="32">
        <v>43</v>
      </c>
      <c r="B49" s="52"/>
      <c r="C49" s="53" t="s">
        <v>108</v>
      </c>
      <c r="D49" s="54" t="s">
        <v>37</v>
      </c>
      <c r="E49" s="55" t="s">
        <v>108</v>
      </c>
      <c r="F49" s="56">
        <v>43049</v>
      </c>
      <c r="G49" s="57" t="s">
        <v>74</v>
      </c>
      <c r="H49" s="58">
        <v>143</v>
      </c>
      <c r="I49" s="58">
        <v>4</v>
      </c>
      <c r="J49" s="108">
        <v>4</v>
      </c>
      <c r="K49" s="59">
        <v>4</v>
      </c>
      <c r="L49" s="60">
        <v>412</v>
      </c>
      <c r="M49" s="61">
        <v>49</v>
      </c>
      <c r="N49" s="60">
        <v>622</v>
      </c>
      <c r="O49" s="61">
        <v>69</v>
      </c>
      <c r="P49" s="60">
        <v>972</v>
      </c>
      <c r="Q49" s="61">
        <v>97</v>
      </c>
      <c r="R49" s="62">
        <f t="shared" si="0"/>
        <v>2006</v>
      </c>
      <c r="S49" s="63">
        <f t="shared" si="1"/>
        <v>215</v>
      </c>
      <c r="T49" s="64">
        <f>S49/J49</f>
        <v>53.75</v>
      </c>
      <c r="U49" s="65">
        <f t="shared" si="2"/>
        <v>9.330232558139535</v>
      </c>
      <c r="V49" s="66">
        <v>24997.86</v>
      </c>
      <c r="W49" s="67">
        <v>2135</v>
      </c>
      <c r="X49" s="68">
        <f t="shared" si="13"/>
        <v>-0.9197531308680023</v>
      </c>
      <c r="Y49" s="68">
        <f t="shared" si="14"/>
        <v>-0.8992974238875878</v>
      </c>
      <c r="Z49" s="69">
        <v>3185</v>
      </c>
      <c r="AA49" s="70">
        <v>346</v>
      </c>
      <c r="AB49" s="64">
        <f>AA49/J49</f>
        <v>86.5</v>
      </c>
      <c r="AC49" s="65">
        <f t="shared" si="3"/>
        <v>9.205202312138729</v>
      </c>
      <c r="AD49" s="113">
        <v>40421.01</v>
      </c>
      <c r="AE49" s="115">
        <v>3546</v>
      </c>
      <c r="AF49" s="71">
        <f t="shared" si="15"/>
        <v>-0.9212043439785399</v>
      </c>
      <c r="AG49" s="71">
        <f t="shared" si="16"/>
        <v>-0.9024252679075014</v>
      </c>
      <c r="AH49" s="72">
        <v>1095030.12</v>
      </c>
      <c r="AI49" s="73">
        <v>92789</v>
      </c>
      <c r="AJ49" s="74">
        <f t="shared" si="4"/>
        <v>11.801292394572634</v>
      </c>
      <c r="AK49" s="111"/>
      <c r="AL49" s="112"/>
    </row>
    <row r="50" spans="1:38" s="29" customFormat="1" ht="11.25">
      <c r="A50" s="32">
        <v>44</v>
      </c>
      <c r="B50" s="84"/>
      <c r="C50" s="76" t="s">
        <v>58</v>
      </c>
      <c r="D50" s="77" t="s">
        <v>37</v>
      </c>
      <c r="E50" s="78" t="s">
        <v>59</v>
      </c>
      <c r="F50" s="79">
        <v>42825</v>
      </c>
      <c r="G50" s="57" t="s">
        <v>43</v>
      </c>
      <c r="H50" s="80">
        <v>269</v>
      </c>
      <c r="I50" s="80">
        <v>3</v>
      </c>
      <c r="J50" s="108">
        <v>3</v>
      </c>
      <c r="K50" s="59">
        <v>29</v>
      </c>
      <c r="L50" s="60">
        <v>0</v>
      </c>
      <c r="M50" s="61">
        <v>0</v>
      </c>
      <c r="N50" s="60">
        <v>0</v>
      </c>
      <c r="O50" s="61">
        <v>0</v>
      </c>
      <c r="P50" s="60">
        <v>0</v>
      </c>
      <c r="Q50" s="61">
        <v>0</v>
      </c>
      <c r="R50" s="62">
        <f t="shared" si="0"/>
        <v>0</v>
      </c>
      <c r="S50" s="63">
        <f t="shared" si="1"/>
        <v>0</v>
      </c>
      <c r="T50" s="64">
        <f>S50/J50</f>
        <v>0</v>
      </c>
      <c r="U50" s="65" t="e">
        <f t="shared" si="2"/>
        <v>#DIV/0!</v>
      </c>
      <c r="V50" s="66">
        <v>0</v>
      </c>
      <c r="W50" s="67">
        <v>0</v>
      </c>
      <c r="X50" s="68">
        <f t="shared" si="13"/>
      </c>
      <c r="Y50" s="68">
        <f t="shared" si="14"/>
      </c>
      <c r="Z50" s="69">
        <v>2052</v>
      </c>
      <c r="AA50" s="70">
        <v>342</v>
      </c>
      <c r="AB50" s="64">
        <f>AA50/J50</f>
        <v>114</v>
      </c>
      <c r="AC50" s="65">
        <f t="shared" si="3"/>
        <v>6</v>
      </c>
      <c r="AD50" s="113">
        <v>5384</v>
      </c>
      <c r="AE50" s="115">
        <v>574</v>
      </c>
      <c r="AF50" s="71">
        <f t="shared" si="15"/>
        <v>-0.6188707280832095</v>
      </c>
      <c r="AG50" s="71">
        <f t="shared" si="16"/>
        <v>-0.40418118466898956</v>
      </c>
      <c r="AH50" s="81">
        <v>7164220.62</v>
      </c>
      <c r="AI50" s="82">
        <v>598149</v>
      </c>
      <c r="AJ50" s="74">
        <f t="shared" si="4"/>
        <v>11.977317725182187</v>
      </c>
      <c r="AK50" s="111"/>
      <c r="AL50" s="112"/>
    </row>
    <row r="51" spans="1:38" s="29" customFormat="1" ht="11.25">
      <c r="A51" s="32">
        <v>45</v>
      </c>
      <c r="B51" s="52"/>
      <c r="C51" s="53" t="s">
        <v>90</v>
      </c>
      <c r="D51" s="54" t="s">
        <v>42</v>
      </c>
      <c r="E51" s="55" t="s">
        <v>90</v>
      </c>
      <c r="F51" s="56">
        <v>43021</v>
      </c>
      <c r="G51" s="57" t="s">
        <v>74</v>
      </c>
      <c r="H51" s="58">
        <v>381</v>
      </c>
      <c r="I51" s="58">
        <v>1</v>
      </c>
      <c r="J51" s="108">
        <v>1</v>
      </c>
      <c r="K51" s="59">
        <v>8</v>
      </c>
      <c r="L51" s="60">
        <v>0</v>
      </c>
      <c r="M51" s="61">
        <v>0</v>
      </c>
      <c r="N51" s="60">
        <v>0</v>
      </c>
      <c r="O51" s="61">
        <v>0</v>
      </c>
      <c r="P51" s="60">
        <v>0</v>
      </c>
      <c r="Q51" s="61">
        <v>0</v>
      </c>
      <c r="R51" s="62">
        <f t="shared" si="0"/>
        <v>0</v>
      </c>
      <c r="S51" s="63">
        <f t="shared" si="1"/>
        <v>0</v>
      </c>
      <c r="T51" s="64">
        <f>S51/J51</f>
        <v>0</v>
      </c>
      <c r="U51" s="65" t="e">
        <f t="shared" si="2"/>
        <v>#DIV/0!</v>
      </c>
      <c r="V51" s="66">
        <v>2158</v>
      </c>
      <c r="W51" s="67">
        <v>411</v>
      </c>
      <c r="X51" s="68">
        <f t="shared" si="13"/>
        <v>-1</v>
      </c>
      <c r="Y51" s="68">
        <f t="shared" si="14"/>
        <v>-1</v>
      </c>
      <c r="Z51" s="69">
        <v>1938</v>
      </c>
      <c r="AA51" s="70">
        <v>330</v>
      </c>
      <c r="AB51" s="64">
        <f>AA51/J51</f>
        <v>330</v>
      </c>
      <c r="AC51" s="65">
        <f t="shared" si="3"/>
        <v>5.872727272727273</v>
      </c>
      <c r="AD51" s="113">
        <v>8298.7</v>
      </c>
      <c r="AE51" s="115">
        <v>1349</v>
      </c>
      <c r="AF51" s="71">
        <f t="shared" si="15"/>
        <v>-0.7664694470218227</v>
      </c>
      <c r="AG51" s="71">
        <f t="shared" si="16"/>
        <v>-0.7553743513713862</v>
      </c>
      <c r="AH51" s="72">
        <v>7852032.28</v>
      </c>
      <c r="AI51" s="73">
        <v>647296</v>
      </c>
      <c r="AJ51" s="74">
        <f t="shared" si="4"/>
        <v>12.130512593929208</v>
      </c>
      <c r="AK51" s="111"/>
      <c r="AL51" s="112"/>
    </row>
    <row r="52" spans="1:38" s="29" customFormat="1" ht="11.25">
      <c r="A52" s="32">
        <v>46</v>
      </c>
      <c r="B52" s="52"/>
      <c r="C52" s="76" t="s">
        <v>106</v>
      </c>
      <c r="D52" s="77" t="s">
        <v>42</v>
      </c>
      <c r="E52" s="78" t="s">
        <v>106</v>
      </c>
      <c r="F52" s="79">
        <v>43042</v>
      </c>
      <c r="G52" s="57" t="s">
        <v>36</v>
      </c>
      <c r="H52" s="80">
        <v>324</v>
      </c>
      <c r="I52" s="80">
        <v>4</v>
      </c>
      <c r="J52" s="108">
        <v>4</v>
      </c>
      <c r="K52" s="59">
        <v>5</v>
      </c>
      <c r="L52" s="60">
        <v>312</v>
      </c>
      <c r="M52" s="61">
        <v>28</v>
      </c>
      <c r="N52" s="60">
        <v>560</v>
      </c>
      <c r="O52" s="61">
        <v>51</v>
      </c>
      <c r="P52" s="60">
        <v>1025</v>
      </c>
      <c r="Q52" s="61">
        <v>83</v>
      </c>
      <c r="R52" s="62">
        <f t="shared" si="0"/>
        <v>1897</v>
      </c>
      <c r="S52" s="63">
        <f t="shared" si="1"/>
        <v>162</v>
      </c>
      <c r="T52" s="64">
        <f>S52/J52</f>
        <v>40.5</v>
      </c>
      <c r="U52" s="65">
        <f t="shared" si="2"/>
        <v>11.709876543209877</v>
      </c>
      <c r="V52" s="66">
        <v>31528</v>
      </c>
      <c r="W52" s="67">
        <v>2443</v>
      </c>
      <c r="X52" s="68">
        <f t="shared" si="13"/>
        <v>-0.9398312611012434</v>
      </c>
      <c r="Y52" s="68">
        <f t="shared" si="14"/>
        <v>-0.9336880884158821</v>
      </c>
      <c r="Z52" s="69">
        <v>3493</v>
      </c>
      <c r="AA52" s="83">
        <v>315</v>
      </c>
      <c r="AB52" s="64">
        <f>AA52/J52</f>
        <v>78.75</v>
      </c>
      <c r="AC52" s="65">
        <f t="shared" si="3"/>
        <v>11.088888888888889</v>
      </c>
      <c r="AD52" s="113">
        <v>49324</v>
      </c>
      <c r="AE52" s="114">
        <v>4055</v>
      </c>
      <c r="AF52" s="71">
        <f t="shared" si="15"/>
        <v>-0.929182548049631</v>
      </c>
      <c r="AG52" s="71">
        <f t="shared" si="16"/>
        <v>-0.9223181257706535</v>
      </c>
      <c r="AH52" s="81">
        <v>3701837</v>
      </c>
      <c r="AI52" s="82">
        <v>299180</v>
      </c>
      <c r="AJ52" s="74">
        <f t="shared" si="4"/>
        <v>12.373276957015843</v>
      </c>
      <c r="AK52" s="111"/>
      <c r="AL52" s="112"/>
    </row>
    <row r="53" spans="1:38" s="29" customFormat="1" ht="11.25">
      <c r="A53" s="32">
        <v>47</v>
      </c>
      <c r="B53" s="84"/>
      <c r="C53" s="76" t="s">
        <v>55</v>
      </c>
      <c r="D53" s="77" t="s">
        <v>39</v>
      </c>
      <c r="E53" s="78" t="s">
        <v>56</v>
      </c>
      <c r="F53" s="79">
        <v>42678</v>
      </c>
      <c r="G53" s="57" t="s">
        <v>43</v>
      </c>
      <c r="H53" s="80">
        <v>206</v>
      </c>
      <c r="I53" s="80">
        <v>1</v>
      </c>
      <c r="J53" s="108">
        <v>1</v>
      </c>
      <c r="K53" s="59">
        <v>18</v>
      </c>
      <c r="L53" s="60">
        <v>0</v>
      </c>
      <c r="M53" s="61">
        <v>0</v>
      </c>
      <c r="N53" s="60">
        <v>0</v>
      </c>
      <c r="O53" s="61">
        <v>0</v>
      </c>
      <c r="P53" s="60">
        <v>0</v>
      </c>
      <c r="Q53" s="61">
        <v>0</v>
      </c>
      <c r="R53" s="62">
        <f t="shared" si="0"/>
        <v>0</v>
      </c>
      <c r="S53" s="63">
        <f t="shared" si="1"/>
        <v>0</v>
      </c>
      <c r="T53" s="64">
        <f>S53/J53</f>
        <v>0</v>
      </c>
      <c r="U53" s="65" t="e">
        <f t="shared" si="2"/>
        <v>#DIV/0!</v>
      </c>
      <c r="V53" s="66">
        <v>0</v>
      </c>
      <c r="W53" s="67">
        <v>0</v>
      </c>
      <c r="X53" s="68">
        <f t="shared" si="13"/>
      </c>
      <c r="Y53" s="68">
        <f t="shared" si="14"/>
      </c>
      <c r="Z53" s="69">
        <v>1776</v>
      </c>
      <c r="AA53" s="70">
        <v>296</v>
      </c>
      <c r="AB53" s="64">
        <f>AA53/J53</f>
        <v>296</v>
      </c>
      <c r="AC53" s="65">
        <f t="shared" si="3"/>
        <v>6</v>
      </c>
      <c r="AD53" s="113">
        <v>2000</v>
      </c>
      <c r="AE53" s="115">
        <v>200</v>
      </c>
      <c r="AF53" s="71">
        <f t="shared" si="15"/>
        <v>-0.112</v>
      </c>
      <c r="AG53" s="71">
        <f t="shared" si="16"/>
        <v>0.48</v>
      </c>
      <c r="AH53" s="81">
        <v>3941693.95</v>
      </c>
      <c r="AI53" s="82">
        <v>323559</v>
      </c>
      <c r="AJ53" s="74">
        <f t="shared" si="4"/>
        <v>12.182303536603834</v>
      </c>
      <c r="AK53" s="111"/>
      <c r="AL53" s="112"/>
    </row>
    <row r="54" spans="1:38" s="29" customFormat="1" ht="11.25">
      <c r="A54" s="32">
        <v>48</v>
      </c>
      <c r="B54" s="52"/>
      <c r="C54" s="53" t="s">
        <v>69</v>
      </c>
      <c r="D54" s="54" t="s">
        <v>40</v>
      </c>
      <c r="E54" s="55" t="s">
        <v>68</v>
      </c>
      <c r="F54" s="56">
        <v>42874</v>
      </c>
      <c r="G54" s="57" t="s">
        <v>45</v>
      </c>
      <c r="H54" s="58">
        <v>19</v>
      </c>
      <c r="I54" s="58">
        <v>1</v>
      </c>
      <c r="J54" s="108">
        <v>1</v>
      </c>
      <c r="K54" s="59">
        <v>16</v>
      </c>
      <c r="L54" s="60">
        <v>0</v>
      </c>
      <c r="M54" s="61">
        <v>0</v>
      </c>
      <c r="N54" s="60">
        <v>0</v>
      </c>
      <c r="O54" s="61">
        <v>0</v>
      </c>
      <c r="P54" s="60">
        <v>0</v>
      </c>
      <c r="Q54" s="61">
        <v>0</v>
      </c>
      <c r="R54" s="62">
        <f t="shared" si="0"/>
        <v>0</v>
      </c>
      <c r="S54" s="63">
        <f t="shared" si="1"/>
        <v>0</v>
      </c>
      <c r="T54" s="64">
        <f>S54/J54</f>
        <v>0</v>
      </c>
      <c r="U54" s="65" t="e">
        <f t="shared" si="2"/>
        <v>#DIV/0!</v>
      </c>
      <c r="V54" s="66">
        <v>0</v>
      </c>
      <c r="W54" s="67">
        <v>0</v>
      </c>
      <c r="X54" s="68">
        <f t="shared" si="13"/>
      </c>
      <c r="Y54" s="68">
        <f t="shared" si="14"/>
      </c>
      <c r="Z54" s="69">
        <v>1425.6</v>
      </c>
      <c r="AA54" s="70">
        <v>285</v>
      </c>
      <c r="AB54" s="64">
        <f>AA54/J54</f>
        <v>285</v>
      </c>
      <c r="AC54" s="65">
        <f t="shared" si="3"/>
        <v>5.002105263157895</v>
      </c>
      <c r="AD54" s="113">
        <v>1782</v>
      </c>
      <c r="AE54" s="115">
        <v>356</v>
      </c>
      <c r="AF54" s="71">
        <f t="shared" si="15"/>
        <v>-0.20000000000000004</v>
      </c>
      <c r="AG54" s="71">
        <f t="shared" si="16"/>
        <v>-0.199438202247191</v>
      </c>
      <c r="AH54" s="72">
        <v>367172.1599999999</v>
      </c>
      <c r="AI54" s="73">
        <v>28804</v>
      </c>
      <c r="AJ54" s="74">
        <f t="shared" si="4"/>
        <v>12.747262880155532</v>
      </c>
      <c r="AK54" s="111"/>
      <c r="AL54" s="112"/>
    </row>
    <row r="55" spans="1:38" s="29" customFormat="1" ht="11.25">
      <c r="A55" s="32">
        <v>49</v>
      </c>
      <c r="B55" s="52"/>
      <c r="C55" s="53" t="s">
        <v>60</v>
      </c>
      <c r="D55" s="54" t="s">
        <v>38</v>
      </c>
      <c r="E55" s="55" t="s">
        <v>60</v>
      </c>
      <c r="F55" s="56">
        <v>42846</v>
      </c>
      <c r="G55" s="57" t="s">
        <v>44</v>
      </c>
      <c r="H55" s="58">
        <v>57</v>
      </c>
      <c r="I55" s="58">
        <v>1</v>
      </c>
      <c r="J55" s="108">
        <v>1</v>
      </c>
      <c r="K55" s="59">
        <v>10</v>
      </c>
      <c r="L55" s="60">
        <v>0</v>
      </c>
      <c r="M55" s="61">
        <v>0</v>
      </c>
      <c r="N55" s="60">
        <v>0</v>
      </c>
      <c r="O55" s="61">
        <v>0</v>
      </c>
      <c r="P55" s="60">
        <v>0</v>
      </c>
      <c r="Q55" s="61">
        <v>0</v>
      </c>
      <c r="R55" s="62">
        <f t="shared" si="0"/>
        <v>0</v>
      </c>
      <c r="S55" s="63">
        <f t="shared" si="1"/>
        <v>0</v>
      </c>
      <c r="T55" s="64">
        <f>S55/J55</f>
        <v>0</v>
      </c>
      <c r="U55" s="65" t="e">
        <f t="shared" si="2"/>
        <v>#DIV/0!</v>
      </c>
      <c r="V55" s="66">
        <v>0</v>
      </c>
      <c r="W55" s="67">
        <v>0</v>
      </c>
      <c r="X55" s="68">
        <f t="shared" si="13"/>
      </c>
      <c r="Y55" s="68">
        <f t="shared" si="14"/>
      </c>
      <c r="Z55" s="69">
        <v>1188</v>
      </c>
      <c r="AA55" s="83">
        <v>238</v>
      </c>
      <c r="AB55" s="64">
        <f>AA55/J55</f>
        <v>238</v>
      </c>
      <c r="AC55" s="65">
        <f t="shared" si="3"/>
        <v>4.991596638655462</v>
      </c>
      <c r="AD55" s="113">
        <v>16632.01</v>
      </c>
      <c r="AE55" s="114">
        <v>3325</v>
      </c>
      <c r="AF55" s="71">
        <f t="shared" si="15"/>
        <v>-0.9285714715178742</v>
      </c>
      <c r="AG55" s="71">
        <f t="shared" si="16"/>
        <v>-0.9284210526315789</v>
      </c>
      <c r="AH55" s="81">
        <v>141795.83000000002</v>
      </c>
      <c r="AI55" s="82">
        <v>15510</v>
      </c>
      <c r="AJ55" s="74">
        <f t="shared" si="4"/>
        <v>9.142219858156029</v>
      </c>
      <c r="AK55" s="111"/>
      <c r="AL55" s="112"/>
    </row>
    <row r="56" spans="1:38" s="29" customFormat="1" ht="11.25">
      <c r="A56" s="32">
        <v>50</v>
      </c>
      <c r="B56" s="52"/>
      <c r="C56" s="53" t="s">
        <v>83</v>
      </c>
      <c r="D56" s="54" t="s">
        <v>33</v>
      </c>
      <c r="E56" s="55" t="s">
        <v>82</v>
      </c>
      <c r="F56" s="56">
        <v>43000</v>
      </c>
      <c r="G56" s="57" t="s">
        <v>44</v>
      </c>
      <c r="H56" s="58">
        <v>50</v>
      </c>
      <c r="I56" s="58">
        <v>1</v>
      </c>
      <c r="J56" s="108">
        <v>1</v>
      </c>
      <c r="K56" s="59">
        <v>11</v>
      </c>
      <c r="L56" s="60">
        <v>69.9999999888546</v>
      </c>
      <c r="M56" s="61">
        <v>14</v>
      </c>
      <c r="N56" s="60">
        <v>23.9999999838634</v>
      </c>
      <c r="O56" s="61">
        <v>4</v>
      </c>
      <c r="P56" s="60">
        <v>10.0000000096035</v>
      </c>
      <c r="Q56" s="61">
        <v>2</v>
      </c>
      <c r="R56" s="62">
        <f t="shared" si="0"/>
        <v>103.9999999823215</v>
      </c>
      <c r="S56" s="63">
        <f t="shared" si="1"/>
        <v>20</v>
      </c>
      <c r="T56" s="64">
        <f>S56/J56</f>
        <v>20</v>
      </c>
      <c r="U56" s="65">
        <f t="shared" si="2"/>
        <v>5.199999999116075</v>
      </c>
      <c r="V56" s="66">
        <v>0</v>
      </c>
      <c r="W56" s="67">
        <v>0</v>
      </c>
      <c r="X56" s="68">
        <f t="shared" si="13"/>
      </c>
      <c r="Y56" s="68">
        <f t="shared" si="14"/>
      </c>
      <c r="Z56" s="69">
        <v>1188</v>
      </c>
      <c r="AA56" s="83">
        <v>238</v>
      </c>
      <c r="AB56" s="64">
        <f>AA56/J56</f>
        <v>238</v>
      </c>
      <c r="AC56" s="65">
        <f t="shared" si="3"/>
        <v>4.991596638655462</v>
      </c>
      <c r="AD56" s="113">
        <v>654</v>
      </c>
      <c r="AE56" s="114">
        <v>71</v>
      </c>
      <c r="AF56" s="71">
        <f t="shared" si="15"/>
        <v>0.8165137614678899</v>
      </c>
      <c r="AG56" s="71">
        <f t="shared" si="16"/>
        <v>2.352112676056338</v>
      </c>
      <c r="AH56" s="81">
        <v>103880.41</v>
      </c>
      <c r="AI56" s="82">
        <v>9761</v>
      </c>
      <c r="AJ56" s="74">
        <f t="shared" si="4"/>
        <v>10.642394221903494</v>
      </c>
      <c r="AK56" s="111"/>
      <c r="AL56" s="112"/>
    </row>
    <row r="57" spans="1:38" s="29" customFormat="1" ht="11.25">
      <c r="A57" s="32">
        <v>51</v>
      </c>
      <c r="B57" s="52"/>
      <c r="C57" s="53" t="s">
        <v>85</v>
      </c>
      <c r="D57" s="54" t="s">
        <v>51</v>
      </c>
      <c r="E57" s="55" t="s">
        <v>86</v>
      </c>
      <c r="F57" s="56">
        <v>43021</v>
      </c>
      <c r="G57" s="57" t="s">
        <v>45</v>
      </c>
      <c r="H57" s="58">
        <v>15</v>
      </c>
      <c r="I57" s="58">
        <v>8</v>
      </c>
      <c r="J57" s="108">
        <v>8</v>
      </c>
      <c r="K57" s="59">
        <v>8</v>
      </c>
      <c r="L57" s="60">
        <v>0</v>
      </c>
      <c r="M57" s="61">
        <v>0</v>
      </c>
      <c r="N57" s="60">
        <v>0</v>
      </c>
      <c r="O57" s="61">
        <v>0</v>
      </c>
      <c r="P57" s="60">
        <v>0</v>
      </c>
      <c r="Q57" s="61">
        <v>0</v>
      </c>
      <c r="R57" s="62">
        <f t="shared" si="0"/>
        <v>0</v>
      </c>
      <c r="S57" s="63">
        <f t="shared" si="1"/>
        <v>0</v>
      </c>
      <c r="T57" s="64">
        <f>S57/J57</f>
        <v>0</v>
      </c>
      <c r="U57" s="65" t="e">
        <f t="shared" si="2"/>
        <v>#DIV/0!</v>
      </c>
      <c r="V57" s="66">
        <v>0</v>
      </c>
      <c r="W57" s="67">
        <v>0</v>
      </c>
      <c r="X57" s="68">
        <f t="shared" si="13"/>
      </c>
      <c r="Y57" s="68">
        <f t="shared" si="14"/>
      </c>
      <c r="Z57" s="69">
        <v>2926</v>
      </c>
      <c r="AA57" s="70">
        <v>234</v>
      </c>
      <c r="AB57" s="64">
        <f>AA57/J57</f>
        <v>29.25</v>
      </c>
      <c r="AC57" s="65">
        <f t="shared" si="3"/>
        <v>12.504273504273504</v>
      </c>
      <c r="AD57" s="113">
        <v>3682.8</v>
      </c>
      <c r="AE57" s="115">
        <v>736</v>
      </c>
      <c r="AF57" s="71">
        <f t="shared" si="15"/>
        <v>-0.20549581839904424</v>
      </c>
      <c r="AG57" s="71">
        <f t="shared" si="16"/>
        <v>-0.6820652173913043</v>
      </c>
      <c r="AH57" s="72">
        <v>163163.83</v>
      </c>
      <c r="AI57" s="73">
        <v>13333</v>
      </c>
      <c r="AJ57" s="74">
        <f t="shared" si="4"/>
        <v>12.237593189829745</v>
      </c>
      <c r="AK57" s="111"/>
      <c r="AL57" s="112"/>
    </row>
    <row r="58" spans="1:38" s="29" customFormat="1" ht="11.25">
      <c r="A58" s="32">
        <v>52</v>
      </c>
      <c r="B58" s="52"/>
      <c r="C58" s="53" t="s">
        <v>80</v>
      </c>
      <c r="D58" s="54" t="s">
        <v>37</v>
      </c>
      <c r="E58" s="55" t="s">
        <v>81</v>
      </c>
      <c r="F58" s="56">
        <v>42993</v>
      </c>
      <c r="G58" s="57" t="s">
        <v>74</v>
      </c>
      <c r="H58" s="58">
        <v>231</v>
      </c>
      <c r="I58" s="58">
        <v>2</v>
      </c>
      <c r="J58" s="108">
        <v>2</v>
      </c>
      <c r="K58" s="59">
        <v>11</v>
      </c>
      <c r="L58" s="60">
        <v>0</v>
      </c>
      <c r="M58" s="61">
        <v>0</v>
      </c>
      <c r="N58" s="60">
        <v>0</v>
      </c>
      <c r="O58" s="61">
        <v>0</v>
      </c>
      <c r="P58" s="60">
        <v>0</v>
      </c>
      <c r="Q58" s="61">
        <v>0</v>
      </c>
      <c r="R58" s="62">
        <f t="shared" si="0"/>
        <v>0</v>
      </c>
      <c r="S58" s="63">
        <f t="shared" si="1"/>
        <v>0</v>
      </c>
      <c r="T58" s="64">
        <f>S58/J58</f>
        <v>0</v>
      </c>
      <c r="U58" s="65" t="e">
        <f t="shared" si="2"/>
        <v>#DIV/0!</v>
      </c>
      <c r="V58" s="66">
        <v>16</v>
      </c>
      <c r="W58" s="67">
        <v>2</v>
      </c>
      <c r="X58" s="68">
        <f t="shared" si="13"/>
        <v>-1</v>
      </c>
      <c r="Y58" s="68">
        <f t="shared" si="14"/>
        <v>-1</v>
      </c>
      <c r="Z58" s="69">
        <v>1170</v>
      </c>
      <c r="AA58" s="70">
        <v>119</v>
      </c>
      <c r="AB58" s="64">
        <f>AA58/J58</f>
        <v>59.5</v>
      </c>
      <c r="AC58" s="65">
        <f t="shared" si="3"/>
        <v>9.831932773109244</v>
      </c>
      <c r="AD58" s="113">
        <v>1794.85</v>
      </c>
      <c r="AE58" s="115">
        <v>257</v>
      </c>
      <c r="AF58" s="71">
        <f t="shared" si="15"/>
        <v>-0.348134941638577</v>
      </c>
      <c r="AG58" s="71">
        <f t="shared" si="16"/>
        <v>-0.5369649805447471</v>
      </c>
      <c r="AH58" s="72">
        <v>1070412.97</v>
      </c>
      <c r="AI58" s="73">
        <v>87491</v>
      </c>
      <c r="AJ58" s="74">
        <f t="shared" si="4"/>
        <v>12.23454949651964</v>
      </c>
      <c r="AK58" s="111"/>
      <c r="AL58" s="112"/>
    </row>
    <row r="59" spans="1:38" s="29" customFormat="1" ht="11.25">
      <c r="A59" s="32">
        <v>53</v>
      </c>
      <c r="B59" s="52"/>
      <c r="C59" s="53" t="s">
        <v>64</v>
      </c>
      <c r="D59" s="54" t="s">
        <v>33</v>
      </c>
      <c r="E59" s="55" t="s">
        <v>64</v>
      </c>
      <c r="F59" s="56">
        <v>42860</v>
      </c>
      <c r="G59" s="57" t="s">
        <v>50</v>
      </c>
      <c r="H59" s="58">
        <v>91</v>
      </c>
      <c r="I59" s="58">
        <v>1</v>
      </c>
      <c r="J59" s="108">
        <v>1</v>
      </c>
      <c r="K59" s="59">
        <v>17</v>
      </c>
      <c r="L59" s="60">
        <v>117</v>
      </c>
      <c r="M59" s="61">
        <v>16</v>
      </c>
      <c r="N59" s="60">
        <v>126</v>
      </c>
      <c r="O59" s="61">
        <v>12</v>
      </c>
      <c r="P59" s="60">
        <v>177</v>
      </c>
      <c r="Q59" s="61">
        <v>18</v>
      </c>
      <c r="R59" s="62">
        <f t="shared" si="0"/>
        <v>420</v>
      </c>
      <c r="S59" s="63">
        <f t="shared" si="1"/>
        <v>46</v>
      </c>
      <c r="T59" s="64">
        <f>S59/J59</f>
        <v>46</v>
      </c>
      <c r="U59" s="65">
        <f t="shared" si="2"/>
        <v>9.130434782608695</v>
      </c>
      <c r="V59" s="66">
        <v>403</v>
      </c>
      <c r="W59" s="67">
        <v>40</v>
      </c>
      <c r="X59" s="68">
        <f t="shared" si="13"/>
        <v>0.04218362282878412</v>
      </c>
      <c r="Y59" s="68">
        <f t="shared" si="14"/>
        <v>0.15</v>
      </c>
      <c r="Z59" s="69">
        <v>667</v>
      </c>
      <c r="AA59" s="70">
        <v>73</v>
      </c>
      <c r="AB59" s="64">
        <f>AA59/J59</f>
        <v>73</v>
      </c>
      <c r="AC59" s="65">
        <f t="shared" si="3"/>
        <v>9.136986301369863</v>
      </c>
      <c r="AD59" s="113">
        <v>529</v>
      </c>
      <c r="AE59" s="115">
        <v>50</v>
      </c>
      <c r="AF59" s="71">
        <f t="shared" si="15"/>
        <v>0.2608695652173913</v>
      </c>
      <c r="AG59" s="71">
        <f t="shared" si="16"/>
        <v>0.46</v>
      </c>
      <c r="AH59" s="72">
        <v>224465.56</v>
      </c>
      <c r="AI59" s="73">
        <v>20872</v>
      </c>
      <c r="AJ59" s="74">
        <f t="shared" si="4"/>
        <v>10.754386738213874</v>
      </c>
      <c r="AK59" s="111"/>
      <c r="AL59" s="112"/>
    </row>
    <row r="60" spans="1:38" s="29" customFormat="1" ht="11.25">
      <c r="A60" s="32">
        <v>54</v>
      </c>
      <c r="B60" s="75" t="s">
        <v>32</v>
      </c>
      <c r="C60" s="53" t="s">
        <v>135</v>
      </c>
      <c r="D60" s="54" t="s">
        <v>37</v>
      </c>
      <c r="E60" s="55" t="s">
        <v>136</v>
      </c>
      <c r="F60" s="56">
        <v>43070</v>
      </c>
      <c r="G60" s="57" t="s">
        <v>98</v>
      </c>
      <c r="H60" s="58">
        <v>1</v>
      </c>
      <c r="I60" s="58">
        <v>1</v>
      </c>
      <c r="J60" s="108">
        <v>1</v>
      </c>
      <c r="K60" s="85" t="s">
        <v>137</v>
      </c>
      <c r="L60" s="60">
        <v>144</v>
      </c>
      <c r="M60" s="61">
        <v>15</v>
      </c>
      <c r="N60" s="60">
        <v>38</v>
      </c>
      <c r="O60" s="61">
        <v>4</v>
      </c>
      <c r="P60" s="60">
        <v>58</v>
      </c>
      <c r="Q60" s="61">
        <v>6</v>
      </c>
      <c r="R60" s="62">
        <f t="shared" si="0"/>
        <v>240</v>
      </c>
      <c r="S60" s="63">
        <f t="shared" si="1"/>
        <v>25</v>
      </c>
      <c r="T60" s="64"/>
      <c r="U60" s="65">
        <f t="shared" si="2"/>
        <v>9.6</v>
      </c>
      <c r="V60" s="66"/>
      <c r="W60" s="67"/>
      <c r="X60" s="68"/>
      <c r="Y60" s="68"/>
      <c r="Z60" s="69">
        <v>484</v>
      </c>
      <c r="AA60" s="70">
        <v>51</v>
      </c>
      <c r="AB60" s="64"/>
      <c r="AC60" s="65">
        <f t="shared" si="3"/>
        <v>9.490196078431373</v>
      </c>
      <c r="AD60" s="113"/>
      <c r="AE60" s="115"/>
      <c r="AF60" s="71"/>
      <c r="AG60" s="71"/>
      <c r="AH60" s="72">
        <v>484</v>
      </c>
      <c r="AI60" s="73">
        <v>51</v>
      </c>
      <c r="AJ60" s="74">
        <f t="shared" si="4"/>
        <v>9.490196078431373</v>
      </c>
      <c r="AK60" s="111"/>
      <c r="AL60" s="112"/>
    </row>
    <row r="61" spans="1:38" s="29" customFormat="1" ht="11.25">
      <c r="A61" s="32">
        <v>55</v>
      </c>
      <c r="B61" s="52"/>
      <c r="C61" s="76" t="s">
        <v>122</v>
      </c>
      <c r="D61" s="77" t="s">
        <v>42</v>
      </c>
      <c r="E61" s="78" t="s">
        <v>122</v>
      </c>
      <c r="F61" s="79">
        <v>43056</v>
      </c>
      <c r="G61" s="57" t="s">
        <v>34</v>
      </c>
      <c r="H61" s="80">
        <v>43</v>
      </c>
      <c r="I61" s="80">
        <v>2</v>
      </c>
      <c r="J61" s="108">
        <v>2</v>
      </c>
      <c r="K61" s="59">
        <v>3</v>
      </c>
      <c r="L61" s="60">
        <v>52</v>
      </c>
      <c r="M61" s="61">
        <v>7</v>
      </c>
      <c r="N61" s="60">
        <v>85</v>
      </c>
      <c r="O61" s="61">
        <v>11</v>
      </c>
      <c r="P61" s="60">
        <v>104</v>
      </c>
      <c r="Q61" s="61">
        <v>13</v>
      </c>
      <c r="R61" s="62">
        <f t="shared" si="0"/>
        <v>241</v>
      </c>
      <c r="S61" s="63">
        <f t="shared" si="1"/>
        <v>31</v>
      </c>
      <c r="T61" s="64">
        <f>S61/J61</f>
        <v>15.5</v>
      </c>
      <c r="U61" s="65">
        <f t="shared" si="2"/>
        <v>7.774193548387097</v>
      </c>
      <c r="V61" s="66">
        <v>3043</v>
      </c>
      <c r="W61" s="67">
        <v>340</v>
      </c>
      <c r="X61" s="68">
        <f>IF(V61&lt;&gt;0,-(V61-R61)/V61,"")</f>
        <v>-0.9208018402891883</v>
      </c>
      <c r="Y61" s="68">
        <f>IF(W61&lt;&gt;0,-(W61-S61)/W61,"")</f>
        <v>-0.9088235294117647</v>
      </c>
      <c r="Z61" s="69">
        <v>395</v>
      </c>
      <c r="AA61" s="83">
        <v>49</v>
      </c>
      <c r="AB61" s="64">
        <f>AA61/J61</f>
        <v>24.5</v>
      </c>
      <c r="AC61" s="65">
        <f t="shared" si="3"/>
        <v>8.061224489795919</v>
      </c>
      <c r="AD61" s="113">
        <v>3744</v>
      </c>
      <c r="AE61" s="114">
        <v>447</v>
      </c>
      <c r="AF61" s="71">
        <f>IF(AD61&lt;&gt;0,-(AD61-Z61)/AD61,"")</f>
        <v>-0.8944978632478633</v>
      </c>
      <c r="AG61" s="71">
        <f>IF(AE61&lt;&gt;0,-(AE61-AA61)/AE61,"")</f>
        <v>-0.8903803131991052</v>
      </c>
      <c r="AH61" s="81">
        <v>34835</v>
      </c>
      <c r="AI61" s="82">
        <v>3085</v>
      </c>
      <c r="AJ61" s="74">
        <f t="shared" si="4"/>
        <v>11.291734197730957</v>
      </c>
      <c r="AK61" s="111"/>
      <c r="AL61" s="112"/>
    </row>
    <row r="62" spans="1:38" s="29" customFormat="1" ht="11.25">
      <c r="A62" s="32">
        <v>56</v>
      </c>
      <c r="B62" s="52"/>
      <c r="C62" s="53" t="s">
        <v>119</v>
      </c>
      <c r="D62" s="54" t="s">
        <v>33</v>
      </c>
      <c r="E62" s="55" t="s">
        <v>119</v>
      </c>
      <c r="F62" s="56">
        <v>43056</v>
      </c>
      <c r="G62" s="57" t="s">
        <v>46</v>
      </c>
      <c r="H62" s="58">
        <v>16</v>
      </c>
      <c r="I62" s="58">
        <v>3</v>
      </c>
      <c r="J62" s="108">
        <v>3</v>
      </c>
      <c r="K62" s="59">
        <v>3</v>
      </c>
      <c r="L62" s="60">
        <v>52</v>
      </c>
      <c r="M62" s="61">
        <v>6</v>
      </c>
      <c r="N62" s="60">
        <v>84</v>
      </c>
      <c r="O62" s="61">
        <v>8</v>
      </c>
      <c r="P62" s="60">
        <v>61</v>
      </c>
      <c r="Q62" s="61">
        <v>7</v>
      </c>
      <c r="R62" s="62">
        <f t="shared" si="0"/>
        <v>197</v>
      </c>
      <c r="S62" s="63">
        <f t="shared" si="1"/>
        <v>21</v>
      </c>
      <c r="T62" s="64">
        <f>S62/J62</f>
        <v>7</v>
      </c>
      <c r="U62" s="65">
        <f t="shared" si="2"/>
        <v>9.380952380952381</v>
      </c>
      <c r="V62" s="66">
        <v>266</v>
      </c>
      <c r="W62" s="67">
        <v>26</v>
      </c>
      <c r="X62" s="68">
        <f>IF(V62&lt;&gt;0,-(V62-R62)/V62,"")</f>
        <v>-0.2593984962406015</v>
      </c>
      <c r="Y62" s="68">
        <f>IF(W62&lt;&gt;0,-(W62-S62)/W62,"")</f>
        <v>-0.19230769230769232</v>
      </c>
      <c r="Z62" s="69">
        <v>277</v>
      </c>
      <c r="AA62" s="70">
        <v>29</v>
      </c>
      <c r="AB62" s="64">
        <f>AA62/J62</f>
        <v>9.666666666666666</v>
      </c>
      <c r="AC62" s="65">
        <f t="shared" si="3"/>
        <v>9.551724137931034</v>
      </c>
      <c r="AD62" s="113">
        <v>426</v>
      </c>
      <c r="AE62" s="115">
        <v>41</v>
      </c>
      <c r="AF62" s="71">
        <f>IF(AD62&lt;&gt;0,-(AD62-Z62)/AD62,"")</f>
        <v>-0.34976525821596244</v>
      </c>
      <c r="AG62" s="71">
        <f>IF(AE62&lt;&gt;0,-(AE62-AA62)/AE62,"")</f>
        <v>-0.2926829268292683</v>
      </c>
      <c r="AH62" s="72">
        <v>3334</v>
      </c>
      <c r="AI62" s="73">
        <v>412</v>
      </c>
      <c r="AJ62" s="74">
        <f t="shared" si="4"/>
        <v>8.092233009708737</v>
      </c>
      <c r="AK62" s="111"/>
      <c r="AL62" s="112"/>
    </row>
    <row r="63" spans="1:38" s="29" customFormat="1" ht="11.25">
      <c r="A63" s="32">
        <v>57</v>
      </c>
      <c r="B63" s="52"/>
      <c r="C63" s="53" t="s">
        <v>109</v>
      </c>
      <c r="D63" s="54" t="s">
        <v>51</v>
      </c>
      <c r="E63" s="55" t="s">
        <v>109</v>
      </c>
      <c r="F63" s="56">
        <v>43049</v>
      </c>
      <c r="G63" s="57" t="s">
        <v>50</v>
      </c>
      <c r="H63" s="58">
        <v>13</v>
      </c>
      <c r="I63" s="58">
        <v>1</v>
      </c>
      <c r="J63" s="108">
        <v>1</v>
      </c>
      <c r="K63" s="59">
        <v>3</v>
      </c>
      <c r="L63" s="60">
        <v>0</v>
      </c>
      <c r="M63" s="61">
        <v>0</v>
      </c>
      <c r="N63" s="60">
        <v>0</v>
      </c>
      <c r="O63" s="61">
        <v>0</v>
      </c>
      <c r="P63" s="60">
        <v>0</v>
      </c>
      <c r="Q63" s="61">
        <v>0</v>
      </c>
      <c r="R63" s="62">
        <f t="shared" si="0"/>
        <v>0</v>
      </c>
      <c r="S63" s="63">
        <f t="shared" si="1"/>
        <v>0</v>
      </c>
      <c r="T63" s="64">
        <f>S63/J63</f>
        <v>0</v>
      </c>
      <c r="U63" s="65" t="e">
        <f t="shared" si="2"/>
        <v>#DIV/0!</v>
      </c>
      <c r="V63" s="66">
        <v>30</v>
      </c>
      <c r="W63" s="67">
        <v>2</v>
      </c>
      <c r="X63" s="68">
        <f>IF(V63&lt;&gt;0,-(V63-R63)/V63,"")</f>
        <v>-1</v>
      </c>
      <c r="Y63" s="68">
        <f>IF(W63&lt;&gt;0,-(W63-S63)/W63,"")</f>
        <v>-1</v>
      </c>
      <c r="Z63" s="69">
        <v>160</v>
      </c>
      <c r="AA63" s="70">
        <v>20</v>
      </c>
      <c r="AB63" s="64">
        <f>AA63/J63</f>
        <v>20</v>
      </c>
      <c r="AC63" s="65">
        <f t="shared" si="3"/>
        <v>8</v>
      </c>
      <c r="AD63" s="113">
        <v>98</v>
      </c>
      <c r="AE63" s="115">
        <v>8</v>
      </c>
      <c r="AF63" s="71">
        <f>IF(AD63&lt;&gt;0,-(AD63-Z63)/AD63,"")</f>
        <v>0.6326530612244898</v>
      </c>
      <c r="AG63" s="71">
        <f>IF(AE63&lt;&gt;0,-(AE63-AA63)/AE63,"")</f>
        <v>1.5</v>
      </c>
      <c r="AH63" s="72">
        <v>10751</v>
      </c>
      <c r="AI63" s="73">
        <v>1010</v>
      </c>
      <c r="AJ63" s="74">
        <f t="shared" si="4"/>
        <v>10.644554455445544</v>
      </c>
      <c r="AK63" s="111"/>
      <c r="AL63" s="112"/>
    </row>
    <row r="64" spans="1:38" s="29" customFormat="1" ht="11.25">
      <c r="A64" s="32">
        <v>58</v>
      </c>
      <c r="B64" s="52"/>
      <c r="C64" s="53" t="s">
        <v>61</v>
      </c>
      <c r="D64" s="54" t="s">
        <v>39</v>
      </c>
      <c r="E64" s="55" t="s">
        <v>62</v>
      </c>
      <c r="F64" s="56">
        <v>42846</v>
      </c>
      <c r="G64" s="57" t="s">
        <v>74</v>
      </c>
      <c r="H64" s="58">
        <v>246</v>
      </c>
      <c r="I64" s="58">
        <v>1</v>
      </c>
      <c r="J64" s="108">
        <v>1</v>
      </c>
      <c r="K64" s="59">
        <v>25</v>
      </c>
      <c r="L64" s="60">
        <v>0</v>
      </c>
      <c r="M64" s="61">
        <v>0</v>
      </c>
      <c r="N64" s="60">
        <v>0</v>
      </c>
      <c r="O64" s="61">
        <v>0</v>
      </c>
      <c r="P64" s="60">
        <v>0</v>
      </c>
      <c r="Q64" s="61">
        <v>0</v>
      </c>
      <c r="R64" s="62">
        <f t="shared" si="0"/>
        <v>0</v>
      </c>
      <c r="S64" s="63">
        <f t="shared" si="1"/>
        <v>0</v>
      </c>
      <c r="T64" s="64">
        <f>S64/J64</f>
        <v>0</v>
      </c>
      <c r="U64" s="65" t="e">
        <f t="shared" si="2"/>
        <v>#DIV/0!</v>
      </c>
      <c r="V64" s="66">
        <v>0</v>
      </c>
      <c r="W64" s="67">
        <v>0</v>
      </c>
      <c r="X64" s="68">
        <f>IF(V64&lt;&gt;0,-(V64-R64)/V64,"")</f>
      </c>
      <c r="Y64" s="68">
        <f>IF(W64&lt;&gt;0,-(W64-S64)/W64,"")</f>
      </c>
      <c r="Z64" s="69">
        <v>96</v>
      </c>
      <c r="AA64" s="70">
        <v>16</v>
      </c>
      <c r="AB64" s="64">
        <f>AA64/J64</f>
        <v>16</v>
      </c>
      <c r="AC64" s="65">
        <f t="shared" si="3"/>
        <v>6</v>
      </c>
      <c r="AD64" s="113">
        <v>1188</v>
      </c>
      <c r="AE64" s="115">
        <v>198</v>
      </c>
      <c r="AF64" s="71">
        <f>IF(AD64&lt;&gt;0,-(AD64-Z64)/AD64,"")</f>
        <v>-0.9191919191919192</v>
      </c>
      <c r="AG64" s="71">
        <f>IF(AE64&lt;&gt;0,-(AE64-AA64)/AE64,"")</f>
        <v>-0.9191919191919192</v>
      </c>
      <c r="AH64" s="72">
        <v>4973221.42</v>
      </c>
      <c r="AI64" s="73">
        <v>461439</v>
      </c>
      <c r="AJ64" s="74">
        <f t="shared" si="4"/>
        <v>10.777635657150782</v>
      </c>
      <c r="AK64" s="111"/>
      <c r="AL64" s="112"/>
    </row>
    <row r="65" spans="1:38" s="29" customFormat="1" ht="11.25">
      <c r="A65" s="32">
        <v>59</v>
      </c>
      <c r="B65" s="52"/>
      <c r="C65" s="53" t="s">
        <v>48</v>
      </c>
      <c r="D65" s="54" t="s">
        <v>38</v>
      </c>
      <c r="E65" s="55" t="s">
        <v>49</v>
      </c>
      <c r="F65" s="56">
        <v>42755</v>
      </c>
      <c r="G65" s="57" t="s">
        <v>50</v>
      </c>
      <c r="H65" s="58">
        <v>12</v>
      </c>
      <c r="I65" s="58">
        <v>1</v>
      </c>
      <c r="J65" s="108">
        <v>1</v>
      </c>
      <c r="K65" s="59">
        <v>13</v>
      </c>
      <c r="L65" s="60">
        <v>18</v>
      </c>
      <c r="M65" s="61">
        <v>3</v>
      </c>
      <c r="N65" s="60">
        <v>30</v>
      </c>
      <c r="O65" s="61">
        <v>5</v>
      </c>
      <c r="P65" s="60">
        <v>42</v>
      </c>
      <c r="Q65" s="61">
        <v>7</v>
      </c>
      <c r="R65" s="62">
        <f t="shared" si="0"/>
        <v>90</v>
      </c>
      <c r="S65" s="63">
        <f t="shared" si="1"/>
        <v>15</v>
      </c>
      <c r="T65" s="64">
        <f>S65/J65</f>
        <v>15</v>
      </c>
      <c r="U65" s="65">
        <f t="shared" si="2"/>
        <v>6</v>
      </c>
      <c r="V65" s="66">
        <v>2481</v>
      </c>
      <c r="W65" s="67">
        <v>229</v>
      </c>
      <c r="X65" s="68">
        <f>IF(V65&lt;&gt;0,-(V65-R65)/V65,"")</f>
        <v>-0.9637243047158404</v>
      </c>
      <c r="Y65" s="68">
        <f>IF(W65&lt;&gt;0,-(W65-S65)/W65,"")</f>
        <v>-0.9344978165938864</v>
      </c>
      <c r="Z65" s="69">
        <v>90</v>
      </c>
      <c r="AA65" s="70">
        <v>15</v>
      </c>
      <c r="AB65" s="64">
        <f>AA65/J65</f>
        <v>15</v>
      </c>
      <c r="AC65" s="65">
        <f t="shared" si="3"/>
        <v>6</v>
      </c>
      <c r="AD65" s="113">
        <v>1282.5</v>
      </c>
      <c r="AE65" s="115">
        <v>236</v>
      </c>
      <c r="AF65" s="71">
        <f>IF(AD65&lt;&gt;0,-(AD65-Z65)/AD65,"")</f>
        <v>-0.9298245614035088</v>
      </c>
      <c r="AG65" s="71">
        <f>IF(AE65&lt;&gt;0,-(AE65-AA65)/AE65,"")</f>
        <v>-0.9364406779661016</v>
      </c>
      <c r="AH65" s="72">
        <v>65512.5</v>
      </c>
      <c r="AI65" s="73">
        <v>8468</v>
      </c>
      <c r="AJ65" s="74">
        <f t="shared" si="4"/>
        <v>7.7364785073216815</v>
      </c>
      <c r="AK65" s="111"/>
      <c r="AL65" s="112"/>
    </row>
    <row r="66" spans="1:36" ht="11.25">
      <c r="A66" s="86"/>
      <c r="B66" s="86"/>
      <c r="C66" s="86"/>
      <c r="D66" s="87"/>
      <c r="E66" s="88"/>
      <c r="F66" s="89"/>
      <c r="G66" s="90"/>
      <c r="H66" s="91"/>
      <c r="I66" s="91"/>
      <c r="J66" s="109"/>
      <c r="K66" s="92"/>
      <c r="L66" s="93"/>
      <c r="M66" s="94"/>
      <c r="N66" s="93"/>
      <c r="O66" s="94"/>
      <c r="P66" s="95"/>
      <c r="Q66" s="96"/>
      <c r="R66" s="62"/>
      <c r="S66" s="63"/>
      <c r="T66" s="97"/>
      <c r="U66" s="98"/>
      <c r="V66" s="98"/>
      <c r="W66" s="98"/>
      <c r="X66" s="68">
        <f>IF(V66&lt;&gt;0,-(V66-R66)/V66,"")</f>
      </c>
      <c r="Y66" s="68">
        <f>IF(W66&lt;&gt;0,-(W66-S66)/W66,"")</f>
      </c>
      <c r="Z66" s="95"/>
      <c r="AA66" s="96"/>
      <c r="AB66" s="94"/>
      <c r="AC66" s="93"/>
      <c r="AD66" s="93"/>
      <c r="AE66" s="93"/>
      <c r="AF66" s="71">
        <f>IF(AD66&lt;&gt;0,-(AD66-Z66)/AD66,"")</f>
      </c>
      <c r="AG66" s="71">
        <f>IF(AE66&lt;&gt;0,-(AE66-AA66)/AE66,"")</f>
      </c>
      <c r="AH66" s="71"/>
      <c r="AI66" s="99"/>
      <c r="AJ66" s="100"/>
    </row>
  </sheetData>
  <sheetProtection formatCells="0" formatColumns="0" formatRows="0" insertColumns="0" insertRows="0" insertHyperlinks="0" deleteColumns="0" deleteRows="0" sort="0" autoFilter="0" pivotTables="0"/>
  <mergeCells count="15">
    <mergeCell ref="B1:C1"/>
    <mergeCell ref="B2:C2"/>
    <mergeCell ref="B3:C3"/>
    <mergeCell ref="L4:M4"/>
    <mergeCell ref="N4:O4"/>
    <mergeCell ref="P4:Q4"/>
    <mergeCell ref="L1:AJ3"/>
    <mergeCell ref="R4:U4"/>
    <mergeCell ref="V4:W4"/>
    <mergeCell ref="X4:Y4"/>
    <mergeCell ref="AH4:AJ4"/>
    <mergeCell ref="Z4:AA4"/>
    <mergeCell ref="AB4:AC4"/>
    <mergeCell ref="AD4:AE4"/>
    <mergeCell ref="AF4:AG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2015-01-21T23:11:37Z</cp:lastPrinted>
  <dcterms:created xsi:type="dcterms:W3CDTF">2006-03-15T09:07:04Z</dcterms:created>
  <dcterms:modified xsi:type="dcterms:W3CDTF">2017-12-09T10:51:38Z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