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0" windowWidth="24090" windowHeight="9660" tabRatio="813" activeTab="0"/>
  </bookViews>
  <sheets>
    <sheet name="27-29.10.2017 (hafta sonu)" sheetId="1" r:id="rId1"/>
  </sheets>
  <definedNames>
    <definedName name="_xlnm.Print_Area" localSheetId="0">'27-29.10.2017 (hafta sonu)'!#REF!</definedName>
  </definedNames>
  <calcPr fullCalcOnLoad="1"/>
</workbook>
</file>

<file path=xl/sharedStrings.xml><?xml version="1.0" encoding="utf-8"?>
<sst xmlns="http://schemas.openxmlformats.org/spreadsheetml/2006/main" count="196" uniqueCount="108">
  <si>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</si>
  <si>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</si>
  <si>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</si>
  <si>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</si>
  <si>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</si>
  <si>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</si>
  <si>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</si>
  <si>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</si>
  <si>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</si>
  <si>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</si>
  <si>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</si>
  <si>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</si>
  <si>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</si>
  <si>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</si>
  <si>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</si>
  <si>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</si>
  <si>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</si>
  <si>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</si>
  <si>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</si>
  <si>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</si>
  <si>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</si>
  <si>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</si>
  <si>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</si>
  <si>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</si>
  <si>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</si>
  <si>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</si>
  <si>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</si>
  <si>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</si>
  <si>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</si>
  <si>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</si>
  <si>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</si>
  <si>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</si>
  <si>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18+</t>
  </si>
  <si>
    <t>UIP TURKEY</t>
  </si>
  <si>
    <t>7+</t>
  </si>
  <si>
    <t>7A</t>
  </si>
  <si>
    <t>G</t>
  </si>
  <si>
    <t>7+13A</t>
  </si>
  <si>
    <t>WARNER BROS. TURKEY</t>
  </si>
  <si>
    <t>13+</t>
  </si>
  <si>
    <t>TME</t>
  </si>
  <si>
    <t>BİR FİLM</t>
  </si>
  <si>
    <t>BS DAĞITIM</t>
  </si>
  <si>
    <t>KURMACA</t>
  </si>
  <si>
    <t>LOS ILUSIONAUTAS</t>
  </si>
  <si>
    <t>MİNİK KAHRAMANLAR: MACERA PEŞİNDE</t>
  </si>
  <si>
    <t>DERİN FİLM</t>
  </si>
  <si>
    <t>13+15A</t>
  </si>
  <si>
    <t>SOYGUN</t>
  </si>
  <si>
    <t>SÜPERSTAR</t>
  </si>
  <si>
    <t>ZER</t>
  </si>
  <si>
    <t>ÇIKIŞ KOPYA SAYISI</t>
  </si>
  <si>
    <t>666 CİN MUSALLATI</t>
  </si>
  <si>
    <t>FFD</t>
  </si>
  <si>
    <t>XX</t>
  </si>
  <si>
    <t>KORKU TÜNELİ</t>
  </si>
  <si>
    <t>CGVMARS DAĞITIM</t>
  </si>
  <si>
    <t>DESPICABLE ME 3</t>
  </si>
  <si>
    <t>ÇILGIN HIRSIZ 3</t>
  </si>
  <si>
    <t>WHAT HAPPENED TO MONDAY</t>
  </si>
  <si>
    <t>YEDİNCİ HAYAT</t>
  </si>
  <si>
    <t>YARIM KALAN</t>
  </si>
  <si>
    <t>THE SON OF BIGFOOT</t>
  </si>
  <si>
    <t>KOCA AYAK VE OĞLU</t>
  </si>
  <si>
    <t>KAÇIŞ ODASI</t>
  </si>
  <si>
    <t>ESCAPE ROOM</t>
  </si>
  <si>
    <t>KINGSMAN 2: THE GOLDEN CIRCLE</t>
  </si>
  <si>
    <t>KINGSMAN: ALTIN ÇEMBER</t>
  </si>
  <si>
    <t>AY LAV YU TUU</t>
  </si>
  <si>
    <t>FİRARDAYIZ</t>
  </si>
  <si>
    <t>KURTLAR VADİSİ: VATAN</t>
  </si>
  <si>
    <t>BENİM VAROŞ HİKAYEM</t>
  </si>
  <si>
    <t>THE LEGO NINJAGO MOVIE</t>
  </si>
  <si>
    <t>LEGO NINJAGO FİLMİ</t>
  </si>
  <si>
    <t>REBEL IN THE RYE</t>
  </si>
  <si>
    <t>ÇAVDAR TARLASINDAKİ ASİ</t>
  </si>
  <si>
    <t>MY LITTLE PONY FİLMİ</t>
  </si>
  <si>
    <t>MY LITTLE PONY: THE MOVIE</t>
  </si>
  <si>
    <t>BABAM</t>
  </si>
  <si>
    <t>BLADE RUNNER 2049: BIÇAK SIRTI</t>
  </si>
  <si>
    <t>BLADE RUNNER 2049</t>
  </si>
  <si>
    <t>HAPPY END</t>
  </si>
  <si>
    <t>MUTLU SON</t>
  </si>
  <si>
    <t>LIGHTING DINDIN</t>
  </si>
  <si>
    <t>BÜYÜLÜ KANATLAR</t>
  </si>
  <si>
    <t>HAPPY DEATH DAY</t>
  </si>
  <si>
    <t>ÖLÜM GÜNÜN KUTLU OLSUN</t>
  </si>
  <si>
    <t>KAYSERİ ASLANI</t>
  </si>
  <si>
    <t>CİNGÖZ RECAİ</t>
  </si>
  <si>
    <t>BİR NEFES YETER</t>
  </si>
  <si>
    <t>İŞE YARAR BİR ŞEY</t>
  </si>
  <si>
    <t>GOOD TIME</t>
  </si>
  <si>
    <t>DAMAT TAKIMI</t>
  </si>
  <si>
    <t>SECRET SUPERSTAR</t>
  </si>
  <si>
    <t>İLK ÖPÜCÜK</t>
  </si>
  <si>
    <t>A STORK'S JOURNEY</t>
  </si>
  <si>
    <t>BAK ŞU LEYLEĞE</t>
  </si>
  <si>
    <t>BÖLÜK</t>
  </si>
  <si>
    <t>GEOSTORM</t>
  </si>
  <si>
    <t>UZAYDAN GELEN FIRTINA</t>
  </si>
  <si>
    <t>27-29 EKİM 2017 / 44. VİZYON HAFTASI</t>
  </si>
  <si>
    <t>YOL ARKADAŞIM</t>
  </si>
  <si>
    <t>THOR: RAGNAROK</t>
  </si>
  <si>
    <t>AYLA</t>
  </si>
  <si>
    <t>YEŞİLÇAM</t>
  </si>
  <si>
    <t>ORHAN PAMUK'A SÖYLEMEYİN KARSTA ÇEKTİĞİM FİLMDE KAR ROMANI DA VAR</t>
  </si>
  <si>
    <t>ORHAN PAMUK'A SÖYLEMEYİN KARS'TA ÇEKTİĞİM FİLMDE KAR ROMANI DA VAR</t>
  </si>
  <si>
    <t>1</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</si>
</sst>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0" fillId="0" borderId="13" xfId="44" applyNumberFormat="1" applyFont="1" applyFill="1" applyBorder="1" applyAlignment="1" applyProtection="1">
      <alignment vertical="center"/>
      <protection locked="0"/>
    </xf>
    <xf numFmtId="3" fontId="70"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0"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4" fontId="74" fillId="34" borderId="13" xfId="0" applyNumberFormat="1" applyFont="1" applyFill="1" applyBorder="1" applyAlignment="1" applyProtection="1">
      <alignment horizontal="center" vertical="center"/>
      <protection/>
    </xf>
    <xf numFmtId="0" fontId="76" fillId="35" borderId="12" xfId="0" applyNumberFormat="1" applyFont="1" applyFill="1" applyBorder="1" applyAlignment="1" applyProtection="1">
      <alignment horizontal="center" vertical="center" textRotation="90"/>
      <protection locked="0"/>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7"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4"/>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44.28125" style="5" bestFit="1" customWidth="1"/>
    <col min="4" max="4" width="4.00390625" style="35" bestFit="1" customWidth="1"/>
    <col min="5" max="5" width="23.8515625" style="24" customWidth="1"/>
    <col min="6" max="6" width="5.8515625" style="6" bestFit="1" customWidth="1"/>
    <col min="7" max="7" width="13.57421875" style="7" bestFit="1" customWidth="1"/>
    <col min="8" max="9" width="3.140625" style="8" bestFit="1" customWidth="1"/>
    <col min="10" max="10" width="3.140625" style="107" bestFit="1" customWidth="1"/>
    <col min="11" max="11" width="2.57421875" style="9" bestFit="1" customWidth="1"/>
    <col min="12" max="12" width="8.28125" style="37" bestFit="1" customWidth="1"/>
    <col min="13" max="13" width="4.8515625" style="31" bestFit="1" customWidth="1"/>
    <col min="14" max="14" width="8.28125" style="37" bestFit="1" customWidth="1"/>
    <col min="15" max="15" width="5.57421875" style="31" bestFit="1" customWidth="1"/>
    <col min="16" max="16" width="8.28125" style="27" bestFit="1" customWidth="1"/>
    <col min="17" max="17" width="5.5742187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421875" style="41" bestFit="1" customWidth="1"/>
    <col min="26" max="26" width="8.28125" style="27" hidden="1" customWidth="1"/>
    <col min="27" max="27" width="5.57421875" style="33" hidden="1" customWidth="1"/>
    <col min="28" max="28" width="4.28125" style="31" hidden="1" customWidth="1"/>
    <col min="29" max="29" width="4.28125" style="37" hidden="1" customWidth="1"/>
    <col min="30" max="30" width="9.00390625" style="27" bestFit="1" customWidth="1"/>
    <col min="31" max="31" width="5.57421875" style="28" bestFit="1" customWidth="1"/>
    <col min="32" max="32" width="4.28125" style="42" bestFit="1" customWidth="1"/>
    <col min="33" max="34" width="4.57421875" style="5" customWidth="1"/>
    <col min="35" max="16384" width="4.57421875" style="5" customWidth="1"/>
  </cols>
  <sheetData>
    <row r="1" spans="1:32" s="1" customFormat="1" ht="12.75">
      <c r="A1" s="10" t="s">
        <v>0</v>
      </c>
      <c r="B1" s="117" t="s">
        <v>1</v>
      </c>
      <c r="C1" s="117"/>
      <c r="D1" s="117"/>
      <c r="E1" s="46"/>
      <c r="F1" s="47"/>
      <c r="G1" s="46"/>
      <c r="H1" s="11"/>
      <c r="I1" s="11"/>
      <c r="J1" s="103"/>
      <c r="K1" s="11"/>
      <c r="L1" s="121" t="s">
        <v>2</v>
      </c>
      <c r="M1" s="122"/>
      <c r="N1" s="122"/>
      <c r="O1" s="122"/>
      <c r="P1" s="122"/>
      <c r="Q1" s="122"/>
      <c r="R1" s="122"/>
      <c r="S1" s="122"/>
      <c r="T1" s="122"/>
      <c r="U1" s="122"/>
      <c r="V1" s="122"/>
      <c r="W1" s="122"/>
      <c r="X1" s="122"/>
      <c r="Y1" s="122"/>
      <c r="Z1" s="122"/>
      <c r="AA1" s="122"/>
      <c r="AB1" s="122"/>
      <c r="AC1" s="122"/>
      <c r="AD1" s="122"/>
      <c r="AE1" s="122"/>
      <c r="AF1" s="122"/>
    </row>
    <row r="2" spans="1:32" s="1" customFormat="1" ht="12.75">
      <c r="A2" s="10"/>
      <c r="B2" s="118" t="s">
        <v>3</v>
      </c>
      <c r="C2" s="119"/>
      <c r="D2" s="119"/>
      <c r="E2" s="12"/>
      <c r="F2" s="13"/>
      <c r="G2" s="12"/>
      <c r="H2" s="50"/>
      <c r="I2" s="50"/>
      <c r="J2" s="104"/>
      <c r="K2" s="14"/>
      <c r="L2" s="123"/>
      <c r="M2" s="123"/>
      <c r="N2" s="123"/>
      <c r="O2" s="123"/>
      <c r="P2" s="123"/>
      <c r="Q2" s="123"/>
      <c r="R2" s="123"/>
      <c r="S2" s="123"/>
      <c r="T2" s="123"/>
      <c r="U2" s="123"/>
      <c r="V2" s="123"/>
      <c r="W2" s="123"/>
      <c r="X2" s="123"/>
      <c r="Y2" s="123"/>
      <c r="Z2" s="123"/>
      <c r="AA2" s="123"/>
      <c r="AB2" s="123"/>
      <c r="AC2" s="123"/>
      <c r="AD2" s="123"/>
      <c r="AE2" s="123"/>
      <c r="AF2" s="123"/>
    </row>
    <row r="3" spans="1:32" s="1" customFormat="1" ht="11.25">
      <c r="A3" s="10"/>
      <c r="B3" s="120" t="s">
        <v>100</v>
      </c>
      <c r="C3" s="120"/>
      <c r="D3" s="120"/>
      <c r="E3" s="48"/>
      <c r="F3" s="49"/>
      <c r="G3" s="48"/>
      <c r="H3" s="15"/>
      <c r="I3" s="15"/>
      <c r="J3" s="105"/>
      <c r="K3" s="15"/>
      <c r="L3" s="124"/>
      <c r="M3" s="124"/>
      <c r="N3" s="124"/>
      <c r="O3" s="124"/>
      <c r="P3" s="124"/>
      <c r="Q3" s="124"/>
      <c r="R3" s="124"/>
      <c r="S3" s="124"/>
      <c r="T3" s="124"/>
      <c r="U3" s="124"/>
      <c r="V3" s="124"/>
      <c r="W3" s="124"/>
      <c r="X3" s="124"/>
      <c r="Y3" s="124"/>
      <c r="Z3" s="124"/>
      <c r="AA3" s="124"/>
      <c r="AB3" s="124"/>
      <c r="AC3" s="124"/>
      <c r="AD3" s="124"/>
      <c r="AE3" s="124"/>
      <c r="AF3" s="124"/>
    </row>
    <row r="4" spans="1:32" s="2" customFormat="1" ht="11.25" customHeight="1">
      <c r="A4" s="101"/>
      <c r="B4" s="43"/>
      <c r="C4" s="16"/>
      <c r="D4" s="44"/>
      <c r="E4" s="16"/>
      <c r="F4" s="17"/>
      <c r="G4" s="18"/>
      <c r="H4" s="18"/>
      <c r="I4" s="18"/>
      <c r="J4" s="106"/>
      <c r="K4" s="18"/>
      <c r="L4" s="114" t="s">
        <v>4</v>
      </c>
      <c r="M4" s="115"/>
      <c r="N4" s="114" t="s">
        <v>5</v>
      </c>
      <c r="O4" s="115"/>
      <c r="P4" s="114" t="s">
        <v>6</v>
      </c>
      <c r="Q4" s="115"/>
      <c r="R4" s="114" t="s">
        <v>7</v>
      </c>
      <c r="S4" s="125"/>
      <c r="T4" s="125"/>
      <c r="U4" s="115"/>
      <c r="V4" s="114" t="s">
        <v>8</v>
      </c>
      <c r="W4" s="115"/>
      <c r="X4" s="114" t="s">
        <v>9</v>
      </c>
      <c r="Y4" s="115"/>
      <c r="Z4" s="113" t="s">
        <v>10</v>
      </c>
      <c r="AA4" s="116"/>
      <c r="AB4" s="114" t="s">
        <v>10</v>
      </c>
      <c r="AC4" s="115"/>
      <c r="AD4" s="113" t="s">
        <v>11</v>
      </c>
      <c r="AE4" s="113"/>
      <c r="AF4" s="113"/>
    </row>
    <row r="5" spans="1:32" s="3" customFormat="1" ht="57.75">
      <c r="A5" s="102"/>
      <c r="B5" s="45"/>
      <c r="C5" s="19" t="s">
        <v>12</v>
      </c>
      <c r="D5" s="20" t="s">
        <v>13</v>
      </c>
      <c r="E5" s="19" t="s">
        <v>14</v>
      </c>
      <c r="F5" s="21" t="s">
        <v>15</v>
      </c>
      <c r="G5" s="22" t="s">
        <v>16</v>
      </c>
      <c r="H5" s="23" t="s">
        <v>51</v>
      </c>
      <c r="I5" s="23" t="s">
        <v>17</v>
      </c>
      <c r="J5" s="110"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51" t="s">
        <v>24</v>
      </c>
      <c r="AC5" s="51" t="s">
        <v>25</v>
      </c>
      <c r="AD5" s="25" t="s">
        <v>20</v>
      </c>
      <c r="AE5" s="26" t="s">
        <v>21</v>
      </c>
      <c r="AF5" s="51" t="s">
        <v>25</v>
      </c>
    </row>
    <row r="6" spans="4:25" ht="11.25">
      <c r="D6" s="36"/>
      <c r="X6" s="68">
        <f>IF(V6&lt;&gt;0,-(V6-R6)/V6,"")</f>
      </c>
      <c r="Y6" s="68">
        <f>IF(W6&lt;&gt;0,-(W6-S6)/W6,"")</f>
      </c>
    </row>
    <row r="7" spans="1:32" s="29" customFormat="1" ht="11.25">
      <c r="A7" s="32">
        <v>1</v>
      </c>
      <c r="B7" s="75" t="s">
        <v>30</v>
      </c>
      <c r="C7" s="76" t="s">
        <v>103</v>
      </c>
      <c r="D7" s="77" t="s">
        <v>34</v>
      </c>
      <c r="E7" s="78" t="s">
        <v>103</v>
      </c>
      <c r="F7" s="79">
        <v>43035</v>
      </c>
      <c r="G7" s="57" t="s">
        <v>38</v>
      </c>
      <c r="H7" s="80">
        <v>363</v>
      </c>
      <c r="I7" s="80">
        <v>363</v>
      </c>
      <c r="J7" s="108">
        <v>516</v>
      </c>
      <c r="K7" s="59">
        <v>1</v>
      </c>
      <c r="L7" s="60">
        <v>782896</v>
      </c>
      <c r="M7" s="61">
        <v>60689</v>
      </c>
      <c r="N7" s="60">
        <v>1577114</v>
      </c>
      <c r="O7" s="61">
        <v>118898</v>
      </c>
      <c r="P7" s="60">
        <v>1731172</v>
      </c>
      <c r="Q7" s="61">
        <v>132548</v>
      </c>
      <c r="R7" s="62">
        <f aca="true" t="shared" si="0" ref="R7:R43">L7+N7+P7</f>
        <v>4091182</v>
      </c>
      <c r="S7" s="63">
        <f aca="true" t="shared" si="1" ref="S7:S43">M7+O7+Q7</f>
        <v>312135</v>
      </c>
      <c r="T7" s="64">
        <f>S7/J7</f>
        <v>604.9127906976744</v>
      </c>
      <c r="U7" s="65">
        <f aca="true" t="shared" si="2" ref="U7:U38">R7/S7</f>
        <v>13.10709148285197</v>
      </c>
      <c r="V7" s="66"/>
      <c r="W7" s="67"/>
      <c r="X7" s="68"/>
      <c r="Y7" s="68"/>
      <c r="Z7" s="69"/>
      <c r="AA7" s="70"/>
      <c r="AB7" s="64"/>
      <c r="AC7" s="65"/>
      <c r="AD7" s="81">
        <v>4091182</v>
      </c>
      <c r="AE7" s="82">
        <v>312135</v>
      </c>
      <c r="AF7" s="74">
        <f aca="true" t="shared" si="3" ref="AF7:AF43">AD7/AE7</f>
        <v>13.10709148285197</v>
      </c>
    </row>
    <row r="8" spans="1:32" s="29" customFormat="1" ht="11.25">
      <c r="A8" s="32">
        <v>2</v>
      </c>
      <c r="B8" s="75" t="s">
        <v>30</v>
      </c>
      <c r="C8" s="76" t="s">
        <v>102</v>
      </c>
      <c r="D8" s="77" t="s">
        <v>37</v>
      </c>
      <c r="E8" s="78" t="s">
        <v>102</v>
      </c>
      <c r="F8" s="79">
        <v>43035</v>
      </c>
      <c r="G8" s="57" t="s">
        <v>33</v>
      </c>
      <c r="H8" s="80">
        <v>321</v>
      </c>
      <c r="I8" s="80">
        <v>321</v>
      </c>
      <c r="J8" s="108">
        <v>378</v>
      </c>
      <c r="K8" s="59">
        <v>1</v>
      </c>
      <c r="L8" s="60">
        <v>1142138</v>
      </c>
      <c r="M8" s="61">
        <v>76277</v>
      </c>
      <c r="N8" s="60">
        <v>1619389</v>
      </c>
      <c r="O8" s="61">
        <v>107312</v>
      </c>
      <c r="P8" s="60">
        <v>1425001</v>
      </c>
      <c r="Q8" s="61">
        <v>96982</v>
      </c>
      <c r="R8" s="62">
        <f t="shared" si="0"/>
        <v>4186528</v>
      </c>
      <c r="S8" s="63">
        <f t="shared" si="1"/>
        <v>280571</v>
      </c>
      <c r="T8" s="64">
        <f>S8/J8</f>
        <v>742.2513227513227</v>
      </c>
      <c r="U8" s="65">
        <f t="shared" si="2"/>
        <v>14.921456601002955</v>
      </c>
      <c r="V8" s="66"/>
      <c r="W8" s="67"/>
      <c r="X8" s="68"/>
      <c r="Y8" s="68"/>
      <c r="Z8" s="69"/>
      <c r="AA8" s="83"/>
      <c r="AB8" s="64"/>
      <c r="AC8" s="65"/>
      <c r="AD8" s="81">
        <v>4186528</v>
      </c>
      <c r="AE8" s="82">
        <v>280571</v>
      </c>
      <c r="AF8" s="74">
        <f t="shared" si="3"/>
        <v>14.921456601002955</v>
      </c>
    </row>
    <row r="9" spans="1:32" s="29" customFormat="1" ht="11.25">
      <c r="A9" s="32">
        <v>3</v>
      </c>
      <c r="B9" s="75" t="s">
        <v>30</v>
      </c>
      <c r="C9" s="53" t="s">
        <v>101</v>
      </c>
      <c r="D9" s="54" t="s">
        <v>37</v>
      </c>
      <c r="E9" s="55" t="s">
        <v>101</v>
      </c>
      <c r="F9" s="56">
        <v>43035</v>
      </c>
      <c r="G9" s="57" t="s">
        <v>56</v>
      </c>
      <c r="H9" s="58">
        <v>343</v>
      </c>
      <c r="I9" s="58">
        <v>343</v>
      </c>
      <c r="J9" s="108">
        <v>367</v>
      </c>
      <c r="K9" s="59">
        <v>1</v>
      </c>
      <c r="L9" s="60">
        <v>510639.03</v>
      </c>
      <c r="M9" s="61">
        <v>41698</v>
      </c>
      <c r="N9" s="60">
        <v>1098853.42</v>
      </c>
      <c r="O9" s="61">
        <v>87316</v>
      </c>
      <c r="P9" s="60">
        <v>1391062.56</v>
      </c>
      <c r="Q9" s="61">
        <v>110543</v>
      </c>
      <c r="R9" s="62">
        <f t="shared" si="0"/>
        <v>3000555.01</v>
      </c>
      <c r="S9" s="63">
        <f t="shared" si="1"/>
        <v>239557</v>
      </c>
      <c r="T9" s="64">
        <f>S9/J9</f>
        <v>652.7438692098093</v>
      </c>
      <c r="U9" s="65">
        <f t="shared" si="2"/>
        <v>12.525432402309262</v>
      </c>
      <c r="V9" s="66"/>
      <c r="W9" s="67"/>
      <c r="X9" s="68"/>
      <c r="Y9" s="68"/>
      <c r="Z9" s="69"/>
      <c r="AA9" s="70"/>
      <c r="AB9" s="64"/>
      <c r="AC9" s="65"/>
      <c r="AD9" s="72">
        <v>3000555.01</v>
      </c>
      <c r="AE9" s="73">
        <v>239557</v>
      </c>
      <c r="AF9" s="74">
        <f t="shared" si="3"/>
        <v>12.525432402309262</v>
      </c>
    </row>
    <row r="10" spans="1:32" s="29" customFormat="1" ht="11.25">
      <c r="A10" s="32">
        <v>4</v>
      </c>
      <c r="B10" s="52"/>
      <c r="C10" s="53" t="s">
        <v>92</v>
      </c>
      <c r="D10" s="54" t="s">
        <v>47</v>
      </c>
      <c r="E10" s="55" t="s">
        <v>92</v>
      </c>
      <c r="F10" s="56">
        <v>43028</v>
      </c>
      <c r="G10" s="57" t="s">
        <v>56</v>
      </c>
      <c r="H10" s="58">
        <v>234</v>
      </c>
      <c r="I10" s="58">
        <v>229</v>
      </c>
      <c r="J10" s="108">
        <v>229</v>
      </c>
      <c r="K10" s="59">
        <v>2</v>
      </c>
      <c r="L10" s="60">
        <v>119096.07</v>
      </c>
      <c r="M10" s="61">
        <v>9226</v>
      </c>
      <c r="N10" s="60">
        <v>246733.75</v>
      </c>
      <c r="O10" s="61">
        <v>18573</v>
      </c>
      <c r="P10" s="60">
        <v>255897.59</v>
      </c>
      <c r="Q10" s="61">
        <v>19349</v>
      </c>
      <c r="R10" s="62">
        <f t="shared" si="0"/>
        <v>621727.41</v>
      </c>
      <c r="S10" s="63">
        <f t="shared" si="1"/>
        <v>47148</v>
      </c>
      <c r="T10" s="64">
        <f>S10/J10</f>
        <v>205.88646288209608</v>
      </c>
      <c r="U10" s="65">
        <f t="shared" si="2"/>
        <v>13.186718630694834</v>
      </c>
      <c r="V10" s="66">
        <v>1028262.97</v>
      </c>
      <c r="W10" s="67">
        <v>79505</v>
      </c>
      <c r="X10" s="68">
        <f aca="true" t="shared" si="4" ref="X10:X37">IF(V10&lt;&gt;0,-(V10-R10)/V10,"")</f>
        <v>-0.39536147061680144</v>
      </c>
      <c r="Y10" s="68">
        <f aca="true" t="shared" si="5" ref="Y10:Y37">IF(W10&lt;&gt;0,-(W10-S10)/W10,"")</f>
        <v>-0.4069806930381737</v>
      </c>
      <c r="Z10" s="69">
        <v>1606607.05</v>
      </c>
      <c r="AA10" s="70">
        <v>133511</v>
      </c>
      <c r="AB10" s="64">
        <f>AA10/J10</f>
        <v>583.0174672489082</v>
      </c>
      <c r="AC10" s="65">
        <f aca="true" t="shared" si="6" ref="AC10:AC37">Z10/AA10</f>
        <v>12.033518211982534</v>
      </c>
      <c r="AD10" s="72">
        <v>2228334.46</v>
      </c>
      <c r="AE10" s="73">
        <v>180659</v>
      </c>
      <c r="AF10" s="74">
        <f t="shared" si="3"/>
        <v>12.33447799445364</v>
      </c>
    </row>
    <row r="11" spans="1:32" s="29" customFormat="1" ht="11.25">
      <c r="A11" s="32">
        <v>5</v>
      </c>
      <c r="B11" s="52"/>
      <c r="C11" s="76" t="s">
        <v>97</v>
      </c>
      <c r="D11" s="77" t="s">
        <v>34</v>
      </c>
      <c r="E11" s="78" t="s">
        <v>97</v>
      </c>
      <c r="F11" s="79">
        <v>43028</v>
      </c>
      <c r="G11" s="57" t="s">
        <v>33</v>
      </c>
      <c r="H11" s="80">
        <v>268</v>
      </c>
      <c r="I11" s="80">
        <v>261</v>
      </c>
      <c r="J11" s="108">
        <v>261</v>
      </c>
      <c r="K11" s="59">
        <v>2</v>
      </c>
      <c r="L11" s="60">
        <v>111993</v>
      </c>
      <c r="M11" s="61">
        <v>9116</v>
      </c>
      <c r="N11" s="60">
        <v>215933</v>
      </c>
      <c r="O11" s="61">
        <v>17653</v>
      </c>
      <c r="P11" s="60">
        <v>246416</v>
      </c>
      <c r="Q11" s="61">
        <v>19786</v>
      </c>
      <c r="R11" s="62">
        <f t="shared" si="0"/>
        <v>574342</v>
      </c>
      <c r="S11" s="63">
        <f t="shared" si="1"/>
        <v>46555</v>
      </c>
      <c r="T11" s="64">
        <f>S11/J11</f>
        <v>178.37164750957854</v>
      </c>
      <c r="U11" s="65">
        <f t="shared" si="2"/>
        <v>12.336848888411556</v>
      </c>
      <c r="V11" s="66">
        <v>1067598</v>
      </c>
      <c r="W11" s="67">
        <v>86298</v>
      </c>
      <c r="X11" s="68">
        <f t="shared" si="4"/>
        <v>-0.46202409521186816</v>
      </c>
      <c r="Y11" s="68">
        <f t="shared" si="5"/>
        <v>-0.46053210966650443</v>
      </c>
      <c r="Z11" s="69">
        <v>1677114</v>
      </c>
      <c r="AA11" s="83">
        <v>143125</v>
      </c>
      <c r="AB11" s="64">
        <f>AA11/J11</f>
        <v>548.3716475095786</v>
      </c>
      <c r="AC11" s="65">
        <f t="shared" si="6"/>
        <v>11.717827074235808</v>
      </c>
      <c r="AD11" s="81">
        <v>2251456</v>
      </c>
      <c r="AE11" s="82">
        <v>189680</v>
      </c>
      <c r="AF11" s="74">
        <f t="shared" si="3"/>
        <v>11.86975959510755</v>
      </c>
    </row>
    <row r="12" spans="1:32" s="29" customFormat="1" ht="11.25">
      <c r="A12" s="32">
        <v>6</v>
      </c>
      <c r="B12" s="52"/>
      <c r="C12" s="53" t="s">
        <v>88</v>
      </c>
      <c r="D12" s="54" t="s">
        <v>39</v>
      </c>
      <c r="E12" s="55" t="s">
        <v>88</v>
      </c>
      <c r="F12" s="56">
        <v>43021</v>
      </c>
      <c r="G12" s="57" t="s">
        <v>56</v>
      </c>
      <c r="H12" s="58">
        <v>381</v>
      </c>
      <c r="I12" s="58">
        <v>349</v>
      </c>
      <c r="J12" s="108">
        <v>349</v>
      </c>
      <c r="K12" s="59">
        <v>3</v>
      </c>
      <c r="L12" s="60">
        <v>125204.43</v>
      </c>
      <c r="M12" s="61">
        <v>9923</v>
      </c>
      <c r="N12" s="60">
        <v>195148.26</v>
      </c>
      <c r="O12" s="61">
        <v>14969</v>
      </c>
      <c r="P12" s="60">
        <v>204571.94</v>
      </c>
      <c r="Q12" s="61">
        <v>15929</v>
      </c>
      <c r="R12" s="62">
        <f t="shared" si="0"/>
        <v>524924.63</v>
      </c>
      <c r="S12" s="63">
        <f t="shared" si="1"/>
        <v>40821</v>
      </c>
      <c r="T12" s="64">
        <f>S12/J12</f>
        <v>116.96561604584527</v>
      </c>
      <c r="U12" s="65">
        <f t="shared" si="2"/>
        <v>12.85918105876877</v>
      </c>
      <c r="V12" s="66">
        <v>1311303.8699999999</v>
      </c>
      <c r="W12" s="67">
        <v>102503</v>
      </c>
      <c r="X12" s="68">
        <f t="shared" si="4"/>
        <v>-0.5996926097686267</v>
      </c>
      <c r="Y12" s="68">
        <f t="shared" si="5"/>
        <v>-0.6017579973269075</v>
      </c>
      <c r="Z12" s="69">
        <v>2001649.73</v>
      </c>
      <c r="AA12" s="70">
        <v>165628</v>
      </c>
      <c r="AB12" s="64">
        <f>AA12/J12</f>
        <v>474.5787965616046</v>
      </c>
      <c r="AC12" s="65">
        <f t="shared" si="6"/>
        <v>12.08521343009636</v>
      </c>
      <c r="AD12" s="72">
        <v>7447434.23</v>
      </c>
      <c r="AE12" s="73">
        <v>612086</v>
      </c>
      <c r="AF12" s="74">
        <f t="shared" si="3"/>
        <v>12.16730039569603</v>
      </c>
    </row>
    <row r="13" spans="1:32" s="29" customFormat="1" ht="11.25">
      <c r="A13" s="32">
        <v>7</v>
      </c>
      <c r="B13" s="52"/>
      <c r="C13" s="53" t="s">
        <v>93</v>
      </c>
      <c r="D13" s="54" t="s">
        <v>37</v>
      </c>
      <c r="E13" s="55" t="s">
        <v>49</v>
      </c>
      <c r="F13" s="56">
        <v>43028</v>
      </c>
      <c r="G13" s="57" t="s">
        <v>56</v>
      </c>
      <c r="H13" s="58">
        <v>149</v>
      </c>
      <c r="I13" s="58">
        <v>142</v>
      </c>
      <c r="J13" s="108">
        <v>143</v>
      </c>
      <c r="K13" s="59">
        <v>2</v>
      </c>
      <c r="L13" s="60">
        <v>91450.85</v>
      </c>
      <c r="M13" s="61">
        <v>7177</v>
      </c>
      <c r="N13" s="60">
        <v>149969.68</v>
      </c>
      <c r="O13" s="61">
        <v>11480</v>
      </c>
      <c r="P13" s="60">
        <v>134291.04</v>
      </c>
      <c r="Q13" s="61">
        <v>10251</v>
      </c>
      <c r="R13" s="62">
        <f t="shared" si="0"/>
        <v>375711.57</v>
      </c>
      <c r="S13" s="63">
        <f t="shared" si="1"/>
        <v>28908</v>
      </c>
      <c r="T13" s="64">
        <f>S13/J13</f>
        <v>202.15384615384616</v>
      </c>
      <c r="U13" s="65">
        <f t="shared" si="2"/>
        <v>12.996802615193026</v>
      </c>
      <c r="V13" s="66">
        <v>606537.68</v>
      </c>
      <c r="W13" s="67">
        <v>46508</v>
      </c>
      <c r="X13" s="68">
        <f t="shared" si="4"/>
        <v>-0.3805635125586922</v>
      </c>
      <c r="Y13" s="68">
        <f t="shared" si="5"/>
        <v>-0.3784295175023652</v>
      </c>
      <c r="Z13" s="69">
        <v>1032153.13</v>
      </c>
      <c r="AA13" s="70">
        <v>86295</v>
      </c>
      <c r="AB13" s="64">
        <f>AA13/J13</f>
        <v>603.4615384615385</v>
      </c>
      <c r="AC13" s="65">
        <f t="shared" si="6"/>
        <v>11.960752419027754</v>
      </c>
      <c r="AD13" s="72">
        <v>1407867.7</v>
      </c>
      <c r="AE13" s="73">
        <v>115203</v>
      </c>
      <c r="AF13" s="74">
        <f t="shared" si="3"/>
        <v>12.22075553588014</v>
      </c>
    </row>
    <row r="14" spans="1:32" s="29" customFormat="1" ht="11.25">
      <c r="A14" s="32">
        <v>8</v>
      </c>
      <c r="B14" s="84"/>
      <c r="C14" s="76" t="s">
        <v>95</v>
      </c>
      <c r="D14" s="77" t="s">
        <v>36</v>
      </c>
      <c r="E14" s="78" t="s">
        <v>96</v>
      </c>
      <c r="F14" s="79">
        <v>43028</v>
      </c>
      <c r="G14" s="57" t="s">
        <v>40</v>
      </c>
      <c r="H14" s="80">
        <v>230</v>
      </c>
      <c r="I14" s="80">
        <v>195</v>
      </c>
      <c r="J14" s="108">
        <v>195</v>
      </c>
      <c r="K14" s="59">
        <v>2</v>
      </c>
      <c r="L14" s="60">
        <v>31945.24</v>
      </c>
      <c r="M14" s="61">
        <v>2542</v>
      </c>
      <c r="N14" s="60">
        <v>171333.23</v>
      </c>
      <c r="O14" s="61">
        <v>12412</v>
      </c>
      <c r="P14" s="60">
        <v>183578.94</v>
      </c>
      <c r="Q14" s="61">
        <v>13530</v>
      </c>
      <c r="R14" s="62">
        <f t="shared" si="0"/>
        <v>386857.41000000003</v>
      </c>
      <c r="S14" s="63">
        <f t="shared" si="1"/>
        <v>28484</v>
      </c>
      <c r="T14" s="64">
        <f>S14/J14</f>
        <v>146.07179487179488</v>
      </c>
      <c r="U14" s="65">
        <f t="shared" si="2"/>
        <v>13.58156895099003</v>
      </c>
      <c r="V14" s="66">
        <v>495233.04</v>
      </c>
      <c r="W14" s="67">
        <v>36507</v>
      </c>
      <c r="X14" s="68">
        <f t="shared" si="4"/>
        <v>-0.21883764055806929</v>
      </c>
      <c r="Y14" s="68">
        <f t="shared" si="5"/>
        <v>-0.2197660722601145</v>
      </c>
      <c r="Z14" s="69">
        <v>617791.22</v>
      </c>
      <c r="AA14" s="70">
        <v>47999</v>
      </c>
      <c r="AB14" s="64">
        <f>AA14/J14</f>
        <v>246.14871794871794</v>
      </c>
      <c r="AC14" s="65">
        <f t="shared" si="6"/>
        <v>12.87091856080335</v>
      </c>
      <c r="AD14" s="81">
        <v>1004648.63</v>
      </c>
      <c r="AE14" s="82">
        <v>76483</v>
      </c>
      <c r="AF14" s="74">
        <f t="shared" si="3"/>
        <v>13.135580848031589</v>
      </c>
    </row>
    <row r="15" spans="1:32" s="29" customFormat="1" ht="11.25">
      <c r="A15" s="32">
        <v>9</v>
      </c>
      <c r="B15" s="84"/>
      <c r="C15" s="76" t="s">
        <v>98</v>
      </c>
      <c r="D15" s="77" t="s">
        <v>37</v>
      </c>
      <c r="E15" s="78" t="s">
        <v>99</v>
      </c>
      <c r="F15" s="79">
        <v>43028</v>
      </c>
      <c r="G15" s="57" t="s">
        <v>38</v>
      </c>
      <c r="H15" s="80">
        <v>207</v>
      </c>
      <c r="I15" s="80">
        <v>196</v>
      </c>
      <c r="J15" s="108">
        <v>272</v>
      </c>
      <c r="K15" s="59">
        <v>2</v>
      </c>
      <c r="L15" s="60">
        <v>102685</v>
      </c>
      <c r="M15" s="61">
        <v>686</v>
      </c>
      <c r="N15" s="60">
        <v>183069</v>
      </c>
      <c r="O15" s="61">
        <v>12055</v>
      </c>
      <c r="P15" s="60">
        <v>171008</v>
      </c>
      <c r="Q15" s="61">
        <v>11622</v>
      </c>
      <c r="R15" s="62">
        <f t="shared" si="0"/>
        <v>456762</v>
      </c>
      <c r="S15" s="63">
        <f t="shared" si="1"/>
        <v>24363</v>
      </c>
      <c r="T15" s="64">
        <f>S15/J15</f>
        <v>89.56985294117646</v>
      </c>
      <c r="U15" s="65">
        <f t="shared" si="2"/>
        <v>18.7481837212166</v>
      </c>
      <c r="V15" s="66">
        <v>1092815</v>
      </c>
      <c r="W15" s="67">
        <v>70051</v>
      </c>
      <c r="X15" s="68">
        <f t="shared" si="4"/>
        <v>-0.5820317254064046</v>
      </c>
      <c r="Y15" s="68">
        <f t="shared" si="5"/>
        <v>-0.6522105323264479</v>
      </c>
      <c r="Z15" s="69">
        <v>1670863</v>
      </c>
      <c r="AA15" s="70">
        <v>111581</v>
      </c>
      <c r="AB15" s="64">
        <f>AA15/J15</f>
        <v>410.2242647058824</v>
      </c>
      <c r="AC15" s="65">
        <f t="shared" si="6"/>
        <v>14.974440092847349</v>
      </c>
      <c r="AD15" s="81">
        <v>2127624</v>
      </c>
      <c r="AE15" s="82">
        <v>142124</v>
      </c>
      <c r="AF15" s="74">
        <f t="shared" si="3"/>
        <v>14.970195040950156</v>
      </c>
    </row>
    <row r="16" spans="1:32" s="29" customFormat="1" ht="11.25">
      <c r="A16" s="32">
        <v>10</v>
      </c>
      <c r="B16" s="52"/>
      <c r="C16" s="76" t="s">
        <v>85</v>
      </c>
      <c r="D16" s="77" t="s">
        <v>39</v>
      </c>
      <c r="E16" s="78" t="s">
        <v>86</v>
      </c>
      <c r="F16" s="79">
        <v>43021</v>
      </c>
      <c r="G16" s="57" t="s">
        <v>33</v>
      </c>
      <c r="H16" s="80">
        <v>124</v>
      </c>
      <c r="I16" s="80">
        <v>86</v>
      </c>
      <c r="J16" s="108">
        <v>86</v>
      </c>
      <c r="K16" s="59">
        <v>3</v>
      </c>
      <c r="L16" s="60">
        <v>37903</v>
      </c>
      <c r="M16" s="61">
        <v>2709</v>
      </c>
      <c r="N16" s="60">
        <v>87188</v>
      </c>
      <c r="O16" s="61">
        <v>6221</v>
      </c>
      <c r="P16" s="60">
        <v>70235</v>
      </c>
      <c r="Q16" s="61">
        <v>5105</v>
      </c>
      <c r="R16" s="62">
        <f t="shared" si="0"/>
        <v>195326</v>
      </c>
      <c r="S16" s="63">
        <f t="shared" si="1"/>
        <v>14035</v>
      </c>
      <c r="T16" s="64">
        <f>S16/J16</f>
        <v>163.19767441860466</v>
      </c>
      <c r="U16" s="65">
        <f t="shared" si="2"/>
        <v>13.91706448165301</v>
      </c>
      <c r="V16" s="66">
        <v>467718</v>
      </c>
      <c r="W16" s="67">
        <v>35223</v>
      </c>
      <c r="X16" s="68">
        <f t="shared" si="4"/>
        <v>-0.5823851123967861</v>
      </c>
      <c r="Y16" s="68">
        <f t="shared" si="5"/>
        <v>-0.6015387672827414</v>
      </c>
      <c r="Z16" s="69">
        <v>679128</v>
      </c>
      <c r="AA16" s="83">
        <v>53768</v>
      </c>
      <c r="AB16" s="64">
        <f>AA16/J16</f>
        <v>625.2093023255813</v>
      </c>
      <c r="AC16" s="65">
        <f t="shared" si="6"/>
        <v>12.6307097158161</v>
      </c>
      <c r="AD16" s="81">
        <v>1777692</v>
      </c>
      <c r="AE16" s="82">
        <v>138610</v>
      </c>
      <c r="AF16" s="74">
        <f t="shared" si="3"/>
        <v>12.825135271625424</v>
      </c>
    </row>
    <row r="17" spans="1:32" s="29" customFormat="1" ht="11.25">
      <c r="A17" s="32">
        <v>11</v>
      </c>
      <c r="B17" s="84"/>
      <c r="C17" s="76" t="s">
        <v>94</v>
      </c>
      <c r="D17" s="77" t="s">
        <v>37</v>
      </c>
      <c r="E17" s="78" t="s">
        <v>94</v>
      </c>
      <c r="F17" s="79">
        <v>43028</v>
      </c>
      <c r="G17" s="57" t="s">
        <v>40</v>
      </c>
      <c r="H17" s="80">
        <v>315</v>
      </c>
      <c r="I17" s="80">
        <v>186</v>
      </c>
      <c r="J17" s="108">
        <v>186</v>
      </c>
      <c r="K17" s="59">
        <v>2</v>
      </c>
      <c r="L17" s="60">
        <v>34464.3</v>
      </c>
      <c r="M17" s="61">
        <v>2781</v>
      </c>
      <c r="N17" s="60">
        <v>70563.11</v>
      </c>
      <c r="O17" s="61">
        <v>5603</v>
      </c>
      <c r="P17" s="60">
        <v>70878.92</v>
      </c>
      <c r="Q17" s="61">
        <v>5643</v>
      </c>
      <c r="R17" s="62">
        <f t="shared" si="0"/>
        <v>175906.33000000002</v>
      </c>
      <c r="S17" s="63">
        <f t="shared" si="1"/>
        <v>14027</v>
      </c>
      <c r="T17" s="64">
        <f>S17/J17</f>
        <v>75.41397849462365</v>
      </c>
      <c r="U17" s="65">
        <f t="shared" si="2"/>
        <v>12.540552505881516</v>
      </c>
      <c r="V17" s="66">
        <v>618233.51</v>
      </c>
      <c r="W17" s="67">
        <v>50574</v>
      </c>
      <c r="X17" s="68">
        <f t="shared" si="4"/>
        <v>-0.715469434841861</v>
      </c>
      <c r="Y17" s="68">
        <f t="shared" si="5"/>
        <v>-0.7226440463479258</v>
      </c>
      <c r="Z17" s="69">
        <v>982192.77</v>
      </c>
      <c r="AA17" s="70">
        <v>85180</v>
      </c>
      <c r="AB17" s="64">
        <f>AA17/J17</f>
        <v>457.9569892473118</v>
      </c>
      <c r="AC17" s="65">
        <f t="shared" si="6"/>
        <v>11.530790913359944</v>
      </c>
      <c r="AD17" s="81">
        <v>1159890.1</v>
      </c>
      <c r="AE17" s="82">
        <v>99387</v>
      </c>
      <c r="AF17" s="74">
        <f t="shared" si="3"/>
        <v>11.670440802116978</v>
      </c>
    </row>
    <row r="18" spans="1:32" s="29" customFormat="1" ht="11.25">
      <c r="A18" s="32">
        <v>12</v>
      </c>
      <c r="B18" s="84"/>
      <c r="C18" s="76" t="s">
        <v>77</v>
      </c>
      <c r="D18" s="77" t="s">
        <v>36</v>
      </c>
      <c r="E18" s="78" t="s">
        <v>76</v>
      </c>
      <c r="F18" s="79">
        <v>43014</v>
      </c>
      <c r="G18" s="57" t="s">
        <v>40</v>
      </c>
      <c r="H18" s="80">
        <v>243</v>
      </c>
      <c r="I18" s="80">
        <v>57</v>
      </c>
      <c r="J18" s="108">
        <v>57</v>
      </c>
      <c r="K18" s="59">
        <v>4</v>
      </c>
      <c r="L18" s="60">
        <v>6562.65</v>
      </c>
      <c r="M18" s="61">
        <v>473</v>
      </c>
      <c r="N18" s="60">
        <v>49710.16</v>
      </c>
      <c r="O18" s="61">
        <v>3567</v>
      </c>
      <c r="P18" s="60">
        <v>60662.98</v>
      </c>
      <c r="Q18" s="61">
        <v>4330</v>
      </c>
      <c r="R18" s="62">
        <f t="shared" si="0"/>
        <v>116935.79000000001</v>
      </c>
      <c r="S18" s="63">
        <f t="shared" si="1"/>
        <v>8370</v>
      </c>
      <c r="T18" s="64">
        <f>S18/J18</f>
        <v>146.8421052631579</v>
      </c>
      <c r="U18" s="65">
        <f t="shared" si="2"/>
        <v>13.970823178016728</v>
      </c>
      <c r="V18" s="66">
        <v>230834.18</v>
      </c>
      <c r="W18" s="67">
        <v>17327</v>
      </c>
      <c r="X18" s="68">
        <f t="shared" si="4"/>
        <v>-0.4934208183554099</v>
      </c>
      <c r="Y18" s="68">
        <f t="shared" si="5"/>
        <v>-0.5169388815143995</v>
      </c>
      <c r="Z18" s="69">
        <v>273211.68</v>
      </c>
      <c r="AA18" s="70">
        <v>21317</v>
      </c>
      <c r="AB18" s="64">
        <f>AA18/J18</f>
        <v>373.9824561403509</v>
      </c>
      <c r="AC18" s="65">
        <f t="shared" si="6"/>
        <v>12.81661021719754</v>
      </c>
      <c r="AD18" s="81">
        <v>2014961.41</v>
      </c>
      <c r="AE18" s="82">
        <v>157340</v>
      </c>
      <c r="AF18" s="74">
        <f t="shared" si="3"/>
        <v>12.806415469683488</v>
      </c>
    </row>
    <row r="19" spans="1:32" s="29" customFormat="1" ht="11.25">
      <c r="A19" s="32">
        <v>13</v>
      </c>
      <c r="B19" s="52"/>
      <c r="C19" s="76" t="s">
        <v>68</v>
      </c>
      <c r="D19" s="77" t="s">
        <v>34</v>
      </c>
      <c r="E19" s="78" t="s">
        <v>68</v>
      </c>
      <c r="F19" s="79">
        <v>43000</v>
      </c>
      <c r="G19" s="57" t="s">
        <v>33</v>
      </c>
      <c r="H19" s="80">
        <v>342</v>
      </c>
      <c r="I19" s="80">
        <v>46</v>
      </c>
      <c r="J19" s="108">
        <v>46</v>
      </c>
      <c r="K19" s="59">
        <v>6</v>
      </c>
      <c r="L19" s="60">
        <v>7694</v>
      </c>
      <c r="M19" s="61">
        <v>645</v>
      </c>
      <c r="N19" s="60">
        <v>13801</v>
      </c>
      <c r="O19" s="61">
        <v>1190</v>
      </c>
      <c r="P19" s="60">
        <v>19243</v>
      </c>
      <c r="Q19" s="61">
        <v>1543</v>
      </c>
      <c r="R19" s="62">
        <f t="shared" si="0"/>
        <v>40738</v>
      </c>
      <c r="S19" s="63">
        <f t="shared" si="1"/>
        <v>3378</v>
      </c>
      <c r="T19" s="64">
        <f>S19/J19</f>
        <v>73.43478260869566</v>
      </c>
      <c r="U19" s="65">
        <f t="shared" si="2"/>
        <v>12.059798697454115</v>
      </c>
      <c r="V19" s="66">
        <v>258043</v>
      </c>
      <c r="W19" s="67">
        <v>20875</v>
      </c>
      <c r="X19" s="68">
        <f t="shared" si="4"/>
        <v>-0.8421270873459075</v>
      </c>
      <c r="Y19" s="68">
        <f t="shared" si="5"/>
        <v>-0.8381796407185629</v>
      </c>
      <c r="Z19" s="69">
        <v>381838</v>
      </c>
      <c r="AA19" s="83">
        <v>32556</v>
      </c>
      <c r="AB19" s="64">
        <f>AA19/J19</f>
        <v>707.7391304347826</v>
      </c>
      <c r="AC19" s="65">
        <f t="shared" si="6"/>
        <v>11.728652168571077</v>
      </c>
      <c r="AD19" s="81">
        <v>6995042</v>
      </c>
      <c r="AE19" s="82">
        <v>605542</v>
      </c>
      <c r="AF19" s="74">
        <f t="shared" si="3"/>
        <v>11.551704093192544</v>
      </c>
    </row>
    <row r="20" spans="1:32" s="29" customFormat="1" ht="11.25">
      <c r="A20" s="32">
        <v>14</v>
      </c>
      <c r="B20" s="75" t="s">
        <v>30</v>
      </c>
      <c r="C20" s="53" t="s">
        <v>90</v>
      </c>
      <c r="D20" s="54" t="s">
        <v>37</v>
      </c>
      <c r="E20" s="55" t="s">
        <v>90</v>
      </c>
      <c r="F20" s="56">
        <v>43035</v>
      </c>
      <c r="G20" s="57" t="s">
        <v>42</v>
      </c>
      <c r="H20" s="58">
        <v>27</v>
      </c>
      <c r="I20" s="58">
        <v>27</v>
      </c>
      <c r="J20" s="108">
        <v>27</v>
      </c>
      <c r="K20" s="59">
        <v>1</v>
      </c>
      <c r="L20" s="60">
        <v>6596.86</v>
      </c>
      <c r="M20" s="61">
        <v>472</v>
      </c>
      <c r="N20" s="60">
        <v>10676.87</v>
      </c>
      <c r="O20" s="61">
        <v>751</v>
      </c>
      <c r="P20" s="60">
        <v>14030.92</v>
      </c>
      <c r="Q20" s="61">
        <v>936</v>
      </c>
      <c r="R20" s="62">
        <f t="shared" si="0"/>
        <v>31304.65</v>
      </c>
      <c r="S20" s="63">
        <f t="shared" si="1"/>
        <v>2159</v>
      </c>
      <c r="T20" s="64">
        <f>S20/J20</f>
        <v>79.96296296296296</v>
      </c>
      <c r="U20" s="65">
        <f t="shared" si="2"/>
        <v>14.4996062992126</v>
      </c>
      <c r="V20" s="66"/>
      <c r="W20" s="67"/>
      <c r="X20" s="68">
        <f t="shared" si="4"/>
      </c>
      <c r="Y20" s="68">
        <f t="shared" si="5"/>
      </c>
      <c r="Z20" s="69">
        <v>5602</v>
      </c>
      <c r="AA20" s="70">
        <v>400</v>
      </c>
      <c r="AB20" s="64">
        <f>AA20/J20</f>
        <v>14.814814814814815</v>
      </c>
      <c r="AC20" s="65">
        <f t="shared" si="6"/>
        <v>14.005</v>
      </c>
      <c r="AD20" s="72">
        <v>43074.65</v>
      </c>
      <c r="AE20" s="73">
        <v>3919</v>
      </c>
      <c r="AF20" s="74">
        <f t="shared" si="3"/>
        <v>10.99123500893085</v>
      </c>
    </row>
    <row r="21" spans="1:32" s="29" customFormat="1" ht="11.25">
      <c r="A21" s="32">
        <v>15</v>
      </c>
      <c r="B21" s="52"/>
      <c r="C21" s="53" t="s">
        <v>59</v>
      </c>
      <c r="D21" s="54" t="s">
        <v>31</v>
      </c>
      <c r="E21" s="55" t="s">
        <v>60</v>
      </c>
      <c r="F21" s="56">
        <v>42979</v>
      </c>
      <c r="G21" s="57" t="s">
        <v>56</v>
      </c>
      <c r="H21" s="58">
        <v>114</v>
      </c>
      <c r="I21" s="58">
        <v>8</v>
      </c>
      <c r="J21" s="108">
        <v>8</v>
      </c>
      <c r="K21" s="59">
        <v>9</v>
      </c>
      <c r="L21" s="60">
        <v>6483.14</v>
      </c>
      <c r="M21" s="61">
        <v>372</v>
      </c>
      <c r="N21" s="60">
        <v>8724.55</v>
      </c>
      <c r="O21" s="61">
        <v>480</v>
      </c>
      <c r="P21" s="60">
        <v>7995.71</v>
      </c>
      <c r="Q21" s="61">
        <v>452</v>
      </c>
      <c r="R21" s="62">
        <f t="shared" si="0"/>
        <v>23203.399999999998</v>
      </c>
      <c r="S21" s="63">
        <f t="shared" si="1"/>
        <v>1304</v>
      </c>
      <c r="T21" s="64">
        <f>S21/J21</f>
        <v>163</v>
      </c>
      <c r="U21" s="65">
        <f t="shared" si="2"/>
        <v>17.794018404907973</v>
      </c>
      <c r="V21" s="66">
        <v>73032.84</v>
      </c>
      <c r="W21" s="67">
        <v>4925</v>
      </c>
      <c r="X21" s="68">
        <f t="shared" si="4"/>
        <v>-0.6822881322977444</v>
      </c>
      <c r="Y21" s="68">
        <f t="shared" si="5"/>
        <v>-0.7352284263959391</v>
      </c>
      <c r="Z21" s="69">
        <v>128489</v>
      </c>
      <c r="AA21" s="70">
        <v>9422</v>
      </c>
      <c r="AB21" s="64">
        <f>AA21/J21</f>
        <v>1177.75</v>
      </c>
      <c r="AC21" s="65">
        <f t="shared" si="6"/>
        <v>13.637125875610273</v>
      </c>
      <c r="AD21" s="72">
        <v>3836038.77</v>
      </c>
      <c r="AE21" s="73">
        <v>286552</v>
      </c>
      <c r="AF21" s="74">
        <f t="shared" si="3"/>
        <v>13.38688534716212</v>
      </c>
    </row>
    <row r="22" spans="1:32" s="29" customFormat="1" ht="11.25">
      <c r="A22" s="32">
        <v>16</v>
      </c>
      <c r="B22" s="52"/>
      <c r="C22" s="53" t="s">
        <v>83</v>
      </c>
      <c r="D22" s="54" t="s">
        <v>34</v>
      </c>
      <c r="E22" s="55" t="s">
        <v>84</v>
      </c>
      <c r="F22" s="56">
        <v>43021</v>
      </c>
      <c r="G22" s="57" t="s">
        <v>41</v>
      </c>
      <c r="H22" s="58">
        <v>92</v>
      </c>
      <c r="I22" s="58">
        <v>34</v>
      </c>
      <c r="J22" s="108">
        <v>34</v>
      </c>
      <c r="K22" s="59">
        <v>3</v>
      </c>
      <c r="L22" s="60">
        <v>1383</v>
      </c>
      <c r="M22" s="61">
        <v>177</v>
      </c>
      <c r="N22" s="60">
        <v>5143</v>
      </c>
      <c r="O22" s="61">
        <v>538</v>
      </c>
      <c r="P22" s="60">
        <v>5683</v>
      </c>
      <c r="Q22" s="61">
        <v>574</v>
      </c>
      <c r="R22" s="62">
        <f t="shared" si="0"/>
        <v>12209</v>
      </c>
      <c r="S22" s="63">
        <f t="shared" si="1"/>
        <v>1289</v>
      </c>
      <c r="T22" s="64">
        <f>S22/J22</f>
        <v>37.911764705882355</v>
      </c>
      <c r="U22" s="65">
        <f t="shared" si="2"/>
        <v>9.471683475562452</v>
      </c>
      <c r="V22" s="66">
        <v>39914.16</v>
      </c>
      <c r="W22" s="67">
        <v>3530</v>
      </c>
      <c r="X22" s="68">
        <f t="shared" si="4"/>
        <v>-0.6941185784693954</v>
      </c>
      <c r="Y22" s="68">
        <f t="shared" si="5"/>
        <v>-0.6348441926345609</v>
      </c>
      <c r="Z22" s="69">
        <v>50824.1</v>
      </c>
      <c r="AA22" s="83">
        <v>4830</v>
      </c>
      <c r="AB22" s="64">
        <f>AA22/J22</f>
        <v>142.05882352941177</v>
      </c>
      <c r="AC22" s="65">
        <f t="shared" si="6"/>
        <v>10.522587991718426</v>
      </c>
      <c r="AD22" s="81">
        <v>178373.95</v>
      </c>
      <c r="AE22" s="82">
        <v>16455</v>
      </c>
      <c r="AF22" s="74">
        <f t="shared" si="3"/>
        <v>10.840106350653297</v>
      </c>
    </row>
    <row r="23" spans="1:32" s="29" customFormat="1" ht="11.25">
      <c r="A23" s="32">
        <v>17</v>
      </c>
      <c r="B23" s="84"/>
      <c r="C23" s="76" t="s">
        <v>80</v>
      </c>
      <c r="D23" s="77" t="s">
        <v>31</v>
      </c>
      <c r="E23" s="78" t="s">
        <v>79</v>
      </c>
      <c r="F23" s="79">
        <v>43014</v>
      </c>
      <c r="G23" s="57" t="s">
        <v>38</v>
      </c>
      <c r="H23" s="80">
        <v>231</v>
      </c>
      <c r="I23" s="80">
        <v>19</v>
      </c>
      <c r="J23" s="108">
        <v>19</v>
      </c>
      <c r="K23" s="59">
        <v>4</v>
      </c>
      <c r="L23" s="60">
        <v>8746</v>
      </c>
      <c r="M23" s="61">
        <v>436</v>
      </c>
      <c r="N23" s="60">
        <v>8217</v>
      </c>
      <c r="O23" s="61">
        <v>369</v>
      </c>
      <c r="P23" s="60">
        <v>7576</v>
      </c>
      <c r="Q23" s="61">
        <v>377</v>
      </c>
      <c r="R23" s="62">
        <f t="shared" si="0"/>
        <v>24539</v>
      </c>
      <c r="S23" s="63">
        <f t="shared" si="1"/>
        <v>1182</v>
      </c>
      <c r="T23" s="64">
        <f>S23/J23</f>
        <v>62.21052631578947</v>
      </c>
      <c r="U23" s="65">
        <f t="shared" si="2"/>
        <v>20.760575296108293</v>
      </c>
      <c r="V23" s="66">
        <v>159694</v>
      </c>
      <c r="W23" s="67">
        <v>9416</v>
      </c>
      <c r="X23" s="68">
        <f t="shared" si="4"/>
        <v>-0.8463373702205468</v>
      </c>
      <c r="Y23" s="68">
        <f t="shared" si="5"/>
        <v>-0.8744689889549703</v>
      </c>
      <c r="Z23" s="69">
        <v>267556</v>
      </c>
      <c r="AA23" s="70">
        <v>16958</v>
      </c>
      <c r="AB23" s="64">
        <f>AA23/J23</f>
        <v>892.5263157894736</v>
      </c>
      <c r="AC23" s="65">
        <f t="shared" si="6"/>
        <v>15.777568109446868</v>
      </c>
      <c r="AD23" s="81">
        <v>2545319</v>
      </c>
      <c r="AE23" s="82">
        <v>161556</v>
      </c>
      <c r="AF23" s="74">
        <f t="shared" si="3"/>
        <v>15.755026120973532</v>
      </c>
    </row>
    <row r="24" spans="1:32" s="29" customFormat="1" ht="11.25">
      <c r="A24" s="32">
        <v>18</v>
      </c>
      <c r="B24" s="52"/>
      <c r="C24" s="53" t="s">
        <v>91</v>
      </c>
      <c r="D24" s="54">
        <v>15</v>
      </c>
      <c r="E24" s="55" t="s">
        <v>48</v>
      </c>
      <c r="F24" s="56">
        <v>43028</v>
      </c>
      <c r="G24" s="57" t="s">
        <v>41</v>
      </c>
      <c r="H24" s="58">
        <v>17</v>
      </c>
      <c r="I24" s="58">
        <v>17</v>
      </c>
      <c r="J24" s="108">
        <v>17</v>
      </c>
      <c r="K24" s="59">
        <v>2</v>
      </c>
      <c r="L24" s="60">
        <v>4288.47</v>
      </c>
      <c r="M24" s="61">
        <v>265</v>
      </c>
      <c r="N24" s="60">
        <v>8525.5</v>
      </c>
      <c r="O24" s="61">
        <v>499</v>
      </c>
      <c r="P24" s="60">
        <v>6850.93</v>
      </c>
      <c r="Q24" s="61">
        <v>410</v>
      </c>
      <c r="R24" s="62">
        <f t="shared" si="0"/>
        <v>19664.9</v>
      </c>
      <c r="S24" s="63">
        <f t="shared" si="1"/>
        <v>1174</v>
      </c>
      <c r="T24" s="64">
        <f>S24/J24</f>
        <v>69.05882352941177</v>
      </c>
      <c r="U24" s="65">
        <f t="shared" si="2"/>
        <v>16.750340715502556</v>
      </c>
      <c r="V24" s="66">
        <v>36834.42</v>
      </c>
      <c r="W24" s="67">
        <v>2239</v>
      </c>
      <c r="X24" s="68">
        <f t="shared" si="4"/>
        <v>-0.46612706267670284</v>
      </c>
      <c r="Y24" s="68">
        <f t="shared" si="5"/>
        <v>-0.47565877623939257</v>
      </c>
      <c r="Z24" s="69">
        <v>59620.34</v>
      </c>
      <c r="AA24" s="83">
        <v>3762</v>
      </c>
      <c r="AB24" s="64">
        <f>AA24/J24</f>
        <v>221.2941176470588</v>
      </c>
      <c r="AC24" s="65">
        <f t="shared" si="6"/>
        <v>15.848043593833067</v>
      </c>
      <c r="AD24" s="81">
        <v>79285.24</v>
      </c>
      <c r="AE24" s="82">
        <v>4936</v>
      </c>
      <c r="AF24" s="74">
        <f t="shared" si="3"/>
        <v>16.062649918962723</v>
      </c>
    </row>
    <row r="25" spans="1:32" s="29" customFormat="1" ht="11.25">
      <c r="A25" s="32">
        <v>19</v>
      </c>
      <c r="B25" s="52"/>
      <c r="C25" s="76" t="s">
        <v>57</v>
      </c>
      <c r="D25" s="77" t="s">
        <v>35</v>
      </c>
      <c r="E25" s="78" t="s">
        <v>58</v>
      </c>
      <c r="F25" s="79">
        <v>42972</v>
      </c>
      <c r="G25" s="57" t="s">
        <v>33</v>
      </c>
      <c r="H25" s="80">
        <v>342</v>
      </c>
      <c r="I25" s="80">
        <v>10</v>
      </c>
      <c r="J25" s="108">
        <v>10</v>
      </c>
      <c r="K25" s="59">
        <v>10</v>
      </c>
      <c r="L25" s="60">
        <v>664</v>
      </c>
      <c r="M25" s="61">
        <v>49</v>
      </c>
      <c r="N25" s="60">
        <v>6472</v>
      </c>
      <c r="O25" s="61">
        <v>476</v>
      </c>
      <c r="P25" s="60">
        <v>8204</v>
      </c>
      <c r="Q25" s="61">
        <v>581</v>
      </c>
      <c r="R25" s="62">
        <f t="shared" si="0"/>
        <v>15340</v>
      </c>
      <c r="S25" s="63">
        <f t="shared" si="1"/>
        <v>1106</v>
      </c>
      <c r="T25" s="64">
        <f>S25/J25</f>
        <v>110.6</v>
      </c>
      <c r="U25" s="65">
        <f t="shared" si="2"/>
        <v>13.869801084990959</v>
      </c>
      <c r="V25" s="66">
        <v>23073</v>
      </c>
      <c r="W25" s="67">
        <v>1836</v>
      </c>
      <c r="X25" s="68">
        <f t="shared" si="4"/>
        <v>-0.3351536427859403</v>
      </c>
      <c r="Y25" s="68">
        <f t="shared" si="5"/>
        <v>-0.39760348583877997</v>
      </c>
      <c r="Z25" s="69">
        <v>25850</v>
      </c>
      <c r="AA25" s="83">
        <v>2114</v>
      </c>
      <c r="AB25" s="64">
        <f>AA25/J25</f>
        <v>211.4</v>
      </c>
      <c r="AC25" s="65">
        <f t="shared" si="6"/>
        <v>12.228003784295176</v>
      </c>
      <c r="AD25" s="81">
        <v>12567932</v>
      </c>
      <c r="AE25" s="82">
        <v>996103</v>
      </c>
      <c r="AF25" s="74">
        <f t="shared" si="3"/>
        <v>12.6171008419812</v>
      </c>
    </row>
    <row r="26" spans="1:32" s="29" customFormat="1" ht="11.25">
      <c r="A26" s="32">
        <v>20</v>
      </c>
      <c r="B26" s="52"/>
      <c r="C26" s="53" t="s">
        <v>70</v>
      </c>
      <c r="D26" s="54" t="s">
        <v>34</v>
      </c>
      <c r="E26" s="55" t="s">
        <v>70</v>
      </c>
      <c r="F26" s="56">
        <v>43007</v>
      </c>
      <c r="G26" s="57" t="s">
        <v>56</v>
      </c>
      <c r="H26" s="58">
        <v>388</v>
      </c>
      <c r="I26" s="58">
        <v>22</v>
      </c>
      <c r="J26" s="108">
        <v>22</v>
      </c>
      <c r="K26" s="59">
        <v>5</v>
      </c>
      <c r="L26" s="60">
        <v>2414</v>
      </c>
      <c r="M26" s="61">
        <v>217</v>
      </c>
      <c r="N26" s="60">
        <v>4654.5</v>
      </c>
      <c r="O26" s="61">
        <v>373</v>
      </c>
      <c r="P26" s="60">
        <v>6068</v>
      </c>
      <c r="Q26" s="61">
        <v>483</v>
      </c>
      <c r="R26" s="62">
        <f t="shared" si="0"/>
        <v>13136.5</v>
      </c>
      <c r="S26" s="63">
        <f t="shared" si="1"/>
        <v>1073</v>
      </c>
      <c r="T26" s="64">
        <f>S26/J26</f>
        <v>48.77272727272727</v>
      </c>
      <c r="U26" s="65">
        <f t="shared" si="2"/>
        <v>12.24277726001864</v>
      </c>
      <c r="V26" s="66">
        <v>196670.77</v>
      </c>
      <c r="W26" s="67">
        <v>15884</v>
      </c>
      <c r="X26" s="68">
        <f t="shared" si="4"/>
        <v>-0.9332056309130228</v>
      </c>
      <c r="Y26" s="68">
        <f t="shared" si="5"/>
        <v>-0.9324477461596575</v>
      </c>
      <c r="Z26" s="69">
        <v>297027.09</v>
      </c>
      <c r="AA26" s="70">
        <v>25218</v>
      </c>
      <c r="AB26" s="64">
        <f>AA26/J26</f>
        <v>1146.2727272727273</v>
      </c>
      <c r="AC26" s="65">
        <f t="shared" si="6"/>
        <v>11.778376159885797</v>
      </c>
      <c r="AD26" s="72">
        <v>7187334.15</v>
      </c>
      <c r="AE26" s="73">
        <v>611502</v>
      </c>
      <c r="AF26" s="74">
        <f t="shared" si="3"/>
        <v>11.753574231973078</v>
      </c>
    </row>
    <row r="27" spans="1:32" s="29" customFormat="1" ht="11.25">
      <c r="A27" s="32">
        <v>21</v>
      </c>
      <c r="B27" s="52"/>
      <c r="C27" s="53" t="s">
        <v>65</v>
      </c>
      <c r="D27" s="54" t="s">
        <v>31</v>
      </c>
      <c r="E27" s="55" t="s">
        <v>64</v>
      </c>
      <c r="F27" s="56">
        <v>43000</v>
      </c>
      <c r="G27" s="57" t="s">
        <v>41</v>
      </c>
      <c r="H27" s="58">
        <v>50</v>
      </c>
      <c r="I27" s="58">
        <v>12</v>
      </c>
      <c r="J27" s="108">
        <v>12</v>
      </c>
      <c r="K27" s="59">
        <v>6</v>
      </c>
      <c r="L27" s="60">
        <v>456</v>
      </c>
      <c r="M27" s="61">
        <v>57</v>
      </c>
      <c r="N27" s="60">
        <v>1615</v>
      </c>
      <c r="O27" s="61">
        <v>203</v>
      </c>
      <c r="P27" s="60">
        <v>2019</v>
      </c>
      <c r="Q27" s="61">
        <v>226</v>
      </c>
      <c r="R27" s="62">
        <f t="shared" si="0"/>
        <v>4090</v>
      </c>
      <c r="S27" s="63">
        <f t="shared" si="1"/>
        <v>486</v>
      </c>
      <c r="T27" s="64">
        <f>S27/J27</f>
        <v>40.5</v>
      </c>
      <c r="U27" s="65">
        <f t="shared" si="2"/>
        <v>8.415637860082304</v>
      </c>
      <c r="V27" s="66">
        <v>1755</v>
      </c>
      <c r="W27" s="67">
        <v>186</v>
      </c>
      <c r="X27" s="68">
        <f t="shared" si="4"/>
        <v>1.3304843304843306</v>
      </c>
      <c r="Y27" s="68">
        <f t="shared" si="5"/>
        <v>1.6129032258064515</v>
      </c>
      <c r="Z27" s="69">
        <v>3175</v>
      </c>
      <c r="AA27" s="83">
        <v>345</v>
      </c>
      <c r="AB27" s="64">
        <f>AA27/J27</f>
        <v>28.75</v>
      </c>
      <c r="AC27" s="65">
        <f t="shared" si="6"/>
        <v>9.202898550724637</v>
      </c>
      <c r="AD27" s="81">
        <v>96690.41</v>
      </c>
      <c r="AE27" s="82">
        <v>8826</v>
      </c>
      <c r="AF27" s="74">
        <f t="shared" si="3"/>
        <v>10.955179016542035</v>
      </c>
    </row>
    <row r="28" spans="1:32" s="29" customFormat="1" ht="11.25">
      <c r="A28" s="32">
        <v>22</v>
      </c>
      <c r="B28" s="52"/>
      <c r="C28" s="53" t="s">
        <v>81</v>
      </c>
      <c r="D28" s="54" t="s">
        <v>47</v>
      </c>
      <c r="E28" s="55" t="s">
        <v>82</v>
      </c>
      <c r="F28" s="56">
        <v>43021</v>
      </c>
      <c r="G28" s="57" t="s">
        <v>42</v>
      </c>
      <c r="H28" s="58">
        <v>15</v>
      </c>
      <c r="I28" s="58">
        <v>7</v>
      </c>
      <c r="J28" s="108">
        <v>7</v>
      </c>
      <c r="K28" s="59">
        <v>3</v>
      </c>
      <c r="L28" s="60">
        <v>1526</v>
      </c>
      <c r="M28" s="61">
        <v>104</v>
      </c>
      <c r="N28" s="60">
        <v>2219</v>
      </c>
      <c r="O28" s="61">
        <v>174</v>
      </c>
      <c r="P28" s="60">
        <v>1464</v>
      </c>
      <c r="Q28" s="61">
        <v>130</v>
      </c>
      <c r="R28" s="62">
        <f t="shared" si="0"/>
        <v>5209</v>
      </c>
      <c r="S28" s="63">
        <f t="shared" si="1"/>
        <v>408</v>
      </c>
      <c r="T28" s="64">
        <f>S28/J28</f>
        <v>58.285714285714285</v>
      </c>
      <c r="U28" s="65">
        <f t="shared" si="2"/>
        <v>12.767156862745098</v>
      </c>
      <c r="V28" s="66">
        <v>26252</v>
      </c>
      <c r="W28" s="67">
        <v>1656</v>
      </c>
      <c r="X28" s="68">
        <f t="shared" si="4"/>
        <v>-0.8015770227030321</v>
      </c>
      <c r="Y28" s="68">
        <f t="shared" si="5"/>
        <v>-0.7536231884057971</v>
      </c>
      <c r="Z28" s="69">
        <v>46237.1</v>
      </c>
      <c r="AA28" s="70">
        <v>3134</v>
      </c>
      <c r="AB28" s="64">
        <f>AA28/J28</f>
        <v>447.7142857142857</v>
      </c>
      <c r="AC28" s="65">
        <f t="shared" si="6"/>
        <v>14.75338225909381</v>
      </c>
      <c r="AD28" s="72">
        <v>134928.03</v>
      </c>
      <c r="AE28" s="73">
        <v>10249</v>
      </c>
      <c r="AF28" s="74">
        <f t="shared" si="3"/>
        <v>13.164994633622792</v>
      </c>
    </row>
    <row r="29" spans="1:32" s="29" customFormat="1" ht="11.25">
      <c r="A29" s="32">
        <v>23</v>
      </c>
      <c r="B29" s="52"/>
      <c r="C29" s="76" t="s">
        <v>78</v>
      </c>
      <c r="D29" s="77" t="s">
        <v>34</v>
      </c>
      <c r="E29" s="78" t="s">
        <v>78</v>
      </c>
      <c r="F29" s="79">
        <v>43014</v>
      </c>
      <c r="G29" s="57" t="s">
        <v>33</v>
      </c>
      <c r="H29" s="80">
        <v>307</v>
      </c>
      <c r="I29" s="80">
        <v>11</v>
      </c>
      <c r="J29" s="108">
        <v>11</v>
      </c>
      <c r="K29" s="59">
        <v>4</v>
      </c>
      <c r="L29" s="60">
        <v>1468</v>
      </c>
      <c r="M29" s="61">
        <v>110</v>
      </c>
      <c r="N29" s="60">
        <v>2137</v>
      </c>
      <c r="O29" s="61">
        <v>157</v>
      </c>
      <c r="P29" s="60">
        <v>1481</v>
      </c>
      <c r="Q29" s="61">
        <v>109</v>
      </c>
      <c r="R29" s="62">
        <f t="shared" si="0"/>
        <v>5086</v>
      </c>
      <c r="S29" s="63">
        <f t="shared" si="1"/>
        <v>376</v>
      </c>
      <c r="T29" s="64">
        <f>S29/J29</f>
        <v>34.18181818181818</v>
      </c>
      <c r="U29" s="65">
        <f t="shared" si="2"/>
        <v>13.52659574468085</v>
      </c>
      <c r="V29" s="66">
        <v>132515</v>
      </c>
      <c r="W29" s="67">
        <v>10262</v>
      </c>
      <c r="X29" s="68">
        <f t="shared" si="4"/>
        <v>-0.9616194393087575</v>
      </c>
      <c r="Y29" s="68">
        <f t="shared" si="5"/>
        <v>-0.9633599688169947</v>
      </c>
      <c r="Z29" s="69">
        <v>227960</v>
      </c>
      <c r="AA29" s="83">
        <v>18925</v>
      </c>
      <c r="AB29" s="64">
        <f>AA29/J29</f>
        <v>1720.4545454545455</v>
      </c>
      <c r="AC29" s="65">
        <f t="shared" si="6"/>
        <v>12.04544253632761</v>
      </c>
      <c r="AD29" s="81">
        <v>2029536</v>
      </c>
      <c r="AE29" s="82">
        <v>169688</v>
      </c>
      <c r="AF29" s="74">
        <f t="shared" si="3"/>
        <v>11.960397906746499</v>
      </c>
    </row>
    <row r="30" spans="1:32" s="29" customFormat="1" ht="11.25">
      <c r="A30" s="32">
        <v>24</v>
      </c>
      <c r="B30" s="52"/>
      <c r="C30" s="53" t="s">
        <v>87</v>
      </c>
      <c r="D30" s="54" t="s">
        <v>39</v>
      </c>
      <c r="E30" s="55" t="s">
        <v>87</v>
      </c>
      <c r="F30" s="56">
        <v>43021</v>
      </c>
      <c r="G30" s="57" t="s">
        <v>53</v>
      </c>
      <c r="H30" s="58">
        <v>45</v>
      </c>
      <c r="I30" s="58">
        <v>10</v>
      </c>
      <c r="J30" s="108">
        <v>10</v>
      </c>
      <c r="K30" s="59">
        <v>3</v>
      </c>
      <c r="L30" s="60">
        <v>330</v>
      </c>
      <c r="M30" s="61">
        <v>37</v>
      </c>
      <c r="N30" s="60">
        <v>924</v>
      </c>
      <c r="O30" s="61">
        <v>102</v>
      </c>
      <c r="P30" s="60">
        <v>1320</v>
      </c>
      <c r="Q30" s="61">
        <v>153</v>
      </c>
      <c r="R30" s="62">
        <f t="shared" si="0"/>
        <v>2574</v>
      </c>
      <c r="S30" s="63">
        <f t="shared" si="1"/>
        <v>292</v>
      </c>
      <c r="T30" s="64">
        <f>S30/J30</f>
        <v>29.2</v>
      </c>
      <c r="U30" s="65">
        <f t="shared" si="2"/>
        <v>8.815068493150685</v>
      </c>
      <c r="V30" s="66">
        <v>10920.789999999999</v>
      </c>
      <c r="W30" s="67">
        <v>1114</v>
      </c>
      <c r="X30" s="68">
        <f t="shared" si="4"/>
        <v>-0.7643027656424123</v>
      </c>
      <c r="Y30" s="68">
        <f t="shared" si="5"/>
        <v>-0.7378815080789947</v>
      </c>
      <c r="Z30" s="69">
        <v>15749.3</v>
      </c>
      <c r="AA30" s="70">
        <v>1597</v>
      </c>
      <c r="AB30" s="64">
        <f>AA30/J30</f>
        <v>159.7</v>
      </c>
      <c r="AC30" s="65">
        <f t="shared" si="6"/>
        <v>9.861803381340012</v>
      </c>
      <c r="AD30" s="72">
        <v>92400.35</v>
      </c>
      <c r="AE30" s="73">
        <v>8968</v>
      </c>
      <c r="AF30" s="74">
        <f t="shared" si="3"/>
        <v>10.303339652096343</v>
      </c>
    </row>
    <row r="31" spans="1:32" s="29" customFormat="1" ht="11.25">
      <c r="A31" s="32">
        <v>25</v>
      </c>
      <c r="B31" s="52"/>
      <c r="C31" s="53" t="s">
        <v>44</v>
      </c>
      <c r="D31" s="54" t="s">
        <v>35</v>
      </c>
      <c r="E31" s="55" t="s">
        <v>45</v>
      </c>
      <c r="F31" s="56">
        <v>42755</v>
      </c>
      <c r="G31" s="57" t="s">
        <v>46</v>
      </c>
      <c r="H31" s="58">
        <v>12</v>
      </c>
      <c r="I31" s="58">
        <v>1</v>
      </c>
      <c r="J31" s="108">
        <v>1</v>
      </c>
      <c r="K31" s="59">
        <v>11</v>
      </c>
      <c r="L31" s="60">
        <v>250</v>
      </c>
      <c r="M31" s="61">
        <v>50</v>
      </c>
      <c r="N31" s="60">
        <v>350</v>
      </c>
      <c r="O31" s="61">
        <v>70</v>
      </c>
      <c r="P31" s="60">
        <v>360</v>
      </c>
      <c r="Q31" s="61">
        <v>72</v>
      </c>
      <c r="R31" s="62">
        <f t="shared" si="0"/>
        <v>960</v>
      </c>
      <c r="S31" s="63">
        <f t="shared" si="1"/>
        <v>192</v>
      </c>
      <c r="T31" s="64">
        <f>S31/J31</f>
        <v>192</v>
      </c>
      <c r="U31" s="65">
        <f t="shared" si="2"/>
        <v>5</v>
      </c>
      <c r="V31" s="66">
        <v>850</v>
      </c>
      <c r="W31" s="67">
        <v>170</v>
      </c>
      <c r="X31" s="68">
        <f t="shared" si="4"/>
        <v>0.12941176470588237</v>
      </c>
      <c r="Y31" s="68">
        <f t="shared" si="5"/>
        <v>0.12941176470588237</v>
      </c>
      <c r="Z31" s="69">
        <v>1000</v>
      </c>
      <c r="AA31" s="70">
        <v>200</v>
      </c>
      <c r="AB31" s="64">
        <f>AA31/J31</f>
        <v>200</v>
      </c>
      <c r="AC31" s="65">
        <f t="shared" si="6"/>
        <v>5</v>
      </c>
      <c r="AD31" s="72">
        <v>62900</v>
      </c>
      <c r="AE31" s="73">
        <v>7969</v>
      </c>
      <c r="AF31" s="74">
        <f t="shared" si="3"/>
        <v>7.893085707115071</v>
      </c>
    </row>
    <row r="32" spans="1:32" s="29" customFormat="1" ht="11.25">
      <c r="A32" s="32">
        <v>26</v>
      </c>
      <c r="B32" s="52"/>
      <c r="C32" s="53" t="s">
        <v>69</v>
      </c>
      <c r="D32" s="54" t="s">
        <v>37</v>
      </c>
      <c r="E32" s="55" t="s">
        <v>69</v>
      </c>
      <c r="F32" s="56">
        <v>43007</v>
      </c>
      <c r="G32" s="57" t="s">
        <v>41</v>
      </c>
      <c r="H32" s="58">
        <v>128</v>
      </c>
      <c r="I32" s="58">
        <v>10</v>
      </c>
      <c r="J32" s="108">
        <v>10</v>
      </c>
      <c r="K32" s="59">
        <v>5</v>
      </c>
      <c r="L32" s="60">
        <v>206</v>
      </c>
      <c r="M32" s="61">
        <v>19</v>
      </c>
      <c r="N32" s="60">
        <v>567</v>
      </c>
      <c r="O32" s="61">
        <v>57</v>
      </c>
      <c r="P32" s="60">
        <v>893</v>
      </c>
      <c r="Q32" s="61">
        <v>108</v>
      </c>
      <c r="R32" s="62">
        <f t="shared" si="0"/>
        <v>1666</v>
      </c>
      <c r="S32" s="63">
        <f t="shared" si="1"/>
        <v>184</v>
      </c>
      <c r="T32" s="64">
        <f>S32/J32</f>
        <v>18.4</v>
      </c>
      <c r="U32" s="65">
        <f t="shared" si="2"/>
        <v>9.054347826086957</v>
      </c>
      <c r="V32" s="66">
        <v>2204</v>
      </c>
      <c r="W32" s="67">
        <v>228</v>
      </c>
      <c r="X32" s="68">
        <f t="shared" si="4"/>
        <v>-0.2441016333938294</v>
      </c>
      <c r="Y32" s="68">
        <f t="shared" si="5"/>
        <v>-0.19298245614035087</v>
      </c>
      <c r="Z32" s="69">
        <v>3480</v>
      </c>
      <c r="AA32" s="83">
        <v>369</v>
      </c>
      <c r="AB32" s="64">
        <f>AA32/J32</f>
        <v>36.9</v>
      </c>
      <c r="AC32" s="65">
        <f t="shared" si="6"/>
        <v>9.43089430894309</v>
      </c>
      <c r="AD32" s="81">
        <v>299626.9</v>
      </c>
      <c r="AE32" s="82">
        <v>26823</v>
      </c>
      <c r="AF32" s="74">
        <f t="shared" si="3"/>
        <v>11.170521567311637</v>
      </c>
    </row>
    <row r="33" spans="1:32" s="29" customFormat="1" ht="11.25">
      <c r="A33" s="32">
        <v>27</v>
      </c>
      <c r="B33" s="52"/>
      <c r="C33" s="53" t="s">
        <v>74</v>
      </c>
      <c r="D33" s="54" t="s">
        <v>37</v>
      </c>
      <c r="E33" s="55" t="s">
        <v>75</v>
      </c>
      <c r="F33" s="56">
        <v>43014</v>
      </c>
      <c r="G33" s="57" t="s">
        <v>41</v>
      </c>
      <c r="H33" s="58">
        <v>20</v>
      </c>
      <c r="I33" s="58">
        <v>3</v>
      </c>
      <c r="J33" s="108">
        <v>3</v>
      </c>
      <c r="K33" s="59">
        <v>4</v>
      </c>
      <c r="L33" s="60">
        <v>371</v>
      </c>
      <c r="M33" s="61">
        <v>29</v>
      </c>
      <c r="N33" s="60">
        <v>789</v>
      </c>
      <c r="O33" s="61">
        <v>58</v>
      </c>
      <c r="P33" s="60">
        <v>802</v>
      </c>
      <c r="Q33" s="61">
        <v>75</v>
      </c>
      <c r="R33" s="62">
        <f t="shared" si="0"/>
        <v>1962</v>
      </c>
      <c r="S33" s="63">
        <f t="shared" si="1"/>
        <v>162</v>
      </c>
      <c r="T33" s="64">
        <f>S33/J33</f>
        <v>54</v>
      </c>
      <c r="U33" s="65">
        <f t="shared" si="2"/>
        <v>12.11111111111111</v>
      </c>
      <c r="V33" s="66">
        <v>5302.98</v>
      </c>
      <c r="W33" s="67">
        <v>452</v>
      </c>
      <c r="X33" s="68">
        <f t="shared" si="4"/>
        <v>-0.6300193476120973</v>
      </c>
      <c r="Y33" s="68">
        <f t="shared" si="5"/>
        <v>-0.6415929203539823</v>
      </c>
      <c r="Z33" s="69">
        <v>11978.54</v>
      </c>
      <c r="AA33" s="83">
        <v>1233</v>
      </c>
      <c r="AB33" s="64">
        <f>AA33/J33</f>
        <v>411</v>
      </c>
      <c r="AC33" s="65">
        <f t="shared" si="6"/>
        <v>9.714955393349555</v>
      </c>
      <c r="AD33" s="81">
        <v>108829.34</v>
      </c>
      <c r="AE33" s="82">
        <v>7690</v>
      </c>
      <c r="AF33" s="74">
        <f t="shared" si="3"/>
        <v>14.152059817945384</v>
      </c>
    </row>
    <row r="34" spans="1:32" s="29" customFormat="1" ht="11.25">
      <c r="A34" s="32">
        <v>28</v>
      </c>
      <c r="B34" s="52"/>
      <c r="C34" s="53" t="s">
        <v>71</v>
      </c>
      <c r="D34" s="54" t="s">
        <v>31</v>
      </c>
      <c r="E34" s="55" t="s">
        <v>71</v>
      </c>
      <c r="F34" s="56">
        <v>43007</v>
      </c>
      <c r="G34" s="57" t="s">
        <v>43</v>
      </c>
      <c r="H34" s="58">
        <v>33</v>
      </c>
      <c r="I34" s="58">
        <v>3</v>
      </c>
      <c r="J34" s="108">
        <v>3</v>
      </c>
      <c r="K34" s="59">
        <v>5</v>
      </c>
      <c r="L34" s="60">
        <v>352</v>
      </c>
      <c r="M34" s="61">
        <v>28</v>
      </c>
      <c r="N34" s="60">
        <v>679</v>
      </c>
      <c r="O34" s="61">
        <v>59</v>
      </c>
      <c r="P34" s="60">
        <v>741</v>
      </c>
      <c r="Q34" s="61">
        <v>53</v>
      </c>
      <c r="R34" s="62">
        <f t="shared" si="0"/>
        <v>1772</v>
      </c>
      <c r="S34" s="63">
        <f t="shared" si="1"/>
        <v>140</v>
      </c>
      <c r="T34" s="64">
        <f>S34/J34</f>
        <v>46.666666666666664</v>
      </c>
      <c r="U34" s="65">
        <f t="shared" si="2"/>
        <v>12.657142857142857</v>
      </c>
      <c r="V34" s="66">
        <v>2764</v>
      </c>
      <c r="W34" s="67">
        <v>240</v>
      </c>
      <c r="X34" s="68">
        <f t="shared" si="4"/>
        <v>-0.3589001447178003</v>
      </c>
      <c r="Y34" s="68">
        <f t="shared" si="5"/>
        <v>-0.4166666666666667</v>
      </c>
      <c r="Z34" s="69">
        <v>4704</v>
      </c>
      <c r="AA34" s="70">
        <v>403</v>
      </c>
      <c r="AB34" s="64">
        <f>AA34/J34</f>
        <v>134.33333333333334</v>
      </c>
      <c r="AC34" s="65">
        <f t="shared" si="6"/>
        <v>11.672456575682382</v>
      </c>
      <c r="AD34" s="72">
        <v>85682.2</v>
      </c>
      <c r="AE34" s="73">
        <v>7106</v>
      </c>
      <c r="AF34" s="74">
        <f t="shared" si="3"/>
        <v>12.057725865465803</v>
      </c>
    </row>
    <row r="35" spans="1:32" s="29" customFormat="1" ht="11.25">
      <c r="A35" s="32">
        <v>29</v>
      </c>
      <c r="B35" s="84"/>
      <c r="C35" s="76" t="s">
        <v>72</v>
      </c>
      <c r="D35" s="77" t="s">
        <v>37</v>
      </c>
      <c r="E35" s="78" t="s">
        <v>73</v>
      </c>
      <c r="F35" s="79">
        <v>43007</v>
      </c>
      <c r="G35" s="57" t="s">
        <v>38</v>
      </c>
      <c r="H35" s="80">
        <v>214</v>
      </c>
      <c r="I35" s="80">
        <v>9</v>
      </c>
      <c r="J35" s="108">
        <v>9</v>
      </c>
      <c r="K35" s="59">
        <v>5</v>
      </c>
      <c r="L35" s="60">
        <v>0</v>
      </c>
      <c r="M35" s="61">
        <v>0</v>
      </c>
      <c r="N35" s="60">
        <v>465</v>
      </c>
      <c r="O35" s="61">
        <v>45</v>
      </c>
      <c r="P35" s="60">
        <v>768</v>
      </c>
      <c r="Q35" s="61">
        <v>67</v>
      </c>
      <c r="R35" s="62">
        <f t="shared" si="0"/>
        <v>1233</v>
      </c>
      <c r="S35" s="63">
        <f t="shared" si="1"/>
        <v>112</v>
      </c>
      <c r="T35" s="64">
        <f>S35/J35</f>
        <v>12.444444444444445</v>
      </c>
      <c r="U35" s="65">
        <f t="shared" si="2"/>
        <v>11.008928571428571</v>
      </c>
      <c r="V35" s="66">
        <v>2574</v>
      </c>
      <c r="W35" s="67">
        <v>268</v>
      </c>
      <c r="X35" s="68">
        <f t="shared" si="4"/>
        <v>-0.5209790209790209</v>
      </c>
      <c r="Y35" s="68">
        <f t="shared" si="5"/>
        <v>-0.582089552238806</v>
      </c>
      <c r="Z35" s="69">
        <v>3623</v>
      </c>
      <c r="AA35" s="70">
        <v>389</v>
      </c>
      <c r="AB35" s="64">
        <f>AA35/J35</f>
        <v>43.22222222222222</v>
      </c>
      <c r="AC35" s="65">
        <f t="shared" si="6"/>
        <v>9.313624678663238</v>
      </c>
      <c r="AD35" s="81">
        <v>1299679</v>
      </c>
      <c r="AE35" s="82">
        <v>94441</v>
      </c>
      <c r="AF35" s="74">
        <f t="shared" si="3"/>
        <v>13.761808960091486</v>
      </c>
    </row>
    <row r="36" spans="1:32" s="29" customFormat="1" ht="11.25">
      <c r="A36" s="32">
        <v>30</v>
      </c>
      <c r="B36" s="84"/>
      <c r="C36" s="76" t="s">
        <v>66</v>
      </c>
      <c r="D36" s="77" t="s">
        <v>32</v>
      </c>
      <c r="E36" s="78" t="s">
        <v>67</v>
      </c>
      <c r="F36" s="79">
        <v>43000</v>
      </c>
      <c r="G36" s="57" t="s">
        <v>40</v>
      </c>
      <c r="H36" s="80">
        <v>307</v>
      </c>
      <c r="I36" s="80">
        <v>2</v>
      </c>
      <c r="J36" s="108">
        <v>2</v>
      </c>
      <c r="K36" s="59">
        <v>6</v>
      </c>
      <c r="L36" s="60">
        <v>379</v>
      </c>
      <c r="M36" s="61">
        <v>17</v>
      </c>
      <c r="N36" s="60">
        <v>577</v>
      </c>
      <c r="O36" s="61">
        <v>26</v>
      </c>
      <c r="P36" s="60">
        <v>440</v>
      </c>
      <c r="Q36" s="61">
        <v>20</v>
      </c>
      <c r="R36" s="62">
        <f t="shared" si="0"/>
        <v>1396</v>
      </c>
      <c r="S36" s="63">
        <f t="shared" si="1"/>
        <v>63</v>
      </c>
      <c r="T36" s="64">
        <f>S36/J36</f>
        <v>31.5</v>
      </c>
      <c r="U36" s="65">
        <f t="shared" si="2"/>
        <v>22.158730158730158</v>
      </c>
      <c r="V36" s="66">
        <v>30181.04</v>
      </c>
      <c r="W36" s="67">
        <v>1494</v>
      </c>
      <c r="X36" s="68">
        <f t="shared" si="4"/>
        <v>-0.9537457953735192</v>
      </c>
      <c r="Y36" s="68">
        <f t="shared" si="5"/>
        <v>-0.9578313253012049</v>
      </c>
      <c r="Z36" s="69">
        <v>47806.11</v>
      </c>
      <c r="AA36" s="70">
        <v>2577</v>
      </c>
      <c r="AB36" s="64">
        <f>AA36/J36</f>
        <v>1288.5</v>
      </c>
      <c r="AC36" s="65">
        <f t="shared" si="6"/>
        <v>18.55107101280559</v>
      </c>
      <c r="AD36" s="81">
        <v>3366374.91</v>
      </c>
      <c r="AE36" s="82">
        <v>241326</v>
      </c>
      <c r="AF36" s="74">
        <f t="shared" si="3"/>
        <v>13.949491186196266</v>
      </c>
    </row>
    <row r="37" spans="1:32" s="29" customFormat="1" ht="11.25">
      <c r="A37" s="32">
        <v>31</v>
      </c>
      <c r="B37" s="52"/>
      <c r="C37" s="53" t="s">
        <v>52</v>
      </c>
      <c r="D37" s="54" t="s">
        <v>31</v>
      </c>
      <c r="E37" s="55" t="s">
        <v>52</v>
      </c>
      <c r="F37" s="56">
        <v>42860</v>
      </c>
      <c r="G37" s="57" t="s">
        <v>46</v>
      </c>
      <c r="H37" s="58">
        <v>91</v>
      </c>
      <c r="I37" s="58">
        <v>1</v>
      </c>
      <c r="J37" s="108">
        <v>1</v>
      </c>
      <c r="K37" s="59">
        <v>12</v>
      </c>
      <c r="L37" s="60">
        <v>112</v>
      </c>
      <c r="M37" s="61">
        <v>9</v>
      </c>
      <c r="N37" s="60">
        <v>226</v>
      </c>
      <c r="O37" s="61">
        <v>18</v>
      </c>
      <c r="P37" s="60">
        <v>126</v>
      </c>
      <c r="Q37" s="61">
        <v>10</v>
      </c>
      <c r="R37" s="62">
        <f t="shared" si="0"/>
        <v>464</v>
      </c>
      <c r="S37" s="63">
        <f t="shared" si="1"/>
        <v>37</v>
      </c>
      <c r="T37" s="64">
        <f>S37/J37</f>
        <v>37</v>
      </c>
      <c r="U37" s="65">
        <f t="shared" si="2"/>
        <v>12.54054054054054</v>
      </c>
      <c r="V37" s="66">
        <v>116</v>
      </c>
      <c r="W37" s="67">
        <v>11</v>
      </c>
      <c r="X37" s="68">
        <f t="shared" si="4"/>
        <v>3</v>
      </c>
      <c r="Y37" s="68">
        <f t="shared" si="5"/>
        <v>2.3636363636363638</v>
      </c>
      <c r="Z37" s="69">
        <v>266</v>
      </c>
      <c r="AA37" s="70">
        <v>25</v>
      </c>
      <c r="AB37" s="64">
        <f>AA37/J37</f>
        <v>25</v>
      </c>
      <c r="AC37" s="65">
        <f t="shared" si="6"/>
        <v>10.64</v>
      </c>
      <c r="AD37" s="72">
        <v>216811.56</v>
      </c>
      <c r="AE37" s="73">
        <v>20151</v>
      </c>
      <c r="AF37" s="74">
        <f t="shared" si="3"/>
        <v>10.759344945660265</v>
      </c>
    </row>
    <row r="38" spans="1:32" s="29" customFormat="1" ht="11.25">
      <c r="A38" s="32">
        <v>32</v>
      </c>
      <c r="B38" s="75" t="s">
        <v>30</v>
      </c>
      <c r="C38" s="53" t="s">
        <v>105</v>
      </c>
      <c r="D38" s="54"/>
      <c r="E38" s="55" t="s">
        <v>106</v>
      </c>
      <c r="F38" s="56">
        <v>43035</v>
      </c>
      <c r="G38" s="57" t="s">
        <v>104</v>
      </c>
      <c r="H38" s="58">
        <v>1</v>
      </c>
      <c r="I38" s="58">
        <v>1</v>
      </c>
      <c r="J38" s="108">
        <v>1</v>
      </c>
      <c r="K38" s="85" t="s">
        <v>107</v>
      </c>
      <c r="L38" s="60">
        <v>18</v>
      </c>
      <c r="M38" s="61">
        <v>2</v>
      </c>
      <c r="N38" s="60">
        <v>74</v>
      </c>
      <c r="O38" s="61">
        <v>8</v>
      </c>
      <c r="P38" s="60">
        <v>74</v>
      </c>
      <c r="Q38" s="61">
        <v>8</v>
      </c>
      <c r="R38" s="62">
        <f t="shared" si="0"/>
        <v>166</v>
      </c>
      <c r="S38" s="63">
        <f t="shared" si="1"/>
        <v>18</v>
      </c>
      <c r="T38" s="64">
        <f>S38/J38</f>
        <v>18</v>
      </c>
      <c r="U38" s="65">
        <f t="shared" si="2"/>
        <v>9.222222222222221</v>
      </c>
      <c r="V38" s="66"/>
      <c r="W38" s="67"/>
      <c r="X38" s="68"/>
      <c r="Y38" s="68"/>
      <c r="Z38" s="69"/>
      <c r="AA38" s="70"/>
      <c r="AB38" s="64"/>
      <c r="AC38" s="65"/>
      <c r="AD38" s="72">
        <v>166</v>
      </c>
      <c r="AE38" s="73">
        <v>18</v>
      </c>
      <c r="AF38" s="74">
        <f t="shared" si="3"/>
        <v>9.222222222222221</v>
      </c>
    </row>
    <row r="39" spans="1:32" s="29" customFormat="1" ht="11.25">
      <c r="A39" s="32">
        <v>33</v>
      </c>
      <c r="B39" s="52"/>
      <c r="C39" s="53" t="s">
        <v>61</v>
      </c>
      <c r="D39" s="54" t="s">
        <v>37</v>
      </c>
      <c r="E39" s="55" t="s">
        <v>61</v>
      </c>
      <c r="F39" s="56">
        <v>42986</v>
      </c>
      <c r="G39" s="57" t="s">
        <v>46</v>
      </c>
      <c r="H39" s="58">
        <v>28</v>
      </c>
      <c r="I39" s="58">
        <v>1</v>
      </c>
      <c r="J39" s="108">
        <v>1</v>
      </c>
      <c r="K39" s="59">
        <v>5</v>
      </c>
      <c r="L39" s="60">
        <v>10</v>
      </c>
      <c r="M39" s="61">
        <v>2</v>
      </c>
      <c r="N39" s="60">
        <v>45</v>
      </c>
      <c r="O39" s="61">
        <v>9</v>
      </c>
      <c r="P39" s="60">
        <v>35</v>
      </c>
      <c r="Q39" s="61">
        <v>7</v>
      </c>
      <c r="R39" s="62">
        <f t="shared" si="0"/>
        <v>90</v>
      </c>
      <c r="S39" s="63">
        <f t="shared" si="1"/>
        <v>18</v>
      </c>
      <c r="T39" s="64">
        <f>S39/J39</f>
        <v>18</v>
      </c>
      <c r="U39" s="65">
        <f>R39/S39</f>
        <v>5</v>
      </c>
      <c r="V39" s="66">
        <v>48</v>
      </c>
      <c r="W39" s="67">
        <v>4</v>
      </c>
      <c r="X39" s="68">
        <f>IF(V39&lt;&gt;0,-(V39-R39)/V39,"")</f>
        <v>0.875</v>
      </c>
      <c r="Y39" s="68">
        <f>IF(W39&lt;&gt;0,-(W39-S39)/W39,"")</f>
        <v>3.5</v>
      </c>
      <c r="Z39" s="69">
        <v>58</v>
      </c>
      <c r="AA39" s="70">
        <v>5</v>
      </c>
      <c r="AB39" s="64">
        <f>AA39/J39</f>
        <v>5</v>
      </c>
      <c r="AC39" s="65">
        <f>Z39/AA39</f>
        <v>11.6</v>
      </c>
      <c r="AD39" s="72">
        <v>18986.66</v>
      </c>
      <c r="AE39" s="73">
        <v>1833</v>
      </c>
      <c r="AF39" s="74">
        <f t="shared" si="3"/>
        <v>10.358243316966721</v>
      </c>
    </row>
    <row r="40" spans="1:32" s="29" customFormat="1" ht="11.25">
      <c r="A40" s="32">
        <v>34</v>
      </c>
      <c r="B40" s="52"/>
      <c r="C40" s="53" t="s">
        <v>54</v>
      </c>
      <c r="D40" s="54" t="s">
        <v>31</v>
      </c>
      <c r="E40" s="55" t="s">
        <v>55</v>
      </c>
      <c r="F40" s="56">
        <v>42930</v>
      </c>
      <c r="G40" s="57" t="s">
        <v>43</v>
      </c>
      <c r="H40" s="58">
        <v>65</v>
      </c>
      <c r="I40" s="58">
        <v>1</v>
      </c>
      <c r="J40" s="108">
        <v>1</v>
      </c>
      <c r="K40" s="59">
        <v>12</v>
      </c>
      <c r="L40" s="60">
        <v>0</v>
      </c>
      <c r="M40" s="61">
        <v>0</v>
      </c>
      <c r="N40" s="60">
        <v>104</v>
      </c>
      <c r="O40" s="61">
        <v>10</v>
      </c>
      <c r="P40" s="60">
        <v>74</v>
      </c>
      <c r="Q40" s="61">
        <v>7</v>
      </c>
      <c r="R40" s="62">
        <f t="shared" si="0"/>
        <v>178</v>
      </c>
      <c r="S40" s="63">
        <f t="shared" si="1"/>
        <v>17</v>
      </c>
      <c r="T40" s="64">
        <f>S40/J40</f>
        <v>17</v>
      </c>
      <c r="U40" s="65">
        <f>R40/S40</f>
        <v>10.470588235294118</v>
      </c>
      <c r="V40" s="66">
        <v>0</v>
      </c>
      <c r="W40" s="67">
        <v>0</v>
      </c>
      <c r="X40" s="68">
        <f>IF(V40&lt;&gt;0,-(V40-R40)/V40,"")</f>
      </c>
      <c r="Y40" s="68">
        <f>IF(W40&lt;&gt;0,-(W40-S40)/W40,"")</f>
      </c>
      <c r="Z40" s="69">
        <v>80</v>
      </c>
      <c r="AA40" s="70">
        <v>8</v>
      </c>
      <c r="AB40" s="64">
        <f>AA40/J40</f>
        <v>8</v>
      </c>
      <c r="AC40" s="65">
        <f>Z40/AA40</f>
        <v>10</v>
      </c>
      <c r="AD40" s="72">
        <v>93788.01</v>
      </c>
      <c r="AE40" s="73">
        <v>9361</v>
      </c>
      <c r="AF40" s="74">
        <f t="shared" si="3"/>
        <v>10.019016130755261</v>
      </c>
    </row>
    <row r="41" spans="1:32" s="29" customFormat="1" ht="11.25">
      <c r="A41" s="32">
        <v>35</v>
      </c>
      <c r="B41" s="84"/>
      <c r="C41" s="76" t="s">
        <v>50</v>
      </c>
      <c r="D41" s="77" t="s">
        <v>34</v>
      </c>
      <c r="E41" s="78" t="s">
        <v>50</v>
      </c>
      <c r="F41" s="79">
        <v>42846</v>
      </c>
      <c r="G41" s="57" t="s">
        <v>40</v>
      </c>
      <c r="H41" s="80">
        <v>11</v>
      </c>
      <c r="I41" s="80">
        <v>1</v>
      </c>
      <c r="J41" s="108">
        <v>1</v>
      </c>
      <c r="K41" s="59">
        <v>18</v>
      </c>
      <c r="L41" s="60">
        <v>28</v>
      </c>
      <c r="M41" s="61">
        <v>4</v>
      </c>
      <c r="N41" s="60">
        <v>42</v>
      </c>
      <c r="O41" s="61">
        <v>6</v>
      </c>
      <c r="P41" s="60">
        <v>28</v>
      </c>
      <c r="Q41" s="61">
        <v>4</v>
      </c>
      <c r="R41" s="62">
        <f t="shared" si="0"/>
        <v>98</v>
      </c>
      <c r="S41" s="63">
        <f t="shared" si="1"/>
        <v>14</v>
      </c>
      <c r="T41" s="64">
        <f>S41/J41</f>
        <v>14</v>
      </c>
      <c r="U41" s="65">
        <f>R41/S41</f>
        <v>7</v>
      </c>
      <c r="V41" s="66">
        <v>105</v>
      </c>
      <c r="W41" s="67">
        <v>15</v>
      </c>
      <c r="X41" s="68">
        <f>IF(V41&lt;&gt;0,-(V41-R41)/V41,"")</f>
        <v>-0.06666666666666667</v>
      </c>
      <c r="Y41" s="68">
        <f>IF(W41&lt;&gt;0,-(W41-S41)/W41,"")</f>
        <v>-0.06666666666666667</v>
      </c>
      <c r="Z41" s="69">
        <v>182</v>
      </c>
      <c r="AA41" s="70">
        <v>27</v>
      </c>
      <c r="AB41" s="64">
        <f>AA41/J41</f>
        <v>27</v>
      </c>
      <c r="AC41" s="65">
        <f>Z41/AA41</f>
        <v>6.7407407407407405</v>
      </c>
      <c r="AD41" s="81">
        <v>242052</v>
      </c>
      <c r="AE41" s="82">
        <v>22219</v>
      </c>
      <c r="AF41" s="74">
        <f t="shared" si="3"/>
        <v>10.89391961834466</v>
      </c>
    </row>
    <row r="42" spans="1:32" s="29" customFormat="1" ht="11.25">
      <c r="A42" s="32">
        <v>36</v>
      </c>
      <c r="B42" s="52"/>
      <c r="C42" s="53" t="s">
        <v>89</v>
      </c>
      <c r="D42" s="54" t="s">
        <v>39</v>
      </c>
      <c r="E42" s="55" t="s">
        <v>89</v>
      </c>
      <c r="F42" s="56">
        <v>43021</v>
      </c>
      <c r="G42" s="57" t="s">
        <v>56</v>
      </c>
      <c r="H42" s="58">
        <v>129</v>
      </c>
      <c r="I42" s="58">
        <v>1</v>
      </c>
      <c r="J42" s="108">
        <v>1</v>
      </c>
      <c r="K42" s="59">
        <v>2</v>
      </c>
      <c r="L42" s="60">
        <v>0</v>
      </c>
      <c r="M42" s="61">
        <v>0</v>
      </c>
      <c r="N42" s="60">
        <v>0</v>
      </c>
      <c r="O42" s="61">
        <v>0</v>
      </c>
      <c r="P42" s="60">
        <v>187</v>
      </c>
      <c r="Q42" s="61">
        <v>8</v>
      </c>
      <c r="R42" s="62">
        <f t="shared" si="0"/>
        <v>187</v>
      </c>
      <c r="S42" s="63">
        <f t="shared" si="1"/>
        <v>8</v>
      </c>
      <c r="T42" s="64">
        <f>S42/J42</f>
        <v>8</v>
      </c>
      <c r="U42" s="65">
        <f>R42/S42</f>
        <v>23.375</v>
      </c>
      <c r="V42" s="66">
        <v>50110.21</v>
      </c>
      <c r="W42" s="67">
        <v>4152</v>
      </c>
      <c r="X42" s="68">
        <f>IF(V42&lt;&gt;0,-(V42-R42)/V42,"")</f>
        <v>-0.9962682255771828</v>
      </c>
      <c r="Y42" s="68">
        <f>IF(W42&lt;&gt;0,-(W42-S42)/W42,"")</f>
        <v>-0.9980732177263969</v>
      </c>
      <c r="Z42" s="69">
        <v>85415.98</v>
      </c>
      <c r="AA42" s="70">
        <v>7422</v>
      </c>
      <c r="AB42" s="64">
        <f>AA42/J42</f>
        <v>7422</v>
      </c>
      <c r="AC42" s="65">
        <f>Z42/AA42</f>
        <v>11.5084855834007</v>
      </c>
      <c r="AD42" s="72">
        <v>449167.08</v>
      </c>
      <c r="AE42" s="73">
        <v>38038</v>
      </c>
      <c r="AF42" s="74">
        <f t="shared" si="3"/>
        <v>11.808377937851622</v>
      </c>
    </row>
    <row r="43" spans="1:34" s="29" customFormat="1" ht="11.25">
      <c r="A43" s="32">
        <v>37</v>
      </c>
      <c r="B43" s="52"/>
      <c r="C43" s="53" t="s">
        <v>62</v>
      </c>
      <c r="D43" s="54" t="s">
        <v>34</v>
      </c>
      <c r="E43" s="55" t="s">
        <v>63</v>
      </c>
      <c r="F43" s="56">
        <v>42993</v>
      </c>
      <c r="G43" s="57" t="s">
        <v>56</v>
      </c>
      <c r="H43" s="58">
        <v>231</v>
      </c>
      <c r="I43" s="58">
        <v>1</v>
      </c>
      <c r="J43" s="108">
        <v>1</v>
      </c>
      <c r="K43" s="59">
        <v>7</v>
      </c>
      <c r="L43" s="60">
        <v>0</v>
      </c>
      <c r="M43" s="61">
        <v>0</v>
      </c>
      <c r="N43" s="60">
        <v>16</v>
      </c>
      <c r="O43" s="61">
        <v>2</v>
      </c>
      <c r="P43" s="60">
        <v>0</v>
      </c>
      <c r="Q43" s="61">
        <v>0</v>
      </c>
      <c r="R43" s="62">
        <f t="shared" si="0"/>
        <v>16</v>
      </c>
      <c r="S43" s="63">
        <f t="shared" si="1"/>
        <v>2</v>
      </c>
      <c r="T43" s="64">
        <f>S43/J43</f>
        <v>2</v>
      </c>
      <c r="U43" s="65">
        <f>R43/S43</f>
        <v>8</v>
      </c>
      <c r="V43" s="66">
        <v>342</v>
      </c>
      <c r="W43" s="67">
        <v>31</v>
      </c>
      <c r="X43" s="68">
        <f>IF(V43&lt;&gt;0,-(V43-R43)/V43,"")</f>
        <v>-0.9532163742690059</v>
      </c>
      <c r="Y43" s="68">
        <f>IF(W43&lt;&gt;0,-(W43-S43)/W43,"")</f>
        <v>-0.9354838709677419</v>
      </c>
      <c r="Z43" s="69">
        <v>1094</v>
      </c>
      <c r="AA43" s="70">
        <v>106</v>
      </c>
      <c r="AB43" s="64">
        <f>AA43/J43</f>
        <v>106</v>
      </c>
      <c r="AC43" s="65">
        <f>Z43/AA43</f>
        <v>10.320754716981131</v>
      </c>
      <c r="AD43" s="72">
        <v>1064465.29</v>
      </c>
      <c r="AE43" s="73">
        <v>86743</v>
      </c>
      <c r="AF43" s="74">
        <f t="shared" si="3"/>
        <v>12.27148346264252</v>
      </c>
      <c r="AG43" s="111"/>
      <c r="AH43" s="112"/>
    </row>
    <row r="44" spans="1:32" ht="11.25">
      <c r="A44" s="86"/>
      <c r="B44" s="86"/>
      <c r="C44" s="86"/>
      <c r="D44" s="87"/>
      <c r="E44" s="88"/>
      <c r="F44" s="89"/>
      <c r="G44" s="90"/>
      <c r="H44" s="91"/>
      <c r="I44" s="91"/>
      <c r="J44" s="109"/>
      <c r="K44" s="92"/>
      <c r="L44" s="93"/>
      <c r="M44" s="94"/>
      <c r="N44" s="93"/>
      <c r="O44" s="94"/>
      <c r="P44" s="95"/>
      <c r="Q44" s="96"/>
      <c r="R44" s="62"/>
      <c r="S44" s="63"/>
      <c r="T44" s="97"/>
      <c r="U44" s="98"/>
      <c r="V44" s="98"/>
      <c r="W44" s="98"/>
      <c r="X44" s="68">
        <f>IF(V44&lt;&gt;0,-(V44-R44)/V44,"")</f>
      </c>
      <c r="Y44" s="68">
        <f>IF(W44&lt;&gt;0,-(W44-S44)/W44,"")</f>
      </c>
      <c r="Z44" s="95"/>
      <c r="AA44" s="96"/>
      <c r="AB44" s="94"/>
      <c r="AC44" s="93"/>
      <c r="AD44" s="71"/>
      <c r="AE44" s="99"/>
      <c r="AF44" s="100"/>
    </row>
  </sheetData>
  <sheetProtection formatCells="0" formatColumns="0" formatRows="0" insertColumns="0" insertRows="0" insertHyperlinks="0" deleteColumns="0" deleteRows="0" sort="0" autoFilter="0" pivotTables="0"/>
  <mergeCells count="13">
    <mergeCell ref="B1:D1"/>
    <mergeCell ref="B2:D2"/>
    <mergeCell ref="B3:D3"/>
    <mergeCell ref="L4:M4"/>
    <mergeCell ref="N4:O4"/>
    <mergeCell ref="P4:Q4"/>
    <mergeCell ref="L1:AF3"/>
    <mergeCell ref="R4:U4"/>
    <mergeCell ref="V4:W4"/>
    <mergeCell ref="X4:Y4"/>
    <mergeCell ref="AD4:AF4"/>
    <mergeCell ref="Z4:AA4"/>
    <mergeCell ref="AB4:AC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2017-10-30T15:53:38Z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