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90" windowWidth="24240" windowHeight="8175" tabRatio="473" activeTab="0"/>
  </bookViews>
  <sheets>
    <sheet name="29.9-1.10.2017 (hafta sonu)" sheetId="1" r:id="rId1"/>
  </sheets>
  <definedNames>
    <definedName name="_xlnm.Print_Area" localSheetId="0">'29.9-1.10.2017 (hafta sonu)'!#REF!</definedName>
  </definedNames>
  <calcPr fullCalcOnLoad="1"/>
</workbook>
</file>

<file path=xl/sharedStrings.xml><?xml version="1.0" encoding="utf-8"?>
<sst xmlns="http://schemas.openxmlformats.org/spreadsheetml/2006/main" count="203" uniqueCount="110">
  <si>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</si>
  <si>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</si>
  <si>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</si>
  <si>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</si>
  <si>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</si>
  <si>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</si>
  <si>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</si>
  <si>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</si>
  <si>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</si>
  <si>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</si>
  <si>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</si>
  <si>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</si>
  <si>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</si>
  <si>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</si>
  <si>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</si>
  <si>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</si>
  <si>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</si>
  <si>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</si>
  <si>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</si>
  <si>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</si>
  <si>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</si>
  <si>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</si>
  <si>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</si>
  <si>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</si>
  <si>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</si>
  <si>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</si>
  <si>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</si>
  <si>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</si>
  <si>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</si>
  <si>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</si>
  <si>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</si>
  <si>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</si>
  <si>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</si>
  <si>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CHANTIER FILMS</t>
  </si>
  <si>
    <t>18+</t>
  </si>
  <si>
    <t>UIP TURKEY</t>
  </si>
  <si>
    <t>7+</t>
  </si>
  <si>
    <t>7A</t>
  </si>
  <si>
    <t>G</t>
  </si>
  <si>
    <t>7+13A</t>
  </si>
  <si>
    <t>WARNER BROS. TURKEY</t>
  </si>
  <si>
    <t>13+</t>
  </si>
  <si>
    <t>TME</t>
  </si>
  <si>
    <t>BİR FİLM</t>
  </si>
  <si>
    <t>BS DAĞITIM</t>
  </si>
  <si>
    <t>MC FİLM</t>
  </si>
  <si>
    <t>ÖZEN FİLM</t>
  </si>
  <si>
    <t>KURMACA</t>
  </si>
  <si>
    <t>DERİN FİLM</t>
  </si>
  <si>
    <t>SUİKASTÇİ</t>
  </si>
  <si>
    <t>İZ</t>
  </si>
  <si>
    <t>FİLMARTI</t>
  </si>
  <si>
    <t>MASHA I MEDVED</t>
  </si>
  <si>
    <t>MAŞA İLE KOCA AYI</t>
  </si>
  <si>
    <t>ÇIKIŞ KOPYA SAYISI</t>
  </si>
  <si>
    <t>FFD</t>
  </si>
  <si>
    <t>SPARK: BİR UZAY MACERASI</t>
  </si>
  <si>
    <t>SPARK: A SPACE TAIL</t>
  </si>
  <si>
    <t>CGVMARS DAĞITIM</t>
  </si>
  <si>
    <t>DUNKIRK</t>
  </si>
  <si>
    <t>SARIŞIN BOMBA</t>
  </si>
  <si>
    <t>ATOMIC BLONDE</t>
  </si>
  <si>
    <t>CUMALİ CEBER: ALLAH SENİ ALSIN</t>
  </si>
  <si>
    <t>DANGAL</t>
  </si>
  <si>
    <t>SEMUR: ŞEYTANIN KABİLESİ</t>
  </si>
  <si>
    <t>L'AMANT DOUBLE</t>
  </si>
  <si>
    <t>TUTKU OYUNU</t>
  </si>
  <si>
    <t>ŞANSIMI SEVEYİM</t>
  </si>
  <si>
    <t>DESPICABLE ME 3</t>
  </si>
  <si>
    <t>ÇILGIN HIRSIZ 3</t>
  </si>
  <si>
    <t>WHAT HAPPENED TO MONDAY</t>
  </si>
  <si>
    <t>DELİ  DUMRUL</t>
  </si>
  <si>
    <t>DELİ DUMRUL</t>
  </si>
  <si>
    <t>YEDİNCİ HAYAT</t>
  </si>
  <si>
    <t>BEKAR BEKİR</t>
  </si>
  <si>
    <t>SİCCİN 4</t>
  </si>
  <si>
    <t>YARIM KALAN</t>
  </si>
  <si>
    <t>AMERICAN MADE</t>
  </si>
  <si>
    <t>BARRY SEAL: KAÇAKÇI</t>
  </si>
  <si>
    <t>THE EMOJI MOVIE</t>
  </si>
  <si>
    <t>EMOJİ FİLMİ</t>
  </si>
  <si>
    <t>THE SON OF BIGFOOT</t>
  </si>
  <si>
    <t>KOCA AYAK VE OĞLU</t>
  </si>
  <si>
    <t>BENZERSİZ</t>
  </si>
  <si>
    <t>VER KAÇ</t>
  </si>
  <si>
    <t>KORKACAK Bİ'ŞEY YOK</t>
  </si>
  <si>
    <t>AMERICAN ASSASSIN</t>
  </si>
  <si>
    <t>IT</t>
  </si>
  <si>
    <t>O</t>
  </si>
  <si>
    <t>KAÇIŞ ODASI</t>
  </si>
  <si>
    <t>ESCAPE ROOM</t>
  </si>
  <si>
    <t>POKOT</t>
  </si>
  <si>
    <t>ATÇALI KEL MEHMET</t>
  </si>
  <si>
    <t>DARBAREYE ELLY</t>
  </si>
  <si>
    <t>ELLY HAKKINDA</t>
  </si>
  <si>
    <t>KINGSMAN 2: THE GOLDEN CIRCLE</t>
  </si>
  <si>
    <t>KINGSMAN: ALTIN ÇEMBER</t>
  </si>
  <si>
    <t>AY LAV YU TUU</t>
  </si>
  <si>
    <t>29 EYLÜL - 1 EKİM 2017 / 40. VİZYON HAFTASI</t>
  </si>
  <si>
    <t>FİRARDAYIZ</t>
  </si>
  <si>
    <t>SUSPIRIA</t>
  </si>
  <si>
    <t>KURTLAR VADİSİ: VATAN</t>
  </si>
  <si>
    <t>DAMAT KOĞUŞU</t>
  </si>
  <si>
    <t>BENİM VAROŞ HİKAYEM</t>
  </si>
  <si>
    <t>MOONWALKERS</t>
  </si>
  <si>
    <t>AY'IN SIRRI</t>
  </si>
  <si>
    <t>MOTHER!</t>
  </si>
  <si>
    <t>ANNE!</t>
  </si>
  <si>
    <t>THE LEGO NINJAGO MOVIE</t>
  </si>
  <si>
    <t>LEGO NINJAGO FİLMİ</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</si>
</sst>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s>
  <fonts count="79">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b/>
      <sz val="7"/>
      <name val="Calibri"/>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84"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3" fillId="0" borderId="0">
      <alignment/>
      <protection/>
    </xf>
    <xf numFmtId="0" fontId="0" fillId="0" borderId="0">
      <alignment/>
      <protection/>
    </xf>
    <xf numFmtId="184" fontId="0" fillId="0" borderId="0">
      <alignment/>
      <protection/>
    </xf>
    <xf numFmtId="0" fontId="53" fillId="0" borderId="0">
      <alignment/>
      <protection/>
    </xf>
    <xf numFmtId="184" fontId="53" fillId="0" borderId="0">
      <alignment/>
      <protection/>
    </xf>
    <xf numFmtId="184" fontId="53" fillId="0" borderId="0">
      <alignment/>
      <protection/>
    </xf>
    <xf numFmtId="184" fontId="53" fillId="0" borderId="0">
      <alignment/>
      <protection/>
    </xf>
    <xf numFmtId="184" fontId="53" fillId="0" borderId="0">
      <alignment/>
      <protection/>
    </xf>
    <xf numFmtId="0" fontId="0" fillId="0" borderId="0">
      <alignment/>
      <protection/>
    </xf>
    <xf numFmtId="0" fontId="0" fillId="0" borderId="0">
      <alignment/>
      <protection/>
    </xf>
    <xf numFmtId="184" fontId="53" fillId="0" borderId="0">
      <alignment/>
      <protection/>
    </xf>
    <xf numFmtId="184" fontId="53" fillId="0" borderId="0">
      <alignment/>
      <protection/>
    </xf>
    <xf numFmtId="0" fontId="53" fillId="0" borderId="0">
      <alignment/>
      <protection/>
    </xf>
    <xf numFmtId="0" fontId="0" fillId="0" borderId="0">
      <alignment/>
      <protection/>
    </xf>
    <xf numFmtId="184" fontId="0" fillId="0" borderId="0">
      <alignment/>
      <protection/>
    </xf>
    <xf numFmtId="184" fontId="53" fillId="0" borderId="0">
      <alignment/>
      <protection/>
    </xf>
    <xf numFmtId="184"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0" fillId="0" borderId="13" xfId="0" applyNumberFormat="1" applyFont="1" applyFill="1" applyBorder="1" applyAlignment="1">
      <alignment vertical="center"/>
    </xf>
    <xf numFmtId="0" fontId="45"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5"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0" fontId="77" fillId="35" borderId="12" xfId="0" applyNumberFormat="1" applyFont="1" applyFill="1" applyBorder="1" applyAlignment="1" applyProtection="1">
      <alignment horizontal="center" vertical="center" textRotation="90"/>
      <protection locked="0"/>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4" fontId="26" fillId="0" borderId="13" xfId="44" applyNumberFormat="1" applyFont="1" applyFill="1" applyBorder="1" applyAlignment="1" applyProtection="1">
      <alignment vertical="center"/>
      <protection locked="0"/>
    </xf>
    <xf numFmtId="3" fontId="26" fillId="0" borderId="13" xfId="46" applyNumberFormat="1" applyFont="1" applyFill="1" applyBorder="1" applyAlignment="1" applyProtection="1">
      <alignment vertical="center"/>
      <protection locked="0"/>
    </xf>
    <xf numFmtId="3" fontId="26" fillId="0" borderId="13" xfId="44" applyNumberFormat="1" applyFont="1" applyFill="1" applyBorder="1" applyAlignment="1" applyProtection="1">
      <alignment vertical="center"/>
      <protection locked="0"/>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8" fillId="34" borderId="16"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5.28125" style="5" customWidth="1"/>
    <col min="4" max="4" width="3.421875" style="35" bestFit="1" customWidth="1"/>
    <col min="5" max="5" width="19.00390625" style="24" bestFit="1" customWidth="1"/>
    <col min="6" max="6" width="5.8515625" style="6" bestFit="1" customWidth="1"/>
    <col min="7" max="7" width="13.57421875" style="7" bestFit="1" customWidth="1"/>
    <col min="8" max="9" width="3.140625" style="8" bestFit="1" customWidth="1"/>
    <col min="10" max="10" width="3.140625" style="90" bestFit="1" customWidth="1"/>
    <col min="11" max="11" width="2.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8.28125" style="27" bestFit="1" customWidth="1"/>
    <col min="17" max="17" width="4.8515625" style="33" bestFit="1" customWidth="1"/>
    <col min="18" max="18" width="8.28125" style="38" bestFit="1" customWidth="1"/>
    <col min="19" max="19" width="6.2812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4" width="4.00390625" style="41" bestFit="1" customWidth="1"/>
    <col min="25" max="25" width="4.7109375" style="41" bestFit="1" customWidth="1"/>
    <col min="26" max="26" width="8.28125" style="27" hidden="1" customWidth="1"/>
    <col min="27" max="27" width="5.57421875" style="33" hidden="1" customWidth="1"/>
    <col min="28" max="28" width="4.28125" style="31" hidden="1" customWidth="1"/>
    <col min="29" max="29" width="4.28125" style="37" hidden="1" customWidth="1"/>
    <col min="30" max="30" width="8.28125" style="37" hidden="1" customWidth="1"/>
    <col min="31" max="31" width="5.57421875" style="37" hidden="1" customWidth="1"/>
    <col min="32" max="32" width="9.00390625" style="27" bestFit="1" customWidth="1"/>
    <col min="33" max="33" width="5.57421875" style="28" bestFit="1" customWidth="1"/>
    <col min="34" max="34" width="4.28125" style="42" bestFit="1" customWidth="1"/>
    <col min="35" max="35" width="4.57421875" style="5" customWidth="1"/>
    <col min="36" max="36" width="8.28125" style="5" bestFit="1" customWidth="1"/>
    <col min="37" max="37" width="5.57421875" style="5" bestFit="1" customWidth="1"/>
    <col min="38" max="16384" width="4.57421875" style="5" customWidth="1"/>
  </cols>
  <sheetData>
    <row r="1" spans="1:34" s="1" customFormat="1" ht="12.75">
      <c r="A1" s="10" t="s">
        <v>0</v>
      </c>
      <c r="B1" s="102" t="s">
        <v>1</v>
      </c>
      <c r="C1" s="102"/>
      <c r="D1" s="102"/>
      <c r="E1" s="46"/>
      <c r="F1" s="47"/>
      <c r="G1" s="46"/>
      <c r="H1" s="11"/>
      <c r="I1" s="11"/>
      <c r="J1" s="86"/>
      <c r="K1" s="11"/>
      <c r="L1" s="106" t="s">
        <v>2</v>
      </c>
      <c r="M1" s="107"/>
      <c r="N1" s="107"/>
      <c r="O1" s="107"/>
      <c r="P1" s="107"/>
      <c r="Q1" s="107"/>
      <c r="R1" s="107"/>
      <c r="S1" s="107"/>
      <c r="T1" s="107"/>
      <c r="U1" s="107"/>
      <c r="V1" s="107"/>
      <c r="W1" s="107"/>
      <c r="X1" s="107"/>
      <c r="Y1" s="107"/>
      <c r="Z1" s="107"/>
      <c r="AA1" s="107"/>
      <c r="AB1" s="107"/>
      <c r="AC1" s="107"/>
      <c r="AD1" s="107"/>
      <c r="AE1" s="107"/>
      <c r="AF1" s="107"/>
      <c r="AG1" s="107"/>
      <c r="AH1" s="107"/>
    </row>
    <row r="2" spans="1:34" s="1" customFormat="1" ht="12.75">
      <c r="A2" s="10"/>
      <c r="B2" s="103" t="s">
        <v>3</v>
      </c>
      <c r="C2" s="104"/>
      <c r="D2" s="104"/>
      <c r="E2" s="12"/>
      <c r="F2" s="13"/>
      <c r="G2" s="12"/>
      <c r="H2" s="50"/>
      <c r="I2" s="50"/>
      <c r="J2" s="87"/>
      <c r="K2" s="14"/>
      <c r="L2" s="108"/>
      <c r="M2" s="108"/>
      <c r="N2" s="108"/>
      <c r="O2" s="108"/>
      <c r="P2" s="108"/>
      <c r="Q2" s="108"/>
      <c r="R2" s="108"/>
      <c r="S2" s="108"/>
      <c r="T2" s="108"/>
      <c r="U2" s="108"/>
      <c r="V2" s="108"/>
      <c r="W2" s="108"/>
      <c r="X2" s="108"/>
      <c r="Y2" s="108"/>
      <c r="Z2" s="108"/>
      <c r="AA2" s="108"/>
      <c r="AB2" s="108"/>
      <c r="AC2" s="108"/>
      <c r="AD2" s="108"/>
      <c r="AE2" s="108"/>
      <c r="AF2" s="108"/>
      <c r="AG2" s="108"/>
      <c r="AH2" s="108"/>
    </row>
    <row r="3" spans="1:34" s="1" customFormat="1" ht="11.25">
      <c r="A3" s="10"/>
      <c r="B3" s="105" t="s">
        <v>98</v>
      </c>
      <c r="C3" s="105"/>
      <c r="D3" s="105"/>
      <c r="E3" s="48"/>
      <c r="F3" s="49"/>
      <c r="G3" s="48"/>
      <c r="H3" s="15"/>
      <c r="I3" s="15"/>
      <c r="J3" s="88"/>
      <c r="K3" s="15"/>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s="2" customFormat="1" ht="11.25" customHeight="1">
      <c r="A4" s="84"/>
      <c r="B4" s="43"/>
      <c r="C4" s="16"/>
      <c r="D4" s="44"/>
      <c r="E4" s="16"/>
      <c r="F4" s="17"/>
      <c r="G4" s="18"/>
      <c r="H4" s="18"/>
      <c r="I4" s="18"/>
      <c r="J4" s="89"/>
      <c r="K4" s="18"/>
      <c r="L4" s="99" t="s">
        <v>4</v>
      </c>
      <c r="M4" s="100"/>
      <c r="N4" s="99" t="s">
        <v>5</v>
      </c>
      <c r="O4" s="100"/>
      <c r="P4" s="99" t="s">
        <v>6</v>
      </c>
      <c r="Q4" s="100"/>
      <c r="R4" s="99" t="s">
        <v>7</v>
      </c>
      <c r="S4" s="110"/>
      <c r="T4" s="110"/>
      <c r="U4" s="100"/>
      <c r="V4" s="99" t="s">
        <v>8</v>
      </c>
      <c r="W4" s="100"/>
      <c r="X4" s="99" t="s">
        <v>9</v>
      </c>
      <c r="Y4" s="100"/>
      <c r="Z4" s="98" t="s">
        <v>10</v>
      </c>
      <c r="AA4" s="101"/>
      <c r="AB4" s="99" t="s">
        <v>10</v>
      </c>
      <c r="AC4" s="100"/>
      <c r="AD4" s="99" t="s">
        <v>11</v>
      </c>
      <c r="AE4" s="100"/>
      <c r="AF4" s="98" t="s">
        <v>12</v>
      </c>
      <c r="AG4" s="98"/>
      <c r="AH4" s="98"/>
    </row>
    <row r="5" spans="1:34" s="3" customFormat="1" ht="57.75">
      <c r="A5" s="85"/>
      <c r="B5" s="45"/>
      <c r="C5" s="19" t="s">
        <v>13</v>
      </c>
      <c r="D5" s="20" t="s">
        <v>14</v>
      </c>
      <c r="E5" s="19" t="s">
        <v>15</v>
      </c>
      <c r="F5" s="21" t="s">
        <v>16</v>
      </c>
      <c r="G5" s="22" t="s">
        <v>17</v>
      </c>
      <c r="H5" s="23" t="s">
        <v>54</v>
      </c>
      <c r="I5" s="23" t="s">
        <v>18</v>
      </c>
      <c r="J5" s="92" t="s">
        <v>19</v>
      </c>
      <c r="K5" s="23" t="s">
        <v>20</v>
      </c>
      <c r="L5" s="25" t="s">
        <v>21</v>
      </c>
      <c r="M5" s="26" t="s">
        <v>22</v>
      </c>
      <c r="N5" s="25" t="s">
        <v>21</v>
      </c>
      <c r="O5" s="26" t="s">
        <v>22</v>
      </c>
      <c r="P5" s="25" t="s">
        <v>21</v>
      </c>
      <c r="Q5" s="26" t="s">
        <v>22</v>
      </c>
      <c r="R5" s="25" t="s">
        <v>23</v>
      </c>
      <c r="S5" s="26" t="s">
        <v>24</v>
      </c>
      <c r="T5" s="51" t="s">
        <v>25</v>
      </c>
      <c r="U5" s="51" t="s">
        <v>26</v>
      </c>
      <c r="V5" s="25" t="s">
        <v>21</v>
      </c>
      <c r="W5" s="26" t="s">
        <v>27</v>
      </c>
      <c r="X5" s="51" t="s">
        <v>28</v>
      </c>
      <c r="Y5" s="51" t="s">
        <v>29</v>
      </c>
      <c r="Z5" s="25" t="s">
        <v>21</v>
      </c>
      <c r="AA5" s="26" t="s">
        <v>30</v>
      </c>
      <c r="AB5" s="51" t="s">
        <v>25</v>
      </c>
      <c r="AC5" s="51" t="s">
        <v>26</v>
      </c>
      <c r="AD5" s="25" t="s">
        <v>21</v>
      </c>
      <c r="AE5" s="26" t="s">
        <v>27</v>
      </c>
      <c r="AF5" s="25" t="s">
        <v>21</v>
      </c>
      <c r="AG5" s="26" t="s">
        <v>22</v>
      </c>
      <c r="AH5" s="51" t="s">
        <v>26</v>
      </c>
    </row>
    <row r="6" spans="4:25" ht="11.25">
      <c r="D6" s="36"/>
      <c r="X6" s="68">
        <f>IF(V6&lt;&gt;0,-(V6-R6)/V6,"")</f>
      </c>
      <c r="Y6" s="68">
        <f>IF(W6&lt;&gt;0,-(W6-S6)/W6,"")</f>
      </c>
    </row>
    <row r="7" spans="1:34" s="29" customFormat="1" ht="11.25">
      <c r="A7" s="32">
        <v>1</v>
      </c>
      <c r="B7" s="74" t="s">
        <v>31</v>
      </c>
      <c r="C7" s="53" t="s">
        <v>101</v>
      </c>
      <c r="D7" s="54" t="s">
        <v>36</v>
      </c>
      <c r="E7" s="55" t="s">
        <v>101</v>
      </c>
      <c r="F7" s="56">
        <v>43007</v>
      </c>
      <c r="G7" s="57" t="s">
        <v>58</v>
      </c>
      <c r="H7" s="58">
        <v>388</v>
      </c>
      <c r="I7" s="58">
        <v>388</v>
      </c>
      <c r="J7" s="91">
        <v>926</v>
      </c>
      <c r="K7" s="59">
        <v>1</v>
      </c>
      <c r="L7" s="60">
        <v>807033.46</v>
      </c>
      <c r="M7" s="61">
        <v>65340</v>
      </c>
      <c r="N7" s="60">
        <v>926256.8</v>
      </c>
      <c r="O7" s="61">
        <v>74149</v>
      </c>
      <c r="P7" s="60">
        <v>1164051.58</v>
      </c>
      <c r="Q7" s="61">
        <v>94219</v>
      </c>
      <c r="R7" s="62">
        <f aca="true" t="shared" si="0" ref="R7:R43">L7+N7+P7</f>
        <v>2897341.84</v>
      </c>
      <c r="S7" s="63">
        <f aca="true" t="shared" si="1" ref="S7:S43">M7+O7+Q7</f>
        <v>233708</v>
      </c>
      <c r="T7" s="64">
        <f>S7/J7</f>
        <v>252.38444924406048</v>
      </c>
      <c r="U7" s="65">
        <f aca="true" t="shared" si="2" ref="U7:U38">R7/S7</f>
        <v>12.397272836188748</v>
      </c>
      <c r="V7" s="66"/>
      <c r="W7" s="67"/>
      <c r="X7" s="68"/>
      <c r="Y7" s="68"/>
      <c r="Z7" s="69"/>
      <c r="AA7" s="70"/>
      <c r="AB7" s="64"/>
      <c r="AC7" s="65"/>
      <c r="AD7" s="95"/>
      <c r="AE7" s="97"/>
      <c r="AF7" s="71">
        <v>2897341.84</v>
      </c>
      <c r="AG7" s="72">
        <v>233708</v>
      </c>
      <c r="AH7" s="73">
        <f aca="true" t="shared" si="3" ref="AH7:AH43">AF7/AG7</f>
        <v>12.397272836188748</v>
      </c>
    </row>
    <row r="8" spans="1:34" s="29" customFormat="1" ht="11.25">
      <c r="A8" s="32">
        <v>2</v>
      </c>
      <c r="B8" s="52"/>
      <c r="C8" s="75" t="s">
        <v>97</v>
      </c>
      <c r="D8" s="76" t="s">
        <v>36</v>
      </c>
      <c r="E8" s="77" t="s">
        <v>97</v>
      </c>
      <c r="F8" s="78">
        <v>43000</v>
      </c>
      <c r="G8" s="57" t="s">
        <v>35</v>
      </c>
      <c r="H8" s="79">
        <v>342</v>
      </c>
      <c r="I8" s="79">
        <v>347</v>
      </c>
      <c r="J8" s="91">
        <v>347</v>
      </c>
      <c r="K8" s="59">
        <v>2</v>
      </c>
      <c r="L8" s="60">
        <v>210901</v>
      </c>
      <c r="M8" s="61">
        <v>17849</v>
      </c>
      <c r="N8" s="60">
        <v>478166</v>
      </c>
      <c r="O8" s="61">
        <v>39384</v>
      </c>
      <c r="P8" s="60">
        <v>582920</v>
      </c>
      <c r="Q8" s="61">
        <v>47275</v>
      </c>
      <c r="R8" s="62">
        <f t="shared" si="0"/>
        <v>1271987</v>
      </c>
      <c r="S8" s="63">
        <f t="shared" si="1"/>
        <v>104508</v>
      </c>
      <c r="T8" s="64">
        <f>S8/J8</f>
        <v>301.1757925072046</v>
      </c>
      <c r="U8" s="65">
        <f t="shared" si="2"/>
        <v>12.171192635970453</v>
      </c>
      <c r="V8" s="66">
        <v>1584276</v>
      </c>
      <c r="W8" s="67">
        <v>130664</v>
      </c>
      <c r="X8" s="68">
        <f aca="true" t="shared" si="4" ref="X8:Y10">IF(V8&lt;&gt;0,-(V8-R8)/V8,"")</f>
        <v>-0.19711780018128156</v>
      </c>
      <c r="Y8" s="68">
        <f t="shared" si="4"/>
        <v>-0.20017755464397233</v>
      </c>
      <c r="Z8" s="69">
        <v>2422293</v>
      </c>
      <c r="AA8" s="82">
        <v>210810</v>
      </c>
      <c r="AB8" s="64">
        <f>AA8/J8</f>
        <v>607.5216138328531</v>
      </c>
      <c r="AC8" s="65">
        <f>Z8/AA8</f>
        <v>11.490408424647788</v>
      </c>
      <c r="AD8" s="95">
        <v>2422293</v>
      </c>
      <c r="AE8" s="96">
        <v>210810</v>
      </c>
      <c r="AF8" s="80">
        <v>3694280</v>
      </c>
      <c r="AG8" s="81">
        <v>315318</v>
      </c>
      <c r="AH8" s="73">
        <f t="shared" si="3"/>
        <v>11.716045389099259</v>
      </c>
    </row>
    <row r="9" spans="1:34" s="29" customFormat="1" ht="11.25">
      <c r="A9" s="32">
        <v>3</v>
      </c>
      <c r="B9" s="83"/>
      <c r="C9" s="75" t="s">
        <v>95</v>
      </c>
      <c r="D9" s="76" t="s">
        <v>34</v>
      </c>
      <c r="E9" s="77" t="s">
        <v>96</v>
      </c>
      <c r="F9" s="78">
        <v>43000</v>
      </c>
      <c r="G9" s="57" t="s">
        <v>42</v>
      </c>
      <c r="H9" s="79">
        <v>307</v>
      </c>
      <c r="I9" s="79">
        <v>278</v>
      </c>
      <c r="J9" s="91">
        <v>300</v>
      </c>
      <c r="K9" s="59">
        <v>2</v>
      </c>
      <c r="L9" s="60">
        <v>166806.57</v>
      </c>
      <c r="M9" s="61">
        <v>11215</v>
      </c>
      <c r="N9" s="60">
        <v>294048.02</v>
      </c>
      <c r="O9" s="61">
        <v>19326</v>
      </c>
      <c r="P9" s="60">
        <v>297757.69</v>
      </c>
      <c r="Q9" s="61">
        <v>20597</v>
      </c>
      <c r="R9" s="62">
        <f t="shared" si="0"/>
        <v>758612.28</v>
      </c>
      <c r="S9" s="63">
        <f t="shared" si="1"/>
        <v>51138</v>
      </c>
      <c r="T9" s="64">
        <f>S9/J9</f>
        <v>170.46</v>
      </c>
      <c r="U9" s="65">
        <f t="shared" si="2"/>
        <v>14.834609879150534</v>
      </c>
      <c r="V9" s="66">
        <v>1083531.53</v>
      </c>
      <c r="W9" s="67">
        <v>71941</v>
      </c>
      <c r="X9" s="68">
        <f t="shared" si="4"/>
        <v>-0.2998705999815252</v>
      </c>
      <c r="Y9" s="68">
        <f t="shared" si="4"/>
        <v>-0.28916751226699655</v>
      </c>
      <c r="Z9" s="69">
        <v>1570407.84</v>
      </c>
      <c r="AA9" s="70">
        <v>114795</v>
      </c>
      <c r="AB9" s="64">
        <f>AA9/J9</f>
        <v>382.65</v>
      </c>
      <c r="AC9" s="65">
        <f>Z9/AA9</f>
        <v>13.680106624853</v>
      </c>
      <c r="AD9" s="95">
        <v>1570407.84</v>
      </c>
      <c r="AE9" s="97">
        <v>114795</v>
      </c>
      <c r="AF9" s="80">
        <v>2329020.12</v>
      </c>
      <c r="AG9" s="81">
        <v>165933</v>
      </c>
      <c r="AH9" s="73">
        <f t="shared" si="3"/>
        <v>14.035906781652837</v>
      </c>
    </row>
    <row r="10" spans="1:34" s="29" customFormat="1" ht="11.25">
      <c r="A10" s="32">
        <v>4</v>
      </c>
      <c r="B10" s="83"/>
      <c r="C10" s="75" t="s">
        <v>87</v>
      </c>
      <c r="D10" s="76" t="s">
        <v>32</v>
      </c>
      <c r="E10" s="77" t="s">
        <v>88</v>
      </c>
      <c r="F10" s="78">
        <v>42993</v>
      </c>
      <c r="G10" s="57" t="s">
        <v>40</v>
      </c>
      <c r="H10" s="79">
        <v>277</v>
      </c>
      <c r="I10" s="79">
        <v>238</v>
      </c>
      <c r="J10" s="91">
        <v>292</v>
      </c>
      <c r="K10" s="59">
        <v>3</v>
      </c>
      <c r="L10" s="60">
        <v>129418</v>
      </c>
      <c r="M10" s="61">
        <v>9271</v>
      </c>
      <c r="N10" s="60">
        <v>302753</v>
      </c>
      <c r="O10" s="61">
        <v>21883</v>
      </c>
      <c r="P10" s="60">
        <v>264130</v>
      </c>
      <c r="Q10" s="61">
        <v>19383</v>
      </c>
      <c r="R10" s="62">
        <f t="shared" si="0"/>
        <v>696301</v>
      </c>
      <c r="S10" s="63">
        <f t="shared" si="1"/>
        <v>50537</v>
      </c>
      <c r="T10" s="64">
        <f>S10/J10</f>
        <v>173.07191780821918</v>
      </c>
      <c r="U10" s="65">
        <f t="shared" si="2"/>
        <v>13.77804380948612</v>
      </c>
      <c r="V10" s="66">
        <v>869400</v>
      </c>
      <c r="W10" s="67">
        <v>63541</v>
      </c>
      <c r="X10" s="68">
        <f t="shared" si="4"/>
        <v>-0.19910167931907063</v>
      </c>
      <c r="Y10" s="68">
        <f t="shared" si="4"/>
        <v>-0.20465526195684677</v>
      </c>
      <c r="Z10" s="69">
        <v>1280508</v>
      </c>
      <c r="AA10" s="70">
        <v>98880</v>
      </c>
      <c r="AB10" s="64">
        <f>AA10/J10</f>
        <v>338.63013698630135</v>
      </c>
      <c r="AC10" s="65">
        <f>Z10/AA10</f>
        <v>12.950121359223301</v>
      </c>
      <c r="AD10" s="95">
        <v>1280508</v>
      </c>
      <c r="AE10" s="97">
        <v>98880</v>
      </c>
      <c r="AF10" s="80">
        <v>4209944</v>
      </c>
      <c r="AG10" s="81">
        <v>308680</v>
      </c>
      <c r="AH10" s="73">
        <f t="shared" si="3"/>
        <v>13.638538292082416</v>
      </c>
    </row>
    <row r="11" spans="1:34" s="29" customFormat="1" ht="11.25">
      <c r="A11" s="32">
        <v>5</v>
      </c>
      <c r="B11" s="74" t="s">
        <v>31</v>
      </c>
      <c r="C11" s="75" t="s">
        <v>108</v>
      </c>
      <c r="D11" s="76" t="s">
        <v>39</v>
      </c>
      <c r="E11" s="77" t="s">
        <v>109</v>
      </c>
      <c r="F11" s="78">
        <v>43007</v>
      </c>
      <c r="G11" s="57" t="s">
        <v>40</v>
      </c>
      <c r="H11" s="79">
        <v>214</v>
      </c>
      <c r="I11" s="79">
        <v>214</v>
      </c>
      <c r="J11" s="91">
        <v>222</v>
      </c>
      <c r="K11" s="59">
        <v>1</v>
      </c>
      <c r="L11" s="60">
        <v>74017</v>
      </c>
      <c r="M11" s="61">
        <v>5113</v>
      </c>
      <c r="N11" s="60">
        <v>255373</v>
      </c>
      <c r="O11" s="61">
        <v>18044</v>
      </c>
      <c r="P11" s="60">
        <v>238951</v>
      </c>
      <c r="Q11" s="61">
        <v>17400</v>
      </c>
      <c r="R11" s="62">
        <f t="shared" si="0"/>
        <v>568341</v>
      </c>
      <c r="S11" s="63">
        <f t="shared" si="1"/>
        <v>40557</v>
      </c>
      <c r="T11" s="64">
        <f>S11/J11</f>
        <v>182.6891891891892</v>
      </c>
      <c r="U11" s="65">
        <f t="shared" si="2"/>
        <v>14.013388564242918</v>
      </c>
      <c r="V11" s="66"/>
      <c r="W11" s="67"/>
      <c r="X11" s="68"/>
      <c r="Y11" s="68"/>
      <c r="Z11" s="69"/>
      <c r="AA11" s="70"/>
      <c r="AB11" s="64"/>
      <c r="AC11" s="65"/>
      <c r="AD11" s="95"/>
      <c r="AE11" s="97"/>
      <c r="AF11" s="80">
        <v>568340</v>
      </c>
      <c r="AG11" s="81">
        <v>40557</v>
      </c>
      <c r="AH11" s="73">
        <f t="shared" si="3"/>
        <v>14.013363907586854</v>
      </c>
    </row>
    <row r="12" spans="1:34" s="29" customFormat="1" ht="11.25">
      <c r="A12" s="32">
        <v>6</v>
      </c>
      <c r="B12" s="52"/>
      <c r="C12" s="75" t="s">
        <v>68</v>
      </c>
      <c r="D12" s="76" t="s">
        <v>37</v>
      </c>
      <c r="E12" s="77" t="s">
        <v>69</v>
      </c>
      <c r="F12" s="78">
        <v>42972</v>
      </c>
      <c r="G12" s="57" t="s">
        <v>35</v>
      </c>
      <c r="H12" s="79">
        <v>342</v>
      </c>
      <c r="I12" s="79">
        <v>202</v>
      </c>
      <c r="J12" s="91">
        <v>202</v>
      </c>
      <c r="K12" s="59">
        <v>6</v>
      </c>
      <c r="L12" s="60">
        <v>24774</v>
      </c>
      <c r="M12" s="61">
        <v>1846</v>
      </c>
      <c r="N12" s="60">
        <v>171168</v>
      </c>
      <c r="O12" s="61">
        <v>12709</v>
      </c>
      <c r="P12" s="60">
        <v>206642</v>
      </c>
      <c r="Q12" s="61">
        <v>15298</v>
      </c>
      <c r="R12" s="62">
        <f t="shared" si="0"/>
        <v>402584</v>
      </c>
      <c r="S12" s="63">
        <f t="shared" si="1"/>
        <v>29853</v>
      </c>
      <c r="T12" s="64">
        <f>S12/J12</f>
        <v>147.7871287128713</v>
      </c>
      <c r="U12" s="65">
        <f t="shared" si="2"/>
        <v>13.485545841288983</v>
      </c>
      <c r="V12" s="66">
        <v>557429</v>
      </c>
      <c r="W12" s="67">
        <v>41955</v>
      </c>
      <c r="X12" s="68">
        <f>IF(V12&lt;&gt;0,-(V12-R12)/V12,"")</f>
        <v>-0.2777842559321456</v>
      </c>
      <c r="Y12" s="68">
        <f>IF(W12&lt;&gt;0,-(W12-S12)/W12,"")</f>
        <v>-0.2884519127636754</v>
      </c>
      <c r="Z12" s="69">
        <v>668601</v>
      </c>
      <c r="AA12" s="82">
        <v>51842</v>
      </c>
      <c r="AB12" s="64">
        <f>AA12/J12</f>
        <v>256.64356435643566</v>
      </c>
      <c r="AC12" s="65">
        <f>Z12/AA12</f>
        <v>12.896898267813741</v>
      </c>
      <c r="AD12" s="95">
        <v>668601</v>
      </c>
      <c r="AE12" s="96">
        <v>51842</v>
      </c>
      <c r="AF12" s="80">
        <v>12173885</v>
      </c>
      <c r="AG12" s="81">
        <v>965330</v>
      </c>
      <c r="AH12" s="73">
        <f t="shared" si="3"/>
        <v>12.611112262127977</v>
      </c>
    </row>
    <row r="13" spans="1:34" s="29" customFormat="1" ht="11.25">
      <c r="A13" s="32">
        <v>7</v>
      </c>
      <c r="B13" s="74" t="s">
        <v>31</v>
      </c>
      <c r="C13" s="75" t="s">
        <v>106</v>
      </c>
      <c r="D13" s="76" t="s">
        <v>34</v>
      </c>
      <c r="E13" s="77" t="s">
        <v>107</v>
      </c>
      <c r="F13" s="78">
        <v>43007</v>
      </c>
      <c r="G13" s="57" t="s">
        <v>35</v>
      </c>
      <c r="H13" s="79">
        <v>98</v>
      </c>
      <c r="I13" s="79">
        <v>98</v>
      </c>
      <c r="J13" s="91">
        <v>98</v>
      </c>
      <c r="K13" s="59">
        <v>1</v>
      </c>
      <c r="L13" s="60">
        <v>94428</v>
      </c>
      <c r="M13" s="61">
        <v>6297</v>
      </c>
      <c r="N13" s="60">
        <v>162585</v>
      </c>
      <c r="O13" s="61">
        <v>10469</v>
      </c>
      <c r="P13" s="60">
        <v>144181</v>
      </c>
      <c r="Q13" s="61">
        <v>9652</v>
      </c>
      <c r="R13" s="62">
        <f t="shared" si="0"/>
        <v>401194</v>
      </c>
      <c r="S13" s="63">
        <f t="shared" si="1"/>
        <v>26418</v>
      </c>
      <c r="T13" s="64">
        <f>S13/J13</f>
        <v>269.57142857142856</v>
      </c>
      <c r="U13" s="65">
        <f t="shared" si="2"/>
        <v>15.18638806874101</v>
      </c>
      <c r="V13" s="66"/>
      <c r="W13" s="67"/>
      <c r="X13" s="68"/>
      <c r="Y13" s="68"/>
      <c r="Z13" s="69"/>
      <c r="AA13" s="82"/>
      <c r="AB13" s="64"/>
      <c r="AC13" s="65"/>
      <c r="AD13" s="95"/>
      <c r="AE13" s="96"/>
      <c r="AF13" s="80">
        <v>417567</v>
      </c>
      <c r="AG13" s="81">
        <v>28757</v>
      </c>
      <c r="AH13" s="73">
        <f t="shared" si="3"/>
        <v>14.520534130820321</v>
      </c>
    </row>
    <row r="14" spans="1:34" s="29" customFormat="1" ht="11.25">
      <c r="A14" s="32">
        <v>8</v>
      </c>
      <c r="B14" s="52"/>
      <c r="C14" s="53" t="s">
        <v>70</v>
      </c>
      <c r="D14" s="54" t="s">
        <v>32</v>
      </c>
      <c r="E14" s="55" t="s">
        <v>73</v>
      </c>
      <c r="F14" s="56">
        <v>42979</v>
      </c>
      <c r="G14" s="57" t="s">
        <v>58</v>
      </c>
      <c r="H14" s="58">
        <v>114</v>
      </c>
      <c r="I14" s="58">
        <v>68</v>
      </c>
      <c r="J14" s="91">
        <v>68</v>
      </c>
      <c r="K14" s="59">
        <v>5</v>
      </c>
      <c r="L14" s="60">
        <v>59343.51</v>
      </c>
      <c r="M14" s="61">
        <v>4083</v>
      </c>
      <c r="N14" s="60">
        <v>111967.55</v>
      </c>
      <c r="O14" s="61">
        <v>7422</v>
      </c>
      <c r="P14" s="60">
        <v>120299.09</v>
      </c>
      <c r="Q14" s="61">
        <v>8087</v>
      </c>
      <c r="R14" s="62">
        <f t="shared" si="0"/>
        <v>291610.15</v>
      </c>
      <c r="S14" s="63">
        <f t="shared" si="1"/>
        <v>19592</v>
      </c>
      <c r="T14" s="64">
        <f>S14/J14</f>
        <v>288.11764705882354</v>
      </c>
      <c r="U14" s="65">
        <f t="shared" si="2"/>
        <v>14.884144038383015</v>
      </c>
      <c r="V14" s="66">
        <v>279163.17</v>
      </c>
      <c r="W14" s="67">
        <v>19333</v>
      </c>
      <c r="X14" s="68">
        <f aca="true" t="shared" si="5" ref="X14:Y16">IF(V14&lt;&gt;0,-(V14-R14)/V14,"")</f>
        <v>0.04458675548067476</v>
      </c>
      <c r="Y14" s="68">
        <f t="shared" si="5"/>
        <v>0.013396782703150055</v>
      </c>
      <c r="Z14" s="69">
        <v>461615.89</v>
      </c>
      <c r="AA14" s="70">
        <v>34737</v>
      </c>
      <c r="AB14" s="64">
        <f>AA14/J14</f>
        <v>510.8382352941176</v>
      </c>
      <c r="AC14" s="65">
        <f>Z14/AA14</f>
        <v>13.288881883870225</v>
      </c>
      <c r="AD14" s="95">
        <v>461615.89</v>
      </c>
      <c r="AE14" s="97">
        <v>34737</v>
      </c>
      <c r="AF14" s="71">
        <v>2943482.76</v>
      </c>
      <c r="AG14" s="72">
        <v>219452</v>
      </c>
      <c r="AH14" s="73">
        <f t="shared" si="3"/>
        <v>13.412877349033044</v>
      </c>
    </row>
    <row r="15" spans="1:34" s="29" customFormat="1" ht="11.25">
      <c r="A15" s="32">
        <v>9</v>
      </c>
      <c r="B15" s="52"/>
      <c r="C15" s="53" t="s">
        <v>81</v>
      </c>
      <c r="D15" s="54" t="s">
        <v>36</v>
      </c>
      <c r="E15" s="55" t="s">
        <v>82</v>
      </c>
      <c r="F15" s="56">
        <v>42993</v>
      </c>
      <c r="G15" s="57" t="s">
        <v>58</v>
      </c>
      <c r="H15" s="58">
        <v>231</v>
      </c>
      <c r="I15" s="58">
        <v>111</v>
      </c>
      <c r="J15" s="91">
        <v>111</v>
      </c>
      <c r="K15" s="59">
        <v>3</v>
      </c>
      <c r="L15" s="60">
        <v>7315.29</v>
      </c>
      <c r="M15" s="61">
        <v>611</v>
      </c>
      <c r="N15" s="60">
        <v>68110.99</v>
      </c>
      <c r="O15" s="61">
        <v>5227</v>
      </c>
      <c r="P15" s="60">
        <v>82582.06</v>
      </c>
      <c r="Q15" s="61">
        <v>6339</v>
      </c>
      <c r="R15" s="62">
        <f t="shared" si="0"/>
        <v>158008.34</v>
      </c>
      <c r="S15" s="63">
        <f t="shared" si="1"/>
        <v>12177</v>
      </c>
      <c r="T15" s="64">
        <f>S15/J15</f>
        <v>109.70270270270271</v>
      </c>
      <c r="U15" s="65">
        <f t="shared" si="2"/>
        <v>12.975966165722262</v>
      </c>
      <c r="V15" s="66">
        <v>289354.83999999997</v>
      </c>
      <c r="W15" s="67">
        <v>22817</v>
      </c>
      <c r="X15" s="68">
        <f t="shared" si="5"/>
        <v>-0.4539288162589573</v>
      </c>
      <c r="Y15" s="68">
        <f t="shared" si="5"/>
        <v>-0.466318972695797</v>
      </c>
      <c r="Z15" s="69">
        <v>340985.51</v>
      </c>
      <c r="AA15" s="70">
        <v>27786</v>
      </c>
      <c r="AB15" s="64">
        <f>AA15/J15</f>
        <v>250.32432432432432</v>
      </c>
      <c r="AC15" s="65">
        <f>Z15/AA15</f>
        <v>12.27184589361549</v>
      </c>
      <c r="AD15" s="95">
        <v>340985.51</v>
      </c>
      <c r="AE15" s="97">
        <v>27786</v>
      </c>
      <c r="AF15" s="71">
        <v>980752.12</v>
      </c>
      <c r="AG15" s="72">
        <v>79327</v>
      </c>
      <c r="AH15" s="73">
        <f t="shared" si="3"/>
        <v>12.363408675482496</v>
      </c>
    </row>
    <row r="16" spans="1:34" s="29" customFormat="1" ht="11.25">
      <c r="A16" s="32">
        <v>10</v>
      </c>
      <c r="B16" s="83"/>
      <c r="C16" s="75" t="s">
        <v>75</v>
      </c>
      <c r="D16" s="76" t="s">
        <v>34</v>
      </c>
      <c r="E16" s="77" t="s">
        <v>75</v>
      </c>
      <c r="F16" s="78">
        <v>42979</v>
      </c>
      <c r="G16" s="57" t="s">
        <v>42</v>
      </c>
      <c r="H16" s="79">
        <v>314</v>
      </c>
      <c r="I16" s="79">
        <v>85</v>
      </c>
      <c r="J16" s="91">
        <v>85</v>
      </c>
      <c r="K16" s="59">
        <v>5</v>
      </c>
      <c r="L16" s="60">
        <v>24006.78</v>
      </c>
      <c r="M16" s="61">
        <v>1981</v>
      </c>
      <c r="N16" s="60">
        <v>48783.63</v>
      </c>
      <c r="O16" s="61">
        <v>4001</v>
      </c>
      <c r="P16" s="60">
        <v>67160.17</v>
      </c>
      <c r="Q16" s="61">
        <v>5353</v>
      </c>
      <c r="R16" s="62">
        <f t="shared" si="0"/>
        <v>139950.58000000002</v>
      </c>
      <c r="S16" s="63">
        <f t="shared" si="1"/>
        <v>11335</v>
      </c>
      <c r="T16" s="64">
        <f>S16/J16</f>
        <v>133.35294117647058</v>
      </c>
      <c r="U16" s="65">
        <f t="shared" si="2"/>
        <v>12.346764887516542</v>
      </c>
      <c r="V16" s="66">
        <v>296392.58999999997</v>
      </c>
      <c r="W16" s="67">
        <v>24397</v>
      </c>
      <c r="X16" s="68">
        <f t="shared" si="5"/>
        <v>-0.5278202467882209</v>
      </c>
      <c r="Y16" s="68">
        <f t="shared" si="5"/>
        <v>-0.5353936959462229</v>
      </c>
      <c r="Z16" s="69">
        <v>482469.37</v>
      </c>
      <c r="AA16" s="70">
        <v>41840</v>
      </c>
      <c r="AB16" s="64">
        <f>AA16/J16</f>
        <v>492.2352941176471</v>
      </c>
      <c r="AC16" s="65">
        <f>Z16/AA16</f>
        <v>11.531294694072658</v>
      </c>
      <c r="AD16" s="95">
        <v>482469.37</v>
      </c>
      <c r="AE16" s="97">
        <v>41840</v>
      </c>
      <c r="AF16" s="80">
        <v>5416635.44</v>
      </c>
      <c r="AG16" s="81">
        <v>457750</v>
      </c>
      <c r="AH16" s="73">
        <f t="shared" si="3"/>
        <v>11.833174090660842</v>
      </c>
    </row>
    <row r="17" spans="1:34" s="29" customFormat="1" ht="11.25">
      <c r="A17" s="32">
        <v>11</v>
      </c>
      <c r="B17" s="74" t="s">
        <v>31</v>
      </c>
      <c r="C17" s="53" t="s">
        <v>99</v>
      </c>
      <c r="D17" s="54" t="s">
        <v>39</v>
      </c>
      <c r="E17" s="55" t="s">
        <v>99</v>
      </c>
      <c r="F17" s="56">
        <v>43007</v>
      </c>
      <c r="G17" s="57" t="s">
        <v>43</v>
      </c>
      <c r="H17" s="58">
        <v>128</v>
      </c>
      <c r="I17" s="58">
        <v>128</v>
      </c>
      <c r="J17" s="91">
        <v>128</v>
      </c>
      <c r="K17" s="59">
        <v>1</v>
      </c>
      <c r="L17" s="60">
        <v>14671.04</v>
      </c>
      <c r="M17" s="61">
        <v>1236</v>
      </c>
      <c r="N17" s="60">
        <v>52043.81</v>
      </c>
      <c r="O17" s="61">
        <v>4365</v>
      </c>
      <c r="P17" s="60">
        <v>65517.65</v>
      </c>
      <c r="Q17" s="61">
        <v>5429</v>
      </c>
      <c r="R17" s="62">
        <f t="shared" si="0"/>
        <v>132232.5</v>
      </c>
      <c r="S17" s="63">
        <f t="shared" si="1"/>
        <v>11030</v>
      </c>
      <c r="T17" s="64">
        <f>S17/J17</f>
        <v>86.171875</v>
      </c>
      <c r="U17" s="65">
        <f t="shared" si="2"/>
        <v>11.988440616500453</v>
      </c>
      <c r="V17" s="66"/>
      <c r="W17" s="67"/>
      <c r="X17" s="68"/>
      <c r="Y17" s="68"/>
      <c r="Z17" s="69"/>
      <c r="AA17" s="82"/>
      <c r="AB17" s="64"/>
      <c r="AC17" s="65"/>
      <c r="AD17" s="95"/>
      <c r="AE17" s="96"/>
      <c r="AF17" s="80">
        <v>132232.5</v>
      </c>
      <c r="AG17" s="81">
        <v>11030</v>
      </c>
      <c r="AH17" s="73">
        <f t="shared" si="3"/>
        <v>11.988440616500453</v>
      </c>
    </row>
    <row r="18" spans="1:34" s="29" customFormat="1" ht="11.25">
      <c r="A18" s="32">
        <v>12</v>
      </c>
      <c r="B18" s="52"/>
      <c r="C18" s="75" t="s">
        <v>77</v>
      </c>
      <c r="D18" s="76" t="s">
        <v>41</v>
      </c>
      <c r="E18" s="77" t="s">
        <v>78</v>
      </c>
      <c r="F18" s="78">
        <v>42986</v>
      </c>
      <c r="G18" s="57" t="s">
        <v>35</v>
      </c>
      <c r="H18" s="79">
        <v>244</v>
      </c>
      <c r="I18" s="79">
        <v>40</v>
      </c>
      <c r="J18" s="91">
        <v>40</v>
      </c>
      <c r="K18" s="59">
        <v>4</v>
      </c>
      <c r="L18" s="60">
        <v>33303</v>
      </c>
      <c r="M18" s="61">
        <v>1968</v>
      </c>
      <c r="N18" s="60">
        <v>59161</v>
      </c>
      <c r="O18" s="61">
        <v>3366</v>
      </c>
      <c r="P18" s="60">
        <v>53405</v>
      </c>
      <c r="Q18" s="61">
        <v>3072</v>
      </c>
      <c r="R18" s="62">
        <f t="shared" si="0"/>
        <v>145869</v>
      </c>
      <c r="S18" s="63">
        <f t="shared" si="1"/>
        <v>8406</v>
      </c>
      <c r="T18" s="64">
        <f>S18/J18</f>
        <v>210.15</v>
      </c>
      <c r="U18" s="65">
        <f t="shared" si="2"/>
        <v>17.35296216987866</v>
      </c>
      <c r="V18" s="66">
        <v>269725</v>
      </c>
      <c r="W18" s="67">
        <v>18170</v>
      </c>
      <c r="X18" s="68">
        <f aca="true" t="shared" si="6" ref="X18:Y21">IF(V18&lt;&gt;0,-(V18-R18)/V18,"")</f>
        <v>-0.4591936231346742</v>
      </c>
      <c r="Y18" s="68">
        <f t="shared" si="6"/>
        <v>-0.5373692900385251</v>
      </c>
      <c r="Z18" s="69">
        <v>428334</v>
      </c>
      <c r="AA18" s="82">
        <v>31085</v>
      </c>
      <c r="AB18" s="64">
        <f>AA18/J18</f>
        <v>777.125</v>
      </c>
      <c r="AC18" s="65">
        <f>Z18/AA18</f>
        <v>13.779443461476596</v>
      </c>
      <c r="AD18" s="95">
        <v>428334</v>
      </c>
      <c r="AE18" s="96">
        <v>31085</v>
      </c>
      <c r="AF18" s="80">
        <v>2624153</v>
      </c>
      <c r="AG18" s="81">
        <v>194748</v>
      </c>
      <c r="AH18" s="73">
        <f t="shared" si="3"/>
        <v>13.474608211637603</v>
      </c>
    </row>
    <row r="19" spans="1:34" s="29" customFormat="1" ht="11.25">
      <c r="A19" s="32">
        <v>13</v>
      </c>
      <c r="B19" s="52"/>
      <c r="C19" s="75" t="s">
        <v>67</v>
      </c>
      <c r="D19" s="76" t="s">
        <v>41</v>
      </c>
      <c r="E19" s="77" t="s">
        <v>67</v>
      </c>
      <c r="F19" s="78">
        <v>42972</v>
      </c>
      <c r="G19" s="57" t="s">
        <v>35</v>
      </c>
      <c r="H19" s="79">
        <v>326</v>
      </c>
      <c r="I19" s="79">
        <v>39</v>
      </c>
      <c r="J19" s="91">
        <v>39</v>
      </c>
      <c r="K19" s="59">
        <v>6</v>
      </c>
      <c r="L19" s="60">
        <v>7137</v>
      </c>
      <c r="M19" s="61">
        <v>596</v>
      </c>
      <c r="N19" s="60">
        <v>16783</v>
      </c>
      <c r="O19" s="61">
        <v>1336</v>
      </c>
      <c r="P19" s="60">
        <v>22584</v>
      </c>
      <c r="Q19" s="61">
        <v>1760</v>
      </c>
      <c r="R19" s="62">
        <f t="shared" si="0"/>
        <v>46504</v>
      </c>
      <c r="S19" s="63">
        <f t="shared" si="1"/>
        <v>3692</v>
      </c>
      <c r="T19" s="64">
        <f>S19/J19</f>
        <v>94.66666666666667</v>
      </c>
      <c r="U19" s="65">
        <f t="shared" si="2"/>
        <v>12.595882990249187</v>
      </c>
      <c r="V19" s="66">
        <v>206792</v>
      </c>
      <c r="W19" s="67">
        <v>16883</v>
      </c>
      <c r="X19" s="68">
        <f t="shared" si="6"/>
        <v>-0.7751170258037061</v>
      </c>
      <c r="Y19" s="68">
        <f t="shared" si="6"/>
        <v>-0.7813184860510572</v>
      </c>
      <c r="Z19" s="69">
        <v>324989</v>
      </c>
      <c r="AA19" s="82">
        <v>28210</v>
      </c>
      <c r="AB19" s="64">
        <f>AA19/J19</f>
        <v>723.3333333333334</v>
      </c>
      <c r="AC19" s="65">
        <f>Z19/AA19</f>
        <v>11.520347394540943</v>
      </c>
      <c r="AD19" s="95">
        <v>324989</v>
      </c>
      <c r="AE19" s="96">
        <v>28210</v>
      </c>
      <c r="AF19" s="80">
        <v>5806345</v>
      </c>
      <c r="AG19" s="81">
        <v>502121</v>
      </c>
      <c r="AH19" s="73">
        <f t="shared" si="3"/>
        <v>11.563637051626998</v>
      </c>
    </row>
    <row r="20" spans="1:34" s="29" customFormat="1" ht="11.25">
      <c r="A20" s="32">
        <v>14</v>
      </c>
      <c r="B20" s="83"/>
      <c r="C20" s="75" t="s">
        <v>79</v>
      </c>
      <c r="D20" s="76" t="s">
        <v>37</v>
      </c>
      <c r="E20" s="77" t="s">
        <v>80</v>
      </c>
      <c r="F20" s="78">
        <v>42986</v>
      </c>
      <c r="G20" s="57" t="s">
        <v>40</v>
      </c>
      <c r="H20" s="79">
        <v>271</v>
      </c>
      <c r="I20" s="79">
        <v>21</v>
      </c>
      <c r="J20" s="91">
        <v>21</v>
      </c>
      <c r="K20" s="59">
        <v>4</v>
      </c>
      <c r="L20" s="60">
        <v>2363</v>
      </c>
      <c r="M20" s="61">
        <v>134</v>
      </c>
      <c r="N20" s="60">
        <v>19972</v>
      </c>
      <c r="O20" s="61">
        <v>1195</v>
      </c>
      <c r="P20" s="60">
        <v>19557</v>
      </c>
      <c r="Q20" s="61">
        <v>1209</v>
      </c>
      <c r="R20" s="62">
        <f t="shared" si="0"/>
        <v>41892</v>
      </c>
      <c r="S20" s="63">
        <f t="shared" si="1"/>
        <v>2538</v>
      </c>
      <c r="T20" s="64">
        <f>S20/J20</f>
        <v>120.85714285714286</v>
      </c>
      <c r="U20" s="65">
        <f t="shared" si="2"/>
        <v>16.505910165484632</v>
      </c>
      <c r="V20" s="66">
        <v>172973</v>
      </c>
      <c r="W20" s="67">
        <v>11356</v>
      </c>
      <c r="X20" s="68">
        <f t="shared" si="6"/>
        <v>-0.7578119128418886</v>
      </c>
      <c r="Y20" s="68">
        <f t="shared" si="6"/>
        <v>-0.7765058119056005</v>
      </c>
      <c r="Z20" s="69">
        <v>197155</v>
      </c>
      <c r="AA20" s="70">
        <v>13285</v>
      </c>
      <c r="AB20" s="64">
        <f>AA20/J20</f>
        <v>632.6190476190476</v>
      </c>
      <c r="AC20" s="65">
        <f>Z20/AA20</f>
        <v>14.840421528039142</v>
      </c>
      <c r="AD20" s="95">
        <v>197155</v>
      </c>
      <c r="AE20" s="97">
        <v>13285</v>
      </c>
      <c r="AF20" s="80">
        <v>1483543</v>
      </c>
      <c r="AG20" s="81">
        <v>111110</v>
      </c>
      <c r="AH20" s="73">
        <f t="shared" si="3"/>
        <v>13.352020520205203</v>
      </c>
    </row>
    <row r="21" spans="1:34" s="29" customFormat="1" ht="11.25">
      <c r="A21" s="32">
        <v>15</v>
      </c>
      <c r="B21" s="52"/>
      <c r="C21" s="53" t="s">
        <v>63</v>
      </c>
      <c r="D21" s="54" t="s">
        <v>36</v>
      </c>
      <c r="E21" s="55" t="s">
        <v>63</v>
      </c>
      <c r="F21" s="56">
        <v>42965</v>
      </c>
      <c r="G21" s="57" t="s">
        <v>58</v>
      </c>
      <c r="H21" s="58">
        <v>160</v>
      </c>
      <c r="I21" s="58">
        <v>22</v>
      </c>
      <c r="J21" s="91">
        <v>22</v>
      </c>
      <c r="K21" s="59">
        <v>7</v>
      </c>
      <c r="L21" s="60">
        <v>4023.39</v>
      </c>
      <c r="M21" s="61">
        <v>496</v>
      </c>
      <c r="N21" s="60">
        <v>7644.82</v>
      </c>
      <c r="O21" s="61">
        <v>946</v>
      </c>
      <c r="P21" s="60">
        <v>7779</v>
      </c>
      <c r="Q21" s="61">
        <v>963</v>
      </c>
      <c r="R21" s="62">
        <f t="shared" si="0"/>
        <v>19447.21</v>
      </c>
      <c r="S21" s="63">
        <f t="shared" si="1"/>
        <v>2405</v>
      </c>
      <c r="T21" s="64">
        <f>S21/J21</f>
        <v>109.31818181818181</v>
      </c>
      <c r="U21" s="65">
        <f t="shared" si="2"/>
        <v>8.086158004158003</v>
      </c>
      <c r="V21" s="66">
        <v>45257.78</v>
      </c>
      <c r="W21" s="67">
        <v>5490</v>
      </c>
      <c r="X21" s="68">
        <f t="shared" si="6"/>
        <v>-0.5703012830059274</v>
      </c>
      <c r="Y21" s="68">
        <f t="shared" si="6"/>
        <v>-0.5619307832422586</v>
      </c>
      <c r="Z21" s="69">
        <v>87237.76</v>
      </c>
      <c r="AA21" s="70">
        <v>9546</v>
      </c>
      <c r="AB21" s="64">
        <f>AA21/J21</f>
        <v>433.90909090909093</v>
      </c>
      <c r="AC21" s="65">
        <f>Z21/AA21</f>
        <v>9.138671694950764</v>
      </c>
      <c r="AD21" s="95">
        <v>87237.76</v>
      </c>
      <c r="AE21" s="97">
        <v>9546</v>
      </c>
      <c r="AF21" s="71">
        <v>1520041.97</v>
      </c>
      <c r="AG21" s="72">
        <v>175663</v>
      </c>
      <c r="AH21" s="73">
        <f t="shared" si="3"/>
        <v>8.653170958027587</v>
      </c>
    </row>
    <row r="22" spans="1:34" s="29" customFormat="1" ht="11.25">
      <c r="A22" s="32">
        <v>16</v>
      </c>
      <c r="B22" s="74" t="s">
        <v>31</v>
      </c>
      <c r="C22" s="53" t="s">
        <v>103</v>
      </c>
      <c r="D22" s="54" t="s">
        <v>32</v>
      </c>
      <c r="E22" s="55" t="s">
        <v>103</v>
      </c>
      <c r="F22" s="56">
        <v>43007</v>
      </c>
      <c r="G22" s="57" t="s">
        <v>47</v>
      </c>
      <c r="H22" s="58">
        <v>33</v>
      </c>
      <c r="I22" s="58">
        <v>33</v>
      </c>
      <c r="J22" s="91">
        <v>33</v>
      </c>
      <c r="K22" s="59">
        <v>1</v>
      </c>
      <c r="L22" s="60">
        <v>5384.01</v>
      </c>
      <c r="M22" s="61">
        <v>415</v>
      </c>
      <c r="N22" s="60">
        <v>6443.08</v>
      </c>
      <c r="O22" s="61">
        <v>497</v>
      </c>
      <c r="P22" s="60">
        <v>9559.88</v>
      </c>
      <c r="Q22" s="61">
        <v>763</v>
      </c>
      <c r="R22" s="62">
        <f t="shared" si="0"/>
        <v>21386.97</v>
      </c>
      <c r="S22" s="63">
        <f t="shared" si="1"/>
        <v>1675</v>
      </c>
      <c r="T22" s="64">
        <f>S22/J22</f>
        <v>50.75757575757576</v>
      </c>
      <c r="U22" s="65">
        <f t="shared" si="2"/>
        <v>12.768340298507463</v>
      </c>
      <c r="V22" s="66"/>
      <c r="W22" s="67"/>
      <c r="X22" s="68"/>
      <c r="Y22" s="68"/>
      <c r="Z22" s="69"/>
      <c r="AA22" s="70"/>
      <c r="AB22" s="64"/>
      <c r="AC22" s="65"/>
      <c r="AD22" s="95"/>
      <c r="AE22" s="97"/>
      <c r="AF22" s="71">
        <v>21386.97</v>
      </c>
      <c r="AG22" s="72">
        <v>1675</v>
      </c>
      <c r="AH22" s="73">
        <f t="shared" si="3"/>
        <v>12.768340298507463</v>
      </c>
    </row>
    <row r="23" spans="1:34" s="29" customFormat="1" ht="11.25">
      <c r="A23" s="32">
        <v>17</v>
      </c>
      <c r="B23" s="74" t="s">
        <v>31</v>
      </c>
      <c r="C23" s="53" t="s">
        <v>102</v>
      </c>
      <c r="D23" s="54" t="s">
        <v>34</v>
      </c>
      <c r="E23" s="55" t="s">
        <v>102</v>
      </c>
      <c r="F23" s="56">
        <v>43007</v>
      </c>
      <c r="G23" s="57" t="s">
        <v>33</v>
      </c>
      <c r="H23" s="58">
        <v>43</v>
      </c>
      <c r="I23" s="58">
        <v>43</v>
      </c>
      <c r="J23" s="91">
        <v>43</v>
      </c>
      <c r="K23" s="59">
        <v>1</v>
      </c>
      <c r="L23" s="60">
        <v>4896.28</v>
      </c>
      <c r="M23" s="61">
        <v>332</v>
      </c>
      <c r="N23" s="60">
        <v>7737.78</v>
      </c>
      <c r="O23" s="61">
        <v>528</v>
      </c>
      <c r="P23" s="60">
        <v>10342.55</v>
      </c>
      <c r="Q23" s="61">
        <v>700</v>
      </c>
      <c r="R23" s="62">
        <f t="shared" si="0"/>
        <v>22976.61</v>
      </c>
      <c r="S23" s="63">
        <f t="shared" si="1"/>
        <v>1560</v>
      </c>
      <c r="T23" s="64">
        <f>S23/J23</f>
        <v>36.27906976744186</v>
      </c>
      <c r="U23" s="65">
        <f t="shared" si="2"/>
        <v>14.728596153846155</v>
      </c>
      <c r="V23" s="66"/>
      <c r="W23" s="67"/>
      <c r="X23" s="68"/>
      <c r="Y23" s="68"/>
      <c r="Z23" s="69"/>
      <c r="AA23" s="70"/>
      <c r="AB23" s="64"/>
      <c r="AC23" s="65"/>
      <c r="AD23" s="95"/>
      <c r="AE23" s="97"/>
      <c r="AF23" s="71">
        <v>22976.61</v>
      </c>
      <c r="AG23" s="72">
        <v>1560</v>
      </c>
      <c r="AH23" s="73">
        <f t="shared" si="3"/>
        <v>14.728596153846155</v>
      </c>
    </row>
    <row r="24" spans="1:34" s="29" customFormat="1" ht="11.25">
      <c r="A24" s="32">
        <v>18</v>
      </c>
      <c r="B24" s="83"/>
      <c r="C24" s="75" t="s">
        <v>86</v>
      </c>
      <c r="D24" s="76" t="s">
        <v>34</v>
      </c>
      <c r="E24" s="77" t="s">
        <v>49</v>
      </c>
      <c r="F24" s="78">
        <v>42993</v>
      </c>
      <c r="G24" s="57" t="s">
        <v>42</v>
      </c>
      <c r="H24" s="79">
        <v>234</v>
      </c>
      <c r="I24" s="79">
        <v>14</v>
      </c>
      <c r="J24" s="91">
        <v>14</v>
      </c>
      <c r="K24" s="59">
        <v>3</v>
      </c>
      <c r="L24" s="60">
        <v>4142.86</v>
      </c>
      <c r="M24" s="61">
        <v>232</v>
      </c>
      <c r="N24" s="60">
        <v>6656.86</v>
      </c>
      <c r="O24" s="61">
        <v>370</v>
      </c>
      <c r="P24" s="60">
        <v>7543.85</v>
      </c>
      <c r="Q24" s="61">
        <v>431</v>
      </c>
      <c r="R24" s="62">
        <f t="shared" si="0"/>
        <v>18343.57</v>
      </c>
      <c r="S24" s="63">
        <f t="shared" si="1"/>
        <v>1033</v>
      </c>
      <c r="T24" s="64">
        <f>S24/J24</f>
        <v>73.78571428571429</v>
      </c>
      <c r="U24" s="65">
        <f t="shared" si="2"/>
        <v>17.7575701839303</v>
      </c>
      <c r="V24" s="66">
        <v>156635.81</v>
      </c>
      <c r="W24" s="67">
        <v>11828</v>
      </c>
      <c r="X24" s="68">
        <f aca="true" t="shared" si="7" ref="X24:Y27">IF(V24&lt;&gt;0,-(V24-R24)/V24,"")</f>
        <v>-0.882890317354633</v>
      </c>
      <c r="Y24" s="68">
        <f t="shared" si="7"/>
        <v>-0.9126648630368617</v>
      </c>
      <c r="Z24" s="69">
        <v>258171.47</v>
      </c>
      <c r="AA24" s="70">
        <v>20670</v>
      </c>
      <c r="AB24" s="64">
        <f>AA24/J24</f>
        <v>1476.4285714285713</v>
      </c>
      <c r="AC24" s="65">
        <f>Z24/AA24</f>
        <v>12.49015336236091</v>
      </c>
      <c r="AD24" s="95">
        <v>258171.47</v>
      </c>
      <c r="AE24" s="97">
        <v>20670</v>
      </c>
      <c r="AF24" s="80">
        <v>811007.55</v>
      </c>
      <c r="AG24" s="81">
        <v>65425</v>
      </c>
      <c r="AH24" s="73">
        <f t="shared" si="3"/>
        <v>12.395988536492167</v>
      </c>
    </row>
    <row r="25" spans="1:34" s="29" customFormat="1" ht="11.25">
      <c r="A25" s="32">
        <v>19</v>
      </c>
      <c r="B25" s="52"/>
      <c r="C25" s="53" t="s">
        <v>90</v>
      </c>
      <c r="D25" s="54" t="s">
        <v>32</v>
      </c>
      <c r="E25" s="55" t="s">
        <v>89</v>
      </c>
      <c r="F25" s="56">
        <v>43000</v>
      </c>
      <c r="G25" s="57" t="s">
        <v>43</v>
      </c>
      <c r="H25" s="58">
        <v>50</v>
      </c>
      <c r="I25" s="58">
        <v>15</v>
      </c>
      <c r="J25" s="91">
        <v>15</v>
      </c>
      <c r="K25" s="59">
        <v>2</v>
      </c>
      <c r="L25" s="60">
        <v>1130.89</v>
      </c>
      <c r="M25" s="61">
        <v>111</v>
      </c>
      <c r="N25" s="60">
        <v>4041.47</v>
      </c>
      <c r="O25" s="61">
        <v>358</v>
      </c>
      <c r="P25" s="60">
        <v>4149.4</v>
      </c>
      <c r="Q25" s="61">
        <v>359</v>
      </c>
      <c r="R25" s="62">
        <f t="shared" si="0"/>
        <v>9321.759999999998</v>
      </c>
      <c r="S25" s="63">
        <f t="shared" si="1"/>
        <v>828</v>
      </c>
      <c r="T25" s="64">
        <f>S25/J25</f>
        <v>55.2</v>
      </c>
      <c r="U25" s="65">
        <f t="shared" si="2"/>
        <v>11.258164251207727</v>
      </c>
      <c r="V25" s="66">
        <v>43293.03</v>
      </c>
      <c r="W25" s="67">
        <v>3580</v>
      </c>
      <c r="X25" s="68">
        <f t="shared" si="7"/>
        <v>-0.7846821994210155</v>
      </c>
      <c r="Y25" s="68">
        <f t="shared" si="7"/>
        <v>-0.7687150837988826</v>
      </c>
      <c r="Z25" s="69">
        <v>67040.55</v>
      </c>
      <c r="AA25" s="82">
        <v>5871</v>
      </c>
      <c r="AB25" s="64">
        <f>AA25/J25</f>
        <v>391.4</v>
      </c>
      <c r="AC25" s="65">
        <f>Z25/AA25</f>
        <v>11.418932038834951</v>
      </c>
      <c r="AD25" s="95">
        <v>67040.55</v>
      </c>
      <c r="AE25" s="96">
        <v>5871</v>
      </c>
      <c r="AF25" s="80">
        <v>76362.31</v>
      </c>
      <c r="AG25" s="81">
        <v>6699</v>
      </c>
      <c r="AH25" s="73">
        <f t="shared" si="3"/>
        <v>11.399061053888639</v>
      </c>
    </row>
    <row r="26" spans="1:34" s="29" customFormat="1" ht="11.25">
      <c r="A26" s="32">
        <v>20</v>
      </c>
      <c r="B26" s="52"/>
      <c r="C26" s="53" t="s">
        <v>93</v>
      </c>
      <c r="D26" s="54" t="s">
        <v>39</v>
      </c>
      <c r="E26" s="55" t="s">
        <v>94</v>
      </c>
      <c r="F26" s="56">
        <v>43000</v>
      </c>
      <c r="G26" s="57" t="s">
        <v>51</v>
      </c>
      <c r="H26" s="58">
        <v>10</v>
      </c>
      <c r="I26" s="58">
        <v>9</v>
      </c>
      <c r="J26" s="91">
        <v>9</v>
      </c>
      <c r="K26" s="59">
        <v>2</v>
      </c>
      <c r="L26" s="60">
        <v>1650.14</v>
      </c>
      <c r="M26" s="61">
        <v>156</v>
      </c>
      <c r="N26" s="60">
        <v>2880.8</v>
      </c>
      <c r="O26" s="61">
        <v>278</v>
      </c>
      <c r="P26" s="60">
        <v>2765</v>
      </c>
      <c r="Q26" s="61">
        <v>274</v>
      </c>
      <c r="R26" s="62">
        <f t="shared" si="0"/>
        <v>7295.9400000000005</v>
      </c>
      <c r="S26" s="63">
        <f t="shared" si="1"/>
        <v>708</v>
      </c>
      <c r="T26" s="64">
        <f>S26/J26</f>
        <v>78.66666666666667</v>
      </c>
      <c r="U26" s="65">
        <f t="shared" si="2"/>
        <v>10.305000000000001</v>
      </c>
      <c r="V26" s="66">
        <v>9851.96</v>
      </c>
      <c r="W26" s="67">
        <v>857</v>
      </c>
      <c r="X26" s="68">
        <f t="shared" si="7"/>
        <v>-0.2594427910791354</v>
      </c>
      <c r="Y26" s="68">
        <f t="shared" si="7"/>
        <v>-0.17386231038506417</v>
      </c>
      <c r="Z26" s="69">
        <v>17492.33</v>
      </c>
      <c r="AA26" s="70">
        <v>1559</v>
      </c>
      <c r="AB26" s="64">
        <f>AA26/J26</f>
        <v>173.22222222222223</v>
      </c>
      <c r="AC26" s="65">
        <f>Z26/AA26</f>
        <v>11.220224502886467</v>
      </c>
      <c r="AD26" s="95">
        <v>17492.33</v>
      </c>
      <c r="AE26" s="97">
        <v>1559</v>
      </c>
      <c r="AF26" s="71">
        <v>24788.27</v>
      </c>
      <c r="AG26" s="72">
        <v>2267</v>
      </c>
      <c r="AH26" s="73">
        <f t="shared" si="3"/>
        <v>10.934393471548303</v>
      </c>
    </row>
    <row r="27" spans="1:34" s="29" customFormat="1" ht="11.25">
      <c r="A27" s="32">
        <v>21</v>
      </c>
      <c r="B27" s="52"/>
      <c r="C27" s="53" t="s">
        <v>91</v>
      </c>
      <c r="D27" s="54" t="s">
        <v>34</v>
      </c>
      <c r="E27" s="55" t="s">
        <v>50</v>
      </c>
      <c r="F27" s="56">
        <v>43000</v>
      </c>
      <c r="G27" s="57" t="s">
        <v>44</v>
      </c>
      <c r="H27" s="58">
        <v>13</v>
      </c>
      <c r="I27" s="58">
        <v>13</v>
      </c>
      <c r="J27" s="91">
        <v>13</v>
      </c>
      <c r="K27" s="59">
        <v>2</v>
      </c>
      <c r="L27" s="60">
        <v>1755.5</v>
      </c>
      <c r="M27" s="61">
        <v>161</v>
      </c>
      <c r="N27" s="60">
        <v>3330</v>
      </c>
      <c r="O27" s="61">
        <v>220</v>
      </c>
      <c r="P27" s="60">
        <v>2879</v>
      </c>
      <c r="Q27" s="61">
        <v>241</v>
      </c>
      <c r="R27" s="62">
        <f t="shared" si="0"/>
        <v>7964.5</v>
      </c>
      <c r="S27" s="63">
        <f t="shared" si="1"/>
        <v>622</v>
      </c>
      <c r="T27" s="64">
        <f>S27/J27</f>
        <v>47.84615384615385</v>
      </c>
      <c r="U27" s="65">
        <f t="shared" si="2"/>
        <v>12.804662379421222</v>
      </c>
      <c r="V27" s="66">
        <v>14299</v>
      </c>
      <c r="W27" s="67">
        <v>958</v>
      </c>
      <c r="X27" s="68">
        <f t="shared" si="7"/>
        <v>-0.44300300720330094</v>
      </c>
      <c r="Y27" s="68">
        <f t="shared" si="7"/>
        <v>-0.35073068893528186</v>
      </c>
      <c r="Z27" s="69">
        <v>24250.25</v>
      </c>
      <c r="AA27" s="70">
        <v>1715</v>
      </c>
      <c r="AB27" s="64">
        <f>AA27/J27</f>
        <v>131.92307692307693</v>
      </c>
      <c r="AC27" s="65">
        <f>Z27/AA27</f>
        <v>14.140087463556851</v>
      </c>
      <c r="AD27" s="95">
        <v>24250.25</v>
      </c>
      <c r="AE27" s="97">
        <v>1715</v>
      </c>
      <c r="AF27" s="71">
        <v>32214.75</v>
      </c>
      <c r="AG27" s="72">
        <v>2337</v>
      </c>
      <c r="AH27" s="73">
        <f t="shared" si="3"/>
        <v>13.784659820282414</v>
      </c>
    </row>
    <row r="28" spans="1:34" s="29" customFormat="1" ht="11.25">
      <c r="A28" s="32">
        <v>22</v>
      </c>
      <c r="B28" s="74" t="s">
        <v>31</v>
      </c>
      <c r="C28" s="53" t="s">
        <v>100</v>
      </c>
      <c r="D28" s="54" t="s">
        <v>34</v>
      </c>
      <c r="E28" s="55" t="s">
        <v>100</v>
      </c>
      <c r="F28" s="56">
        <v>43007</v>
      </c>
      <c r="G28" s="57" t="s">
        <v>44</v>
      </c>
      <c r="H28" s="58">
        <v>9</v>
      </c>
      <c r="I28" s="58">
        <v>9</v>
      </c>
      <c r="J28" s="91">
        <v>9</v>
      </c>
      <c r="K28" s="59">
        <v>1</v>
      </c>
      <c r="L28" s="60">
        <v>2249</v>
      </c>
      <c r="M28" s="61">
        <v>147</v>
      </c>
      <c r="N28" s="60">
        <v>3418</v>
      </c>
      <c r="O28" s="61">
        <v>214</v>
      </c>
      <c r="P28" s="60">
        <v>2583</v>
      </c>
      <c r="Q28" s="61">
        <v>160</v>
      </c>
      <c r="R28" s="62">
        <f t="shared" si="0"/>
        <v>8250</v>
      </c>
      <c r="S28" s="63">
        <f t="shared" si="1"/>
        <v>521</v>
      </c>
      <c r="T28" s="64">
        <f>S28/J28</f>
        <v>57.888888888888886</v>
      </c>
      <c r="U28" s="65">
        <f t="shared" si="2"/>
        <v>15.834932821497121</v>
      </c>
      <c r="V28" s="66"/>
      <c r="W28" s="67"/>
      <c r="X28" s="68"/>
      <c r="Y28" s="68"/>
      <c r="Z28" s="69"/>
      <c r="AA28" s="70"/>
      <c r="AB28" s="64"/>
      <c r="AC28" s="65"/>
      <c r="AD28" s="95"/>
      <c r="AE28" s="97"/>
      <c r="AF28" s="71">
        <v>8250</v>
      </c>
      <c r="AG28" s="72">
        <v>521</v>
      </c>
      <c r="AH28" s="73">
        <f t="shared" si="3"/>
        <v>15.834932821497121</v>
      </c>
    </row>
    <row r="29" spans="1:34" s="29" customFormat="1" ht="11.25">
      <c r="A29" s="32">
        <v>23</v>
      </c>
      <c r="B29" s="74" t="s">
        <v>31</v>
      </c>
      <c r="C29" s="53" t="s">
        <v>104</v>
      </c>
      <c r="D29" s="54" t="s">
        <v>32</v>
      </c>
      <c r="E29" s="55" t="s">
        <v>105</v>
      </c>
      <c r="F29" s="56">
        <v>43007</v>
      </c>
      <c r="G29" s="57" t="s">
        <v>46</v>
      </c>
      <c r="H29" s="58">
        <v>13</v>
      </c>
      <c r="I29" s="58">
        <v>13</v>
      </c>
      <c r="J29" s="91">
        <v>13</v>
      </c>
      <c r="K29" s="59">
        <v>1</v>
      </c>
      <c r="L29" s="60">
        <v>1145</v>
      </c>
      <c r="M29" s="61">
        <v>78</v>
      </c>
      <c r="N29" s="60">
        <v>1896</v>
      </c>
      <c r="O29" s="61">
        <v>147</v>
      </c>
      <c r="P29" s="60">
        <v>3084</v>
      </c>
      <c r="Q29" s="61">
        <v>216</v>
      </c>
      <c r="R29" s="62">
        <f t="shared" si="0"/>
        <v>6125</v>
      </c>
      <c r="S29" s="63">
        <f t="shared" si="1"/>
        <v>441</v>
      </c>
      <c r="T29" s="64">
        <f>S29/J29</f>
        <v>33.92307692307692</v>
      </c>
      <c r="U29" s="65">
        <f t="shared" si="2"/>
        <v>13.88888888888889</v>
      </c>
      <c r="V29" s="66"/>
      <c r="W29" s="67"/>
      <c r="X29" s="68"/>
      <c r="Y29" s="68"/>
      <c r="Z29" s="69"/>
      <c r="AA29" s="82"/>
      <c r="AB29" s="64"/>
      <c r="AC29" s="65"/>
      <c r="AD29" s="95"/>
      <c r="AE29" s="96"/>
      <c r="AF29" s="80">
        <v>6125</v>
      </c>
      <c r="AG29" s="81">
        <v>441</v>
      </c>
      <c r="AH29" s="73">
        <f t="shared" si="3"/>
        <v>13.88888888888889</v>
      </c>
    </row>
    <row r="30" spans="1:34" s="29" customFormat="1" ht="11.25">
      <c r="A30" s="32">
        <v>24</v>
      </c>
      <c r="B30" s="52"/>
      <c r="C30" s="53" t="s">
        <v>52</v>
      </c>
      <c r="D30" s="54" t="s">
        <v>38</v>
      </c>
      <c r="E30" s="55" t="s">
        <v>53</v>
      </c>
      <c r="F30" s="56">
        <v>42846</v>
      </c>
      <c r="G30" s="57" t="s">
        <v>58</v>
      </c>
      <c r="H30" s="58">
        <v>246</v>
      </c>
      <c r="I30" s="58">
        <v>1</v>
      </c>
      <c r="J30" s="91">
        <v>1</v>
      </c>
      <c r="K30" s="59">
        <v>16</v>
      </c>
      <c r="L30" s="60">
        <v>145</v>
      </c>
      <c r="M30" s="61">
        <v>29</v>
      </c>
      <c r="N30" s="60">
        <v>1118</v>
      </c>
      <c r="O30" s="61">
        <v>222</v>
      </c>
      <c r="P30" s="60">
        <v>938</v>
      </c>
      <c r="Q30" s="61">
        <v>171</v>
      </c>
      <c r="R30" s="62">
        <f t="shared" si="0"/>
        <v>2201</v>
      </c>
      <c r="S30" s="63">
        <f t="shared" si="1"/>
        <v>422</v>
      </c>
      <c r="T30" s="64">
        <f>S30/J30</f>
        <v>422</v>
      </c>
      <c r="U30" s="65">
        <f t="shared" si="2"/>
        <v>5.2156398104265405</v>
      </c>
      <c r="V30" s="66">
        <v>0</v>
      </c>
      <c r="W30" s="67">
        <v>0</v>
      </c>
      <c r="X30" s="68">
        <f aca="true" t="shared" si="8" ref="X30:X43">IF(V30&lt;&gt;0,-(V30-R30)/V30,"")</f>
      </c>
      <c r="Y30" s="68">
        <f aca="true" t="shared" si="9" ref="Y30:Y43">IF(W30&lt;&gt;0,-(W30-S30)/W30,"")</f>
      </c>
      <c r="Z30" s="69">
        <v>2141</v>
      </c>
      <c r="AA30" s="70">
        <v>427</v>
      </c>
      <c r="AB30" s="64">
        <f>AA30/J30</f>
        <v>427</v>
      </c>
      <c r="AC30" s="65">
        <f aca="true" t="shared" si="10" ref="AC30:AC43">Z30/AA30</f>
        <v>5.014051522248243</v>
      </c>
      <c r="AD30" s="95">
        <v>2141</v>
      </c>
      <c r="AE30" s="97">
        <v>427</v>
      </c>
      <c r="AF30" s="71">
        <v>4955513.54</v>
      </c>
      <c r="AG30" s="72">
        <v>458514</v>
      </c>
      <c r="AH30" s="73">
        <f t="shared" si="3"/>
        <v>10.807769315658845</v>
      </c>
    </row>
    <row r="31" spans="1:34" s="29" customFormat="1" ht="11.25">
      <c r="A31" s="32">
        <v>25</v>
      </c>
      <c r="B31" s="52"/>
      <c r="C31" s="53" t="s">
        <v>65</v>
      </c>
      <c r="D31" s="54" t="s">
        <v>34</v>
      </c>
      <c r="E31" s="55" t="s">
        <v>66</v>
      </c>
      <c r="F31" s="56">
        <v>42986</v>
      </c>
      <c r="G31" s="57" t="s">
        <v>44</v>
      </c>
      <c r="H31" s="58">
        <v>25</v>
      </c>
      <c r="I31" s="58">
        <v>8</v>
      </c>
      <c r="J31" s="91">
        <v>8</v>
      </c>
      <c r="K31" s="59">
        <v>4</v>
      </c>
      <c r="L31" s="60">
        <v>1141.5</v>
      </c>
      <c r="M31" s="61">
        <v>105</v>
      </c>
      <c r="N31" s="60">
        <v>1612.5</v>
      </c>
      <c r="O31" s="61">
        <v>99</v>
      </c>
      <c r="P31" s="60">
        <v>2705.5</v>
      </c>
      <c r="Q31" s="61">
        <v>200</v>
      </c>
      <c r="R31" s="62">
        <f t="shared" si="0"/>
        <v>5459.5</v>
      </c>
      <c r="S31" s="63">
        <f t="shared" si="1"/>
        <v>404</v>
      </c>
      <c r="T31" s="64">
        <f>S31/J31</f>
        <v>50.5</v>
      </c>
      <c r="U31" s="65">
        <f t="shared" si="2"/>
        <v>13.513613861386139</v>
      </c>
      <c r="V31" s="66">
        <v>11514.5</v>
      </c>
      <c r="W31" s="67">
        <v>806</v>
      </c>
      <c r="X31" s="68">
        <f t="shared" si="8"/>
        <v>-0.5258586999001259</v>
      </c>
      <c r="Y31" s="68">
        <f t="shared" si="9"/>
        <v>-0.4987593052109181</v>
      </c>
      <c r="Z31" s="69">
        <v>19812.25</v>
      </c>
      <c r="AA31" s="70">
        <v>1426</v>
      </c>
      <c r="AB31" s="64">
        <f>AA31/J31</f>
        <v>178.25</v>
      </c>
      <c r="AC31" s="65">
        <f t="shared" si="10"/>
        <v>13.893583450210379</v>
      </c>
      <c r="AD31" s="95">
        <v>19812.25</v>
      </c>
      <c r="AE31" s="97">
        <v>1426</v>
      </c>
      <c r="AF31" s="71">
        <v>118016.85</v>
      </c>
      <c r="AG31" s="72">
        <v>8510</v>
      </c>
      <c r="AH31" s="73">
        <f t="shared" si="3"/>
        <v>13.868019976498237</v>
      </c>
    </row>
    <row r="32" spans="1:34" s="29" customFormat="1" ht="11.25">
      <c r="A32" s="32">
        <v>26</v>
      </c>
      <c r="B32" s="83"/>
      <c r="C32" s="75" t="s">
        <v>59</v>
      </c>
      <c r="D32" s="76" t="s">
        <v>41</v>
      </c>
      <c r="E32" s="77" t="s">
        <v>59</v>
      </c>
      <c r="F32" s="78">
        <v>42937</v>
      </c>
      <c r="G32" s="57" t="s">
        <v>40</v>
      </c>
      <c r="H32" s="79">
        <v>309</v>
      </c>
      <c r="I32" s="79">
        <v>1</v>
      </c>
      <c r="J32" s="91">
        <v>1</v>
      </c>
      <c r="K32" s="59">
        <v>9</v>
      </c>
      <c r="L32" s="60">
        <v>560</v>
      </c>
      <c r="M32" s="61">
        <v>104</v>
      </c>
      <c r="N32" s="60">
        <v>389</v>
      </c>
      <c r="O32" s="61">
        <v>72</v>
      </c>
      <c r="P32" s="60">
        <v>317</v>
      </c>
      <c r="Q32" s="61">
        <v>92</v>
      </c>
      <c r="R32" s="62">
        <f t="shared" si="0"/>
        <v>1266</v>
      </c>
      <c r="S32" s="63">
        <f t="shared" si="1"/>
        <v>268</v>
      </c>
      <c r="T32" s="64">
        <f>S32/J32</f>
        <v>268</v>
      </c>
      <c r="U32" s="65">
        <f t="shared" si="2"/>
        <v>4.723880597014926</v>
      </c>
      <c r="V32" s="66">
        <v>8900</v>
      </c>
      <c r="W32" s="67">
        <v>463</v>
      </c>
      <c r="X32" s="68">
        <f t="shared" si="8"/>
        <v>-0.857752808988764</v>
      </c>
      <c r="Y32" s="68">
        <f t="shared" si="9"/>
        <v>-0.42116630669546434</v>
      </c>
      <c r="Z32" s="69">
        <v>15411</v>
      </c>
      <c r="AA32" s="70">
        <v>917</v>
      </c>
      <c r="AB32" s="64">
        <f>AA32/J32</f>
        <v>917</v>
      </c>
      <c r="AC32" s="65">
        <f t="shared" si="10"/>
        <v>16.80588876772083</v>
      </c>
      <c r="AD32" s="95">
        <v>15411</v>
      </c>
      <c r="AE32" s="97">
        <v>917</v>
      </c>
      <c r="AF32" s="80">
        <v>5019166</v>
      </c>
      <c r="AG32" s="81">
        <v>347527</v>
      </c>
      <c r="AH32" s="73">
        <f t="shared" si="3"/>
        <v>14.442521012755844</v>
      </c>
    </row>
    <row r="33" spans="1:34" s="29" customFormat="1" ht="11.25">
      <c r="A33" s="32">
        <v>27</v>
      </c>
      <c r="B33" s="52"/>
      <c r="C33" s="53" t="s">
        <v>83</v>
      </c>
      <c r="D33" s="54" t="s">
        <v>34</v>
      </c>
      <c r="E33" s="55" t="s">
        <v>83</v>
      </c>
      <c r="F33" s="56">
        <v>42993</v>
      </c>
      <c r="G33" s="57" t="s">
        <v>33</v>
      </c>
      <c r="H33" s="58">
        <v>77</v>
      </c>
      <c r="I33" s="58">
        <v>4</v>
      </c>
      <c r="J33" s="91">
        <v>4</v>
      </c>
      <c r="K33" s="59">
        <v>3</v>
      </c>
      <c r="L33" s="60">
        <v>139.5</v>
      </c>
      <c r="M33" s="61">
        <v>16</v>
      </c>
      <c r="N33" s="60">
        <v>558.3</v>
      </c>
      <c r="O33" s="61">
        <v>55</v>
      </c>
      <c r="P33" s="60">
        <v>653.3</v>
      </c>
      <c r="Q33" s="61">
        <v>78</v>
      </c>
      <c r="R33" s="62">
        <f t="shared" si="0"/>
        <v>1351.1</v>
      </c>
      <c r="S33" s="63">
        <f t="shared" si="1"/>
        <v>149</v>
      </c>
      <c r="T33" s="64">
        <f>S33/J33</f>
        <v>37.25</v>
      </c>
      <c r="U33" s="65">
        <f t="shared" si="2"/>
        <v>9.067785234899329</v>
      </c>
      <c r="V33" s="66">
        <v>13794.009999999998</v>
      </c>
      <c r="W33" s="67">
        <v>1170</v>
      </c>
      <c r="X33" s="68">
        <f t="shared" si="8"/>
        <v>-0.902051687652829</v>
      </c>
      <c r="Y33" s="68">
        <f t="shared" si="9"/>
        <v>-0.8726495726495727</v>
      </c>
      <c r="Z33" s="69">
        <v>27567.78</v>
      </c>
      <c r="AA33" s="70">
        <v>2679</v>
      </c>
      <c r="AB33" s="64">
        <f>AA33/J33</f>
        <v>669.75</v>
      </c>
      <c r="AC33" s="65">
        <f t="shared" si="10"/>
        <v>10.290324748040312</v>
      </c>
      <c r="AD33" s="95">
        <v>27567.78</v>
      </c>
      <c r="AE33" s="97">
        <v>2679</v>
      </c>
      <c r="AF33" s="71">
        <v>143678.23</v>
      </c>
      <c r="AG33" s="72">
        <v>13151</v>
      </c>
      <c r="AH33" s="73">
        <f t="shared" si="3"/>
        <v>10.925270321648545</v>
      </c>
    </row>
    <row r="34" spans="1:34" s="29" customFormat="1" ht="11.25">
      <c r="A34" s="32">
        <v>28</v>
      </c>
      <c r="B34" s="52"/>
      <c r="C34" s="53" t="s">
        <v>92</v>
      </c>
      <c r="D34" s="54" t="s">
        <v>41</v>
      </c>
      <c r="E34" s="55" t="s">
        <v>92</v>
      </c>
      <c r="F34" s="56">
        <v>43000</v>
      </c>
      <c r="G34" s="57" t="s">
        <v>58</v>
      </c>
      <c r="H34" s="58">
        <v>102</v>
      </c>
      <c r="I34" s="58">
        <v>11</v>
      </c>
      <c r="J34" s="91">
        <v>11</v>
      </c>
      <c r="K34" s="59">
        <v>2</v>
      </c>
      <c r="L34" s="60">
        <v>399</v>
      </c>
      <c r="M34" s="61">
        <v>37</v>
      </c>
      <c r="N34" s="60">
        <v>456</v>
      </c>
      <c r="O34" s="61">
        <v>49</v>
      </c>
      <c r="P34" s="60">
        <v>555.8</v>
      </c>
      <c r="Q34" s="61">
        <v>60</v>
      </c>
      <c r="R34" s="62">
        <f t="shared" si="0"/>
        <v>1410.8</v>
      </c>
      <c r="S34" s="63">
        <f t="shared" si="1"/>
        <v>146</v>
      </c>
      <c r="T34" s="64">
        <f>S34/J34</f>
        <v>13.272727272727273</v>
      </c>
      <c r="U34" s="65">
        <f t="shared" si="2"/>
        <v>9.663013698630136</v>
      </c>
      <c r="V34" s="66">
        <v>26544.660000000003</v>
      </c>
      <c r="W34" s="67">
        <v>2424</v>
      </c>
      <c r="X34" s="68">
        <f t="shared" si="8"/>
        <v>-0.9468518338528352</v>
      </c>
      <c r="Y34" s="68">
        <f t="shared" si="9"/>
        <v>-0.9397689768976898</v>
      </c>
      <c r="Z34" s="69">
        <v>44914.29</v>
      </c>
      <c r="AA34" s="70">
        <v>4412</v>
      </c>
      <c r="AB34" s="64">
        <f>AA34/J34</f>
        <v>401.09090909090907</v>
      </c>
      <c r="AC34" s="65">
        <f t="shared" si="10"/>
        <v>10.180029465095195</v>
      </c>
      <c r="AD34" s="95">
        <v>44914.29</v>
      </c>
      <c r="AE34" s="97">
        <v>4412</v>
      </c>
      <c r="AF34" s="71">
        <v>46325.09</v>
      </c>
      <c r="AG34" s="72">
        <v>4558</v>
      </c>
      <c r="AH34" s="73">
        <f t="shared" si="3"/>
        <v>10.163468626590609</v>
      </c>
    </row>
    <row r="35" spans="1:34" s="29" customFormat="1" ht="11.25">
      <c r="A35" s="32">
        <v>29</v>
      </c>
      <c r="B35" s="52"/>
      <c r="C35" s="53" t="s">
        <v>62</v>
      </c>
      <c r="D35" s="54" t="s">
        <v>41</v>
      </c>
      <c r="E35" s="55" t="s">
        <v>62</v>
      </c>
      <c r="F35" s="56">
        <v>42951</v>
      </c>
      <c r="G35" s="57" t="s">
        <v>33</v>
      </c>
      <c r="H35" s="58">
        <v>303</v>
      </c>
      <c r="I35" s="58">
        <v>1</v>
      </c>
      <c r="J35" s="91">
        <v>1</v>
      </c>
      <c r="K35" s="59">
        <v>9</v>
      </c>
      <c r="L35" s="60">
        <v>147.5</v>
      </c>
      <c r="M35" s="61">
        <v>27</v>
      </c>
      <c r="N35" s="60">
        <v>135</v>
      </c>
      <c r="O35" s="61">
        <v>26</v>
      </c>
      <c r="P35" s="60">
        <v>120</v>
      </c>
      <c r="Q35" s="61">
        <v>24</v>
      </c>
      <c r="R35" s="62">
        <f t="shared" si="0"/>
        <v>402.5</v>
      </c>
      <c r="S35" s="63">
        <f t="shared" si="1"/>
        <v>77</v>
      </c>
      <c r="T35" s="64">
        <f>S35/J35</f>
        <v>77</v>
      </c>
      <c r="U35" s="65">
        <f t="shared" si="2"/>
        <v>5.2272727272727275</v>
      </c>
      <c r="V35" s="66">
        <v>48</v>
      </c>
      <c r="W35" s="67">
        <v>6</v>
      </c>
      <c r="X35" s="68">
        <f t="shared" si="8"/>
        <v>7.385416666666667</v>
      </c>
      <c r="Y35" s="68">
        <f t="shared" si="9"/>
        <v>11.833333333333334</v>
      </c>
      <c r="Z35" s="69">
        <v>48</v>
      </c>
      <c r="AA35" s="70">
        <v>6</v>
      </c>
      <c r="AB35" s="64">
        <f>AA35/J35</f>
        <v>6</v>
      </c>
      <c r="AC35" s="65">
        <f t="shared" si="10"/>
        <v>8</v>
      </c>
      <c r="AD35" s="95">
        <v>48</v>
      </c>
      <c r="AE35" s="97">
        <v>6</v>
      </c>
      <c r="AF35" s="71">
        <v>5044823.98</v>
      </c>
      <c r="AG35" s="72">
        <v>461320</v>
      </c>
      <c r="AH35" s="73">
        <f t="shared" si="3"/>
        <v>10.93562815399289</v>
      </c>
    </row>
    <row r="36" spans="1:34" s="29" customFormat="1" ht="11.25">
      <c r="A36" s="32">
        <v>30</v>
      </c>
      <c r="B36" s="52"/>
      <c r="C36" s="53" t="s">
        <v>61</v>
      </c>
      <c r="D36" s="54" t="s">
        <v>34</v>
      </c>
      <c r="E36" s="55" t="s">
        <v>60</v>
      </c>
      <c r="F36" s="56">
        <v>42944</v>
      </c>
      <c r="G36" s="57" t="s">
        <v>33</v>
      </c>
      <c r="H36" s="58">
        <v>330</v>
      </c>
      <c r="I36" s="58">
        <v>1</v>
      </c>
      <c r="J36" s="91">
        <v>1</v>
      </c>
      <c r="K36" s="59">
        <v>9</v>
      </c>
      <c r="L36" s="60">
        <v>91</v>
      </c>
      <c r="M36" s="61">
        <v>13</v>
      </c>
      <c r="N36" s="60">
        <v>133</v>
      </c>
      <c r="O36" s="61">
        <v>19</v>
      </c>
      <c r="P36" s="60">
        <v>189</v>
      </c>
      <c r="Q36" s="61">
        <v>27</v>
      </c>
      <c r="R36" s="62">
        <f t="shared" si="0"/>
        <v>413</v>
      </c>
      <c r="S36" s="63">
        <f t="shared" si="1"/>
        <v>59</v>
      </c>
      <c r="T36" s="64">
        <f>S36/J36</f>
        <v>59</v>
      </c>
      <c r="U36" s="65">
        <f t="shared" si="2"/>
        <v>7</v>
      </c>
      <c r="V36" s="66">
        <v>1602.87</v>
      </c>
      <c r="W36" s="67">
        <v>77</v>
      </c>
      <c r="X36" s="68">
        <f t="shared" si="8"/>
        <v>-0.7423371826785703</v>
      </c>
      <c r="Y36" s="68">
        <f t="shared" si="9"/>
        <v>-0.23376623376623376</v>
      </c>
      <c r="Z36" s="69">
        <v>3952.01</v>
      </c>
      <c r="AA36" s="70">
        <v>191</v>
      </c>
      <c r="AB36" s="64">
        <f>AA36/J36</f>
        <v>191</v>
      </c>
      <c r="AC36" s="65">
        <f t="shared" si="10"/>
        <v>20.691151832460733</v>
      </c>
      <c r="AD36" s="95">
        <v>3952.01</v>
      </c>
      <c r="AE36" s="97">
        <v>191</v>
      </c>
      <c r="AF36" s="71">
        <v>2459360.94</v>
      </c>
      <c r="AG36" s="72">
        <v>190169</v>
      </c>
      <c r="AH36" s="73">
        <f t="shared" si="3"/>
        <v>12.932501827322014</v>
      </c>
    </row>
    <row r="37" spans="1:34" s="29" customFormat="1" ht="11.25">
      <c r="A37" s="32">
        <v>31</v>
      </c>
      <c r="B37" s="52"/>
      <c r="C37" s="53" t="s">
        <v>64</v>
      </c>
      <c r="D37" s="54" t="s">
        <v>32</v>
      </c>
      <c r="E37" s="55" t="s">
        <v>64</v>
      </c>
      <c r="F37" s="56">
        <v>42958</v>
      </c>
      <c r="G37" s="57" t="s">
        <v>45</v>
      </c>
      <c r="H37" s="58">
        <v>107</v>
      </c>
      <c r="I37" s="58">
        <v>2</v>
      </c>
      <c r="J37" s="91">
        <v>2</v>
      </c>
      <c r="K37" s="59">
        <v>5</v>
      </c>
      <c r="L37" s="60">
        <v>78</v>
      </c>
      <c r="M37" s="61">
        <v>6</v>
      </c>
      <c r="N37" s="60">
        <v>197</v>
      </c>
      <c r="O37" s="61">
        <v>15</v>
      </c>
      <c r="P37" s="60">
        <v>78</v>
      </c>
      <c r="Q37" s="61">
        <v>6</v>
      </c>
      <c r="R37" s="62">
        <f t="shared" si="0"/>
        <v>353</v>
      </c>
      <c r="S37" s="63">
        <f t="shared" si="1"/>
        <v>27</v>
      </c>
      <c r="T37" s="64">
        <f>S37/J37</f>
        <v>13.5</v>
      </c>
      <c r="U37" s="65">
        <f t="shared" si="2"/>
        <v>13.074074074074074</v>
      </c>
      <c r="V37" s="66">
        <v>1102.5</v>
      </c>
      <c r="W37" s="67">
        <v>150</v>
      </c>
      <c r="X37" s="68">
        <f t="shared" si="8"/>
        <v>-0.6798185941043083</v>
      </c>
      <c r="Y37" s="68">
        <f t="shared" si="9"/>
        <v>-0.82</v>
      </c>
      <c r="Z37" s="69">
        <v>2215.6</v>
      </c>
      <c r="AA37" s="70">
        <v>330</v>
      </c>
      <c r="AB37" s="64">
        <f>AA37/J37</f>
        <v>165</v>
      </c>
      <c r="AC37" s="65">
        <f t="shared" si="10"/>
        <v>6.713939393939394</v>
      </c>
      <c r="AD37" s="95">
        <v>2215.6</v>
      </c>
      <c r="AE37" s="97">
        <v>330</v>
      </c>
      <c r="AF37" s="71">
        <v>224290.05</v>
      </c>
      <c r="AG37" s="72">
        <v>21796</v>
      </c>
      <c r="AH37" s="73">
        <f t="shared" si="3"/>
        <v>10.290422554597173</v>
      </c>
    </row>
    <row r="38" spans="1:34" s="29" customFormat="1" ht="11.25">
      <c r="A38" s="32">
        <v>32</v>
      </c>
      <c r="B38" s="52"/>
      <c r="C38" s="53" t="s">
        <v>71</v>
      </c>
      <c r="D38" s="54" t="s">
        <v>36</v>
      </c>
      <c r="E38" s="55" t="s">
        <v>72</v>
      </c>
      <c r="F38" s="56">
        <v>42979</v>
      </c>
      <c r="G38" s="57" t="s">
        <v>58</v>
      </c>
      <c r="H38" s="58">
        <v>290</v>
      </c>
      <c r="I38" s="58">
        <v>1</v>
      </c>
      <c r="J38" s="91">
        <v>1</v>
      </c>
      <c r="K38" s="59">
        <v>5</v>
      </c>
      <c r="L38" s="60">
        <v>20</v>
      </c>
      <c r="M38" s="61">
        <v>2</v>
      </c>
      <c r="N38" s="60">
        <v>102</v>
      </c>
      <c r="O38" s="61">
        <v>10</v>
      </c>
      <c r="P38" s="60">
        <v>90</v>
      </c>
      <c r="Q38" s="61">
        <v>9</v>
      </c>
      <c r="R38" s="62">
        <f t="shared" si="0"/>
        <v>212</v>
      </c>
      <c r="S38" s="63">
        <f t="shared" si="1"/>
        <v>21</v>
      </c>
      <c r="T38" s="64">
        <f>S38/J38</f>
        <v>21</v>
      </c>
      <c r="U38" s="65">
        <f t="shared" si="2"/>
        <v>10.095238095238095</v>
      </c>
      <c r="V38" s="66">
        <v>1968</v>
      </c>
      <c r="W38" s="67">
        <v>256</v>
      </c>
      <c r="X38" s="68">
        <f t="shared" si="8"/>
        <v>-0.8922764227642277</v>
      </c>
      <c r="Y38" s="68">
        <f t="shared" si="9"/>
        <v>-0.91796875</v>
      </c>
      <c r="Z38" s="69">
        <v>3307.5</v>
      </c>
      <c r="AA38" s="70">
        <v>417</v>
      </c>
      <c r="AB38" s="64">
        <f>AA38/J38</f>
        <v>417</v>
      </c>
      <c r="AC38" s="65">
        <f t="shared" si="10"/>
        <v>7.931654676258993</v>
      </c>
      <c r="AD38" s="95">
        <v>3307.5</v>
      </c>
      <c r="AE38" s="97">
        <v>417</v>
      </c>
      <c r="AF38" s="71">
        <v>1037351.82</v>
      </c>
      <c r="AG38" s="72">
        <v>96049</v>
      </c>
      <c r="AH38" s="73">
        <f t="shared" si="3"/>
        <v>10.800235504794427</v>
      </c>
    </row>
    <row r="39" spans="1:34" s="29" customFormat="1" ht="11.25">
      <c r="A39" s="32">
        <v>33</v>
      </c>
      <c r="B39" s="52"/>
      <c r="C39" s="53" t="s">
        <v>74</v>
      </c>
      <c r="D39" s="54" t="s">
        <v>39</v>
      </c>
      <c r="E39" s="55" t="s">
        <v>74</v>
      </c>
      <c r="F39" s="56">
        <v>42979</v>
      </c>
      <c r="G39" s="57" t="s">
        <v>55</v>
      </c>
      <c r="H39" s="58">
        <v>224</v>
      </c>
      <c r="I39" s="58">
        <v>3</v>
      </c>
      <c r="J39" s="91">
        <v>3</v>
      </c>
      <c r="K39" s="59">
        <v>5</v>
      </c>
      <c r="L39" s="60">
        <v>46</v>
      </c>
      <c r="M39" s="61">
        <v>6</v>
      </c>
      <c r="N39" s="60">
        <v>31</v>
      </c>
      <c r="O39" s="61">
        <v>5</v>
      </c>
      <c r="P39" s="60">
        <v>90</v>
      </c>
      <c r="Q39" s="61">
        <v>10</v>
      </c>
      <c r="R39" s="62">
        <f t="shared" si="0"/>
        <v>167</v>
      </c>
      <c r="S39" s="63">
        <f t="shared" si="1"/>
        <v>21</v>
      </c>
      <c r="T39" s="64">
        <f>S39/J39</f>
        <v>7</v>
      </c>
      <c r="U39" s="65">
        <f>R39/S39</f>
        <v>7.9523809523809526</v>
      </c>
      <c r="V39" s="66">
        <v>698</v>
      </c>
      <c r="W39" s="67">
        <v>80</v>
      </c>
      <c r="X39" s="68">
        <f t="shared" si="8"/>
        <v>-0.7607449856733525</v>
      </c>
      <c r="Y39" s="68">
        <f t="shared" si="9"/>
        <v>-0.7375</v>
      </c>
      <c r="Z39" s="69">
        <v>1090</v>
      </c>
      <c r="AA39" s="70">
        <v>128</v>
      </c>
      <c r="AB39" s="64">
        <f>AA39/J39</f>
        <v>42.666666666666664</v>
      </c>
      <c r="AC39" s="65">
        <f t="shared" si="10"/>
        <v>8.515625</v>
      </c>
      <c r="AD39" s="95">
        <v>1090</v>
      </c>
      <c r="AE39" s="97">
        <v>128</v>
      </c>
      <c r="AF39" s="71">
        <v>859493.08</v>
      </c>
      <c r="AG39" s="72">
        <v>92106</v>
      </c>
      <c r="AH39" s="73">
        <f t="shared" si="3"/>
        <v>9.3315645017697</v>
      </c>
    </row>
    <row r="40" spans="1:37" s="29" customFormat="1" ht="11.25">
      <c r="A40" s="32">
        <v>34</v>
      </c>
      <c r="B40" s="52"/>
      <c r="C40" s="53" t="s">
        <v>85</v>
      </c>
      <c r="D40" s="54" t="s">
        <v>39</v>
      </c>
      <c r="E40" s="55" t="s">
        <v>85</v>
      </c>
      <c r="F40" s="56">
        <v>42993</v>
      </c>
      <c r="G40" s="57" t="s">
        <v>45</v>
      </c>
      <c r="H40" s="58">
        <v>38</v>
      </c>
      <c r="I40" s="58">
        <v>2</v>
      </c>
      <c r="J40" s="91">
        <v>2</v>
      </c>
      <c r="K40" s="59">
        <v>3</v>
      </c>
      <c r="L40" s="60">
        <v>6</v>
      </c>
      <c r="M40" s="61">
        <v>1</v>
      </c>
      <c r="N40" s="60">
        <v>76</v>
      </c>
      <c r="O40" s="61">
        <v>10</v>
      </c>
      <c r="P40" s="60">
        <v>84</v>
      </c>
      <c r="Q40" s="61">
        <v>10</v>
      </c>
      <c r="R40" s="62">
        <f t="shared" si="0"/>
        <v>166</v>
      </c>
      <c r="S40" s="63">
        <f t="shared" si="1"/>
        <v>21</v>
      </c>
      <c r="T40" s="64">
        <f>S40/J40</f>
        <v>10.5</v>
      </c>
      <c r="U40" s="65">
        <f>R40/S40</f>
        <v>7.904761904761905</v>
      </c>
      <c r="V40" s="66">
        <v>1298</v>
      </c>
      <c r="W40" s="67">
        <v>135</v>
      </c>
      <c r="X40" s="68">
        <f t="shared" si="8"/>
        <v>-0.8721109399075501</v>
      </c>
      <c r="Y40" s="68">
        <f t="shared" si="9"/>
        <v>-0.8444444444444444</v>
      </c>
      <c r="Z40" s="69">
        <v>1946</v>
      </c>
      <c r="AA40" s="70">
        <v>208</v>
      </c>
      <c r="AB40" s="64">
        <f>AA40/J40</f>
        <v>104</v>
      </c>
      <c r="AC40" s="65">
        <f t="shared" si="10"/>
        <v>9.35576923076923</v>
      </c>
      <c r="AD40" s="95">
        <v>1946</v>
      </c>
      <c r="AE40" s="97">
        <v>208</v>
      </c>
      <c r="AF40" s="71">
        <v>14609.63</v>
      </c>
      <c r="AG40" s="72">
        <v>1462</v>
      </c>
      <c r="AH40" s="73">
        <f t="shared" si="3"/>
        <v>9.992906976744186</v>
      </c>
      <c r="AJ40" s="93"/>
      <c r="AK40" s="94"/>
    </row>
    <row r="41" spans="1:37" s="29" customFormat="1" ht="11.25">
      <c r="A41" s="32">
        <v>35</v>
      </c>
      <c r="B41" s="83"/>
      <c r="C41" s="75" t="s">
        <v>57</v>
      </c>
      <c r="D41" s="76" t="s">
        <v>37</v>
      </c>
      <c r="E41" s="77" t="s">
        <v>56</v>
      </c>
      <c r="F41" s="78">
        <v>42923</v>
      </c>
      <c r="G41" s="57" t="s">
        <v>42</v>
      </c>
      <c r="H41" s="79">
        <v>162</v>
      </c>
      <c r="I41" s="79">
        <v>1</v>
      </c>
      <c r="J41" s="91">
        <v>1</v>
      </c>
      <c r="K41" s="59">
        <v>7</v>
      </c>
      <c r="L41" s="60">
        <v>42</v>
      </c>
      <c r="M41" s="61">
        <v>6</v>
      </c>
      <c r="N41" s="60">
        <v>49</v>
      </c>
      <c r="O41" s="61">
        <v>7</v>
      </c>
      <c r="P41" s="60">
        <v>49</v>
      </c>
      <c r="Q41" s="61">
        <v>7</v>
      </c>
      <c r="R41" s="62">
        <f t="shared" si="0"/>
        <v>140</v>
      </c>
      <c r="S41" s="63">
        <f t="shared" si="1"/>
        <v>20</v>
      </c>
      <c r="T41" s="64">
        <f>S41/J41</f>
        <v>20</v>
      </c>
      <c r="U41" s="65">
        <f>R41/S41</f>
        <v>7</v>
      </c>
      <c r="V41" s="66">
        <v>191</v>
      </c>
      <c r="W41" s="67">
        <v>27</v>
      </c>
      <c r="X41" s="68">
        <f t="shared" si="8"/>
        <v>-0.2670157068062827</v>
      </c>
      <c r="Y41" s="68">
        <f t="shared" si="9"/>
        <v>-0.25925925925925924</v>
      </c>
      <c r="Z41" s="69">
        <v>352</v>
      </c>
      <c r="AA41" s="70">
        <v>50</v>
      </c>
      <c r="AB41" s="64">
        <f>AA41/J41</f>
        <v>50</v>
      </c>
      <c r="AC41" s="65">
        <f t="shared" si="10"/>
        <v>7.04</v>
      </c>
      <c r="AD41" s="95">
        <v>352</v>
      </c>
      <c r="AE41" s="97">
        <v>50</v>
      </c>
      <c r="AF41" s="80">
        <v>157211.08</v>
      </c>
      <c r="AG41" s="81">
        <v>14270</v>
      </c>
      <c r="AH41" s="73">
        <f t="shared" si="3"/>
        <v>11.016894183601961</v>
      </c>
      <c r="AJ41" s="93"/>
      <c r="AK41" s="94"/>
    </row>
    <row r="42" spans="1:37" s="29" customFormat="1" ht="11.25">
      <c r="A42" s="32">
        <v>36</v>
      </c>
      <c r="B42" s="52"/>
      <c r="C42" s="53" t="s">
        <v>84</v>
      </c>
      <c r="D42" s="54" t="s">
        <v>41</v>
      </c>
      <c r="E42" s="55" t="s">
        <v>84</v>
      </c>
      <c r="F42" s="56">
        <v>42993</v>
      </c>
      <c r="G42" s="57" t="s">
        <v>55</v>
      </c>
      <c r="H42" s="58">
        <v>99</v>
      </c>
      <c r="I42" s="58">
        <v>2</v>
      </c>
      <c r="J42" s="91">
        <v>2</v>
      </c>
      <c r="K42" s="59">
        <v>3</v>
      </c>
      <c r="L42" s="60">
        <v>0</v>
      </c>
      <c r="M42" s="61">
        <v>0</v>
      </c>
      <c r="N42" s="60">
        <v>48</v>
      </c>
      <c r="O42" s="61">
        <v>4</v>
      </c>
      <c r="P42" s="60">
        <v>60</v>
      </c>
      <c r="Q42" s="61">
        <v>6</v>
      </c>
      <c r="R42" s="62">
        <f t="shared" si="0"/>
        <v>108</v>
      </c>
      <c r="S42" s="63">
        <f t="shared" si="1"/>
        <v>10</v>
      </c>
      <c r="T42" s="64">
        <f>S42/J42</f>
        <v>5</v>
      </c>
      <c r="U42" s="65">
        <f>R42/S42</f>
        <v>10.8</v>
      </c>
      <c r="V42" s="66">
        <v>1763.5</v>
      </c>
      <c r="W42" s="67">
        <v>175</v>
      </c>
      <c r="X42" s="68">
        <f t="shared" si="8"/>
        <v>-0.9387581514034591</v>
      </c>
      <c r="Y42" s="68">
        <f t="shared" si="9"/>
        <v>-0.9428571428571428</v>
      </c>
      <c r="Z42" s="69">
        <v>3200</v>
      </c>
      <c r="AA42" s="70">
        <v>291</v>
      </c>
      <c r="AB42" s="64">
        <f>AA42/J42</f>
        <v>145.5</v>
      </c>
      <c r="AC42" s="65">
        <f t="shared" si="10"/>
        <v>10.996563573883162</v>
      </c>
      <c r="AD42" s="95">
        <v>3200</v>
      </c>
      <c r="AE42" s="97">
        <v>291</v>
      </c>
      <c r="AF42" s="71">
        <v>77620.94</v>
      </c>
      <c r="AG42" s="72">
        <v>6603</v>
      </c>
      <c r="AH42" s="73">
        <f t="shared" si="3"/>
        <v>11.755405118885356</v>
      </c>
      <c r="AJ42" s="93"/>
      <c r="AK42" s="94"/>
    </row>
    <row r="43" spans="1:37" s="29" customFormat="1" ht="11.25">
      <c r="A43" s="32">
        <v>37</v>
      </c>
      <c r="B43" s="52"/>
      <c r="C43" s="53" t="s">
        <v>76</v>
      </c>
      <c r="D43" s="54" t="s">
        <v>39</v>
      </c>
      <c r="E43" s="55" t="s">
        <v>76</v>
      </c>
      <c r="F43" s="56">
        <v>42986</v>
      </c>
      <c r="G43" s="57" t="s">
        <v>48</v>
      </c>
      <c r="H43" s="58">
        <v>28</v>
      </c>
      <c r="I43" s="58">
        <v>1</v>
      </c>
      <c r="J43" s="91">
        <v>1</v>
      </c>
      <c r="K43" s="59">
        <v>4</v>
      </c>
      <c r="L43" s="60">
        <v>0</v>
      </c>
      <c r="M43" s="61">
        <v>0</v>
      </c>
      <c r="N43" s="60">
        <v>24</v>
      </c>
      <c r="O43" s="61">
        <v>2</v>
      </c>
      <c r="P43" s="60">
        <v>24</v>
      </c>
      <c r="Q43" s="61">
        <v>2</v>
      </c>
      <c r="R43" s="62">
        <f t="shared" si="0"/>
        <v>48</v>
      </c>
      <c r="S43" s="63">
        <f t="shared" si="1"/>
        <v>4</v>
      </c>
      <c r="T43" s="64">
        <f>S43/J43</f>
        <v>4</v>
      </c>
      <c r="U43" s="65">
        <f>R43/S43</f>
        <v>12</v>
      </c>
      <c r="V43" s="66">
        <v>525</v>
      </c>
      <c r="W43" s="67">
        <v>91</v>
      </c>
      <c r="X43" s="68">
        <f t="shared" si="8"/>
        <v>-0.9085714285714286</v>
      </c>
      <c r="Y43" s="68">
        <f t="shared" si="9"/>
        <v>-0.9560439560439561</v>
      </c>
      <c r="Z43" s="69">
        <v>889</v>
      </c>
      <c r="AA43" s="70">
        <v>151</v>
      </c>
      <c r="AB43" s="64">
        <f>AA43/J43</f>
        <v>151</v>
      </c>
      <c r="AC43" s="65">
        <f t="shared" si="10"/>
        <v>5.887417218543046</v>
      </c>
      <c r="AD43" s="95">
        <v>889</v>
      </c>
      <c r="AE43" s="97">
        <v>151</v>
      </c>
      <c r="AF43" s="71">
        <v>18886.66</v>
      </c>
      <c r="AG43" s="72">
        <v>1814</v>
      </c>
      <c r="AH43" s="73">
        <f t="shared" si="3"/>
        <v>10.411609702315324</v>
      </c>
      <c r="AJ43" s="93"/>
      <c r="AK43" s="94"/>
    </row>
  </sheetData>
  <sheetProtection formatCells="0" formatColumns="0" formatRows="0" insertColumns="0" insertRows="0" insertHyperlinks="0" deleteColumns="0" deleteRows="0" sort="0" autoFilter="0" pivotTables="0"/>
  <mergeCells count="14">
    <mergeCell ref="B1:D1"/>
    <mergeCell ref="B2:D2"/>
    <mergeCell ref="B3:D3"/>
    <mergeCell ref="L4:M4"/>
    <mergeCell ref="N4:O4"/>
    <mergeCell ref="P4:Q4"/>
    <mergeCell ref="L1:AH3"/>
    <mergeCell ref="R4:U4"/>
    <mergeCell ref="V4:W4"/>
    <mergeCell ref="X4:Y4"/>
    <mergeCell ref="AF4:AH4"/>
    <mergeCell ref="Z4:AA4"/>
    <mergeCell ref="AB4:AC4"/>
    <mergeCell ref="AD4:AE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2017-10-02T17:48:45Z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