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90" windowWidth="24240" windowHeight="8175" tabRatio="473" activeTab="0"/>
  </bookViews>
  <sheets>
    <sheet name="22-28.9.2017 (hafta)" sheetId="1" r:id="rId1"/>
  </sheets>
  <definedNames>
    <definedName name="_xlnm.Print_Area" localSheetId="0">'22-28.9.2017 (hafta)'!#REF!</definedName>
  </definedNames>
  <calcPr fullCalcOnLoad="1"/>
</workbook>
</file>

<file path=xl/sharedStrings.xml><?xml version="1.0" encoding="utf-8"?>
<sst xmlns="http://schemas.openxmlformats.org/spreadsheetml/2006/main" count="270" uniqueCount="144">
  <si>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</si>
  <si>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</si>
  <si>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</si>
  <si>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</si>
  <si>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</si>
  <si>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</si>
  <si>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</si>
  <si>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</si>
  <si>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DEĞİŞİM</t>
  </si>
  <si>
    <t>HAFTA İÇİ GÜNLER</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</si>
  <si>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</si>
  <si>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</si>
  <si>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</si>
  <si>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</si>
  <si>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</si>
  <si>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</si>
  <si>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</si>
  <si>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</si>
  <si>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</si>
  <si>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</si>
  <si>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</si>
  <si>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</si>
  <si>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</si>
  <si>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</si>
  <si>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</si>
  <si>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</si>
  <si>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</si>
  <si>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</si>
  <si>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</si>
  <si>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r>
      <t xml:space="preserve">BİLET </t>
    </r>
    <r>
      <rPr>
        <b/>
        <sz val="7"/>
        <color indexed="10"/>
        <rFont val="Webdings"/>
        <family val="1"/>
      </rPr>
      <t>6</t>
    </r>
  </si>
  <si>
    <t>BİLET       %</t>
  </si>
  <si>
    <t>YENİ</t>
  </si>
  <si>
    <t>15+</t>
  </si>
  <si>
    <t>CHANTIER FILMS</t>
  </si>
  <si>
    <t>18+</t>
  </si>
  <si>
    <t>UIP TURKEY</t>
  </si>
  <si>
    <t>OLANLAR OLDU</t>
  </si>
  <si>
    <t>7+</t>
  </si>
  <si>
    <t>7A</t>
  </si>
  <si>
    <t>G</t>
  </si>
  <si>
    <t>7+13A</t>
  </si>
  <si>
    <t>WARNER BROS. TURKEY</t>
  </si>
  <si>
    <t>13+</t>
  </si>
  <si>
    <t>TME</t>
  </si>
  <si>
    <t>BİR FİLM</t>
  </si>
  <si>
    <t>BS DAĞITIM</t>
  </si>
  <si>
    <t>MC FİLM</t>
  </si>
  <si>
    <t>KURMACA</t>
  </si>
  <si>
    <t>DERİN FİLM</t>
  </si>
  <si>
    <t>13+15A</t>
  </si>
  <si>
    <t>SNOWDEN</t>
  </si>
  <si>
    <t>GENİŞ AİLE: YAPIŞTIR</t>
  </si>
  <si>
    <t>AMERICAN HUSTLE</t>
  </si>
  <si>
    <t>DÜZENBAZ</t>
  </si>
  <si>
    <t>SUİKASTÇİ</t>
  </si>
  <si>
    <t>İZ</t>
  </si>
  <si>
    <t>MOONLIGHT</t>
  </si>
  <si>
    <t>AY IŞIĞI</t>
  </si>
  <si>
    <t>FİLMARTI</t>
  </si>
  <si>
    <t>LA TORTUE ROUGE</t>
  </si>
  <si>
    <t>KIRMIZI KAPLUMBAĞA</t>
  </si>
  <si>
    <t>HIZLI VE ÖFKELİ 8</t>
  </si>
  <si>
    <t>MASHA I MEDVED</t>
  </si>
  <si>
    <t>MAŞA İLE KOCA AYI</t>
  </si>
  <si>
    <t>ÇIKIŞ KOPYA SAYISI</t>
  </si>
  <si>
    <t>DALIDA</t>
  </si>
  <si>
    <t>THE FATE OF THE FURIOUS</t>
  </si>
  <si>
    <t>KEDİ</t>
  </si>
  <si>
    <t>FFD</t>
  </si>
  <si>
    <t>CARS 3</t>
  </si>
  <si>
    <t>ARABALAR 3</t>
  </si>
  <si>
    <t>3 GENERATIONS</t>
  </si>
  <si>
    <t>3 NESİL</t>
  </si>
  <si>
    <t>SPARK: BİR UZAY MACERASI</t>
  </si>
  <si>
    <t>SPARK: A SPACE TAIL</t>
  </si>
  <si>
    <t>MAYMUNLAR CEHENNEMİ: SAVAŞ</t>
  </si>
  <si>
    <t>WAR FOR THE PLANET OF THE APES</t>
  </si>
  <si>
    <t>CGVMARS DAĞITIM</t>
  </si>
  <si>
    <t>ZOMBİ EKSPRESİ</t>
  </si>
  <si>
    <t>BUSAN HAENG</t>
  </si>
  <si>
    <t>CUMALİ CEBER: ALLAH SENİ ALSIN</t>
  </si>
  <si>
    <t>MANIFESTO</t>
  </si>
  <si>
    <t>THE MOJICONS</t>
  </si>
  <si>
    <t>SEVİMLİ EMOJİLER</t>
  </si>
  <si>
    <t>BAS GAZA</t>
  </si>
  <si>
    <t>OVERDRIVE</t>
  </si>
  <si>
    <t>DORAEMON: BUZ DEVRİ MACERASI</t>
  </si>
  <si>
    <t>EIGA DORAEMON: NOBITA NO NANKYOKUKACHIKOCHI DAIBOUKEN</t>
  </si>
  <si>
    <t>FINAL PORTRAIT</t>
  </si>
  <si>
    <t>SON PORTRE</t>
  </si>
  <si>
    <t>DANGAL</t>
  </si>
  <si>
    <t>ANNABELLA: CREATION</t>
  </si>
  <si>
    <t>ANNABELLA: KÖTÜLÜĞÜN DOĞUŞU</t>
  </si>
  <si>
    <t>L'AMANT DOUBLE</t>
  </si>
  <si>
    <t>TUTKU OYUNU</t>
  </si>
  <si>
    <t>KIMI NO NA WA.</t>
  </si>
  <si>
    <t>SENİN ADIN</t>
  </si>
  <si>
    <t>MEGAN LEAVEY</t>
  </si>
  <si>
    <t>SADAKAT YOLUNDA</t>
  </si>
  <si>
    <t>ŞANSIMI SEVEYİM</t>
  </si>
  <si>
    <t>DESPICABLE ME 3</t>
  </si>
  <si>
    <t>ÇILGIN HIRSIZ 3</t>
  </si>
  <si>
    <t>INSIDE</t>
  </si>
  <si>
    <t>İÇERDEKİ ŞEYTAN</t>
  </si>
  <si>
    <t>TODO SOBRE MI MADRE</t>
  </si>
  <si>
    <t>ANNEM HAKKINDA HER ŞEY</t>
  </si>
  <si>
    <t>WHAT HAPPENED TO MONDAY</t>
  </si>
  <si>
    <t>DELİ  DUMRUL</t>
  </si>
  <si>
    <t>DELİ DUMRUL</t>
  </si>
  <si>
    <t>YEDİNCİ HAYAT</t>
  </si>
  <si>
    <t>FIRST KILL</t>
  </si>
  <si>
    <t>İLK KURŞUN</t>
  </si>
  <si>
    <t>BEKAR BEKİR</t>
  </si>
  <si>
    <t>SİCCİN 4</t>
  </si>
  <si>
    <t>BIRTH OF THE DRAGON</t>
  </si>
  <si>
    <t>EJDERİN DOĞUŞU</t>
  </si>
  <si>
    <t>CENAZE İŞLERİ</t>
  </si>
  <si>
    <t>YARIM KALAN</t>
  </si>
  <si>
    <t>AMERICAN MADE</t>
  </si>
  <si>
    <t>BARRY SEAL: KAÇAKÇI</t>
  </si>
  <si>
    <t>THE EMOJI MOVIE</t>
  </si>
  <si>
    <t>EMOJİ FİLMİ</t>
  </si>
  <si>
    <t>THE HISTORY OF LOVE</t>
  </si>
  <si>
    <t>AŞK NOTLARI</t>
  </si>
  <si>
    <t>THE SON OF BIGFOOT</t>
  </si>
  <si>
    <t>KOCA AYAK VE OĞLU</t>
  </si>
  <si>
    <t>BENZERSİZ</t>
  </si>
  <si>
    <t>ÖRÜMCEK</t>
  </si>
  <si>
    <t>VER KAÇ</t>
  </si>
  <si>
    <t>KORKACAK Bİ'ŞEY YOK</t>
  </si>
  <si>
    <t>AMERICAN ASSASSIN</t>
  </si>
  <si>
    <t>IT</t>
  </si>
  <si>
    <t>O</t>
  </si>
  <si>
    <t>KAÇIŞ ODASI</t>
  </si>
  <si>
    <t>ESCAPE ROOM</t>
  </si>
  <si>
    <t>POKOT</t>
  </si>
  <si>
    <t>ATÇALI KEL MEHMET</t>
  </si>
  <si>
    <t>DARBAREYE ELLY</t>
  </si>
  <si>
    <t>ELLY HAKKINDA</t>
  </si>
  <si>
    <t>TARLA</t>
  </si>
  <si>
    <t>KINGSMAN 2: THE GOLDEN CIRCLE</t>
  </si>
  <si>
    <t>KINGSMAN: ALTIN ÇEMBER</t>
  </si>
  <si>
    <t>AY LAV YU TUU</t>
  </si>
  <si>
    <t>22 - 28 EYLÜL 2017 / 39. VİZYON HAFTASI</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</si>
</sst>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132" applyNumberFormat="1" applyFont="1" applyFill="1" applyBorder="1" applyAlignment="1" applyProtection="1">
      <alignment vertical="center"/>
      <protection/>
    </xf>
    <xf numFmtId="3"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70"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4" fontId="11" fillId="0" borderId="13" xfId="79" applyNumberFormat="1" applyFont="1" applyFill="1" applyBorder="1" applyAlignment="1" applyProtection="1">
      <alignment vertical="center"/>
      <protection locked="0"/>
    </xf>
    <xf numFmtId="3" fontId="11" fillId="0" borderId="13" xfId="79" applyNumberFormat="1" applyFont="1" applyFill="1" applyBorder="1" applyAlignment="1" applyProtection="1">
      <alignment vertical="center"/>
      <protection locked="0"/>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0" fontId="76" fillId="0" borderId="13" xfId="0" applyFont="1" applyFill="1" applyBorder="1" applyAlignment="1" applyProtection="1">
      <alignment horizontal="center" vertical="center"/>
      <protection locked="0"/>
    </xf>
    <xf numFmtId="0" fontId="77" fillId="35" borderId="12" xfId="0" applyNumberFormat="1" applyFont="1" applyFill="1" applyBorder="1" applyAlignment="1" applyProtection="1">
      <alignment horizontal="center" vertical="center" textRotation="90"/>
      <protection locked="0"/>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8"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1"/>
  <sheetViews>
    <sheetView tabSelected="1" zoomScalePageLayoutView="0" workbookViewId="0" topLeftCell="A1">
      <pane xSplit="3" ySplit="5" topLeftCell="V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7.7109375" style="5" bestFit="1" customWidth="1"/>
    <col min="4" max="4" width="4.00390625" style="35" bestFit="1" customWidth="1"/>
    <col min="5" max="5" width="20.28125" style="24" bestFit="1" customWidth="1"/>
    <col min="6" max="6" width="5.8515625" style="6" bestFit="1" customWidth="1"/>
    <col min="7" max="7" width="13.57421875" style="7" bestFit="1" customWidth="1"/>
    <col min="8" max="9" width="3.140625" style="8" bestFit="1" customWidth="1"/>
    <col min="10" max="10" width="3.140625" style="92" bestFit="1" customWidth="1"/>
    <col min="11" max="11" width="2.57421875" style="9" bestFit="1" customWidth="1"/>
    <col min="12" max="12" width="7.28125" style="37" hidden="1" customWidth="1"/>
    <col min="13" max="13" width="4.8515625" style="31" hidden="1" customWidth="1"/>
    <col min="14" max="14" width="7.28125" style="37" hidden="1" customWidth="1"/>
    <col min="15" max="15" width="4.8515625" style="31" hidden="1" customWidth="1"/>
    <col min="16" max="16" width="7.28125" style="27" hidden="1" customWidth="1"/>
    <col min="17" max="17" width="4.8515625" style="33" hidden="1" customWidth="1"/>
    <col min="18" max="18" width="8.28125" style="38" hidden="1" customWidth="1"/>
    <col min="19" max="19" width="6.28125" style="39" hidden="1" customWidth="1"/>
    <col min="20" max="20" width="7.28125" style="30" hidden="1" customWidth="1"/>
    <col min="21" max="21" width="4.8515625" style="31" hidden="1" customWidth="1"/>
    <col min="22" max="22" width="8.28125" style="27" bestFit="1" customWidth="1"/>
    <col min="23" max="23" width="5.57421875" style="33" bestFit="1" customWidth="1"/>
    <col min="24" max="24" width="4.28125" style="31" bestFit="1" customWidth="1"/>
    <col min="25" max="25" width="4.28125" style="37" bestFit="1" customWidth="1"/>
    <col min="26" max="26" width="8.28125" style="37" bestFit="1" customWidth="1"/>
    <col min="27" max="27" width="5.57421875" style="37" bestFit="1" customWidth="1"/>
    <col min="28" max="28" width="4.00390625" style="31" bestFit="1" customWidth="1"/>
    <col min="29" max="29" width="4.7109375" style="31" bestFit="1" customWidth="1"/>
    <col min="30" max="30" width="9.00390625" style="27" bestFit="1" customWidth="1"/>
    <col min="31" max="31" width="6.57421875" style="28" bestFit="1" customWidth="1"/>
    <col min="32" max="32" width="4.28125" style="40" bestFit="1" customWidth="1"/>
    <col min="33" max="33" width="5.57421875" style="5" bestFit="1" customWidth="1"/>
    <col min="34" max="16384" width="4.57421875" style="5" customWidth="1"/>
  </cols>
  <sheetData>
    <row r="1" spans="1:32" s="1" customFormat="1" ht="12.75">
      <c r="A1" s="10" t="s">
        <v>0</v>
      </c>
      <c r="B1" s="100" t="s">
        <v>1</v>
      </c>
      <c r="C1" s="100"/>
      <c r="D1" s="100"/>
      <c r="E1" s="44"/>
      <c r="F1" s="45"/>
      <c r="G1" s="44"/>
      <c r="H1" s="11"/>
      <c r="I1" s="11"/>
      <c r="J1" s="88"/>
      <c r="K1" s="11"/>
      <c r="L1" s="106" t="s">
        <v>2</v>
      </c>
      <c r="M1" s="107"/>
      <c r="N1" s="107"/>
      <c r="O1" s="107"/>
      <c r="P1" s="107"/>
      <c r="Q1" s="107"/>
      <c r="R1" s="107"/>
      <c r="S1" s="107"/>
      <c r="T1" s="107"/>
      <c r="U1" s="107"/>
      <c r="V1" s="107"/>
      <c r="W1" s="107"/>
      <c r="X1" s="107"/>
      <c r="Y1" s="107"/>
      <c r="Z1" s="107"/>
      <c r="AA1" s="107"/>
      <c r="AB1" s="107"/>
      <c r="AC1" s="107"/>
      <c r="AD1" s="107"/>
      <c r="AE1" s="107"/>
      <c r="AF1" s="107"/>
    </row>
    <row r="2" spans="1:32" s="1" customFormat="1" ht="12.75">
      <c r="A2" s="10"/>
      <c r="B2" s="101" t="s">
        <v>3</v>
      </c>
      <c r="C2" s="102"/>
      <c r="D2" s="102"/>
      <c r="E2" s="12"/>
      <c r="F2" s="13"/>
      <c r="G2" s="12"/>
      <c r="H2" s="48"/>
      <c r="I2" s="48"/>
      <c r="J2" s="89"/>
      <c r="K2" s="14"/>
      <c r="L2" s="108"/>
      <c r="M2" s="108"/>
      <c r="N2" s="108"/>
      <c r="O2" s="108"/>
      <c r="P2" s="108"/>
      <c r="Q2" s="108"/>
      <c r="R2" s="108"/>
      <c r="S2" s="108"/>
      <c r="T2" s="108"/>
      <c r="U2" s="108"/>
      <c r="V2" s="108"/>
      <c r="W2" s="108"/>
      <c r="X2" s="108"/>
      <c r="Y2" s="108"/>
      <c r="Z2" s="108"/>
      <c r="AA2" s="108"/>
      <c r="AB2" s="108"/>
      <c r="AC2" s="108"/>
      <c r="AD2" s="108"/>
      <c r="AE2" s="108"/>
      <c r="AF2" s="108"/>
    </row>
    <row r="3" spans="1:32" s="1" customFormat="1" ht="11.25">
      <c r="A3" s="10"/>
      <c r="B3" s="103" t="s">
        <v>143</v>
      </c>
      <c r="C3" s="103"/>
      <c r="D3" s="103"/>
      <c r="E3" s="46"/>
      <c r="F3" s="47"/>
      <c r="G3" s="46"/>
      <c r="H3" s="15"/>
      <c r="I3" s="15"/>
      <c r="J3" s="90"/>
      <c r="K3" s="15"/>
      <c r="L3" s="109"/>
      <c r="M3" s="109"/>
      <c r="N3" s="109"/>
      <c r="O3" s="109"/>
      <c r="P3" s="109"/>
      <c r="Q3" s="109"/>
      <c r="R3" s="109"/>
      <c r="S3" s="109"/>
      <c r="T3" s="109"/>
      <c r="U3" s="109"/>
      <c r="V3" s="109"/>
      <c r="W3" s="109"/>
      <c r="X3" s="109"/>
      <c r="Y3" s="109"/>
      <c r="Z3" s="109"/>
      <c r="AA3" s="109"/>
      <c r="AB3" s="109"/>
      <c r="AC3" s="109"/>
      <c r="AD3" s="109"/>
      <c r="AE3" s="109"/>
      <c r="AF3" s="109"/>
    </row>
    <row r="4" spans="1:32" s="2" customFormat="1" ht="11.25">
      <c r="A4" s="86"/>
      <c r="B4" s="41"/>
      <c r="C4" s="16"/>
      <c r="D4" s="42"/>
      <c r="E4" s="16"/>
      <c r="F4" s="17"/>
      <c r="G4" s="18"/>
      <c r="H4" s="18"/>
      <c r="I4" s="18"/>
      <c r="J4" s="91"/>
      <c r="K4" s="18"/>
      <c r="L4" s="104" t="s">
        <v>4</v>
      </c>
      <c r="M4" s="105"/>
      <c r="N4" s="104" t="s">
        <v>5</v>
      </c>
      <c r="O4" s="105"/>
      <c r="P4" s="104" t="s">
        <v>6</v>
      </c>
      <c r="Q4" s="105"/>
      <c r="R4" s="104" t="s">
        <v>7</v>
      </c>
      <c r="S4" s="110"/>
      <c r="T4" s="104" t="s">
        <v>9</v>
      </c>
      <c r="U4" s="105"/>
      <c r="V4" s="111" t="s">
        <v>10</v>
      </c>
      <c r="W4" s="112"/>
      <c r="X4" s="104" t="s">
        <v>10</v>
      </c>
      <c r="Y4" s="105"/>
      <c r="Z4" s="104" t="s">
        <v>11</v>
      </c>
      <c r="AA4" s="105"/>
      <c r="AB4" s="104" t="s">
        <v>8</v>
      </c>
      <c r="AC4" s="105"/>
      <c r="AD4" s="111" t="s">
        <v>12</v>
      </c>
      <c r="AE4" s="111"/>
      <c r="AF4" s="111"/>
    </row>
    <row r="5" spans="1:32" s="3" customFormat="1" ht="57.75">
      <c r="A5" s="87"/>
      <c r="B5" s="43"/>
      <c r="C5" s="19" t="s">
        <v>13</v>
      </c>
      <c r="D5" s="20" t="s">
        <v>14</v>
      </c>
      <c r="E5" s="19" t="s">
        <v>15</v>
      </c>
      <c r="F5" s="21" t="s">
        <v>16</v>
      </c>
      <c r="G5" s="22" t="s">
        <v>17</v>
      </c>
      <c r="H5" s="23" t="s">
        <v>64</v>
      </c>
      <c r="I5" s="23" t="s">
        <v>18</v>
      </c>
      <c r="J5" s="95" t="s">
        <v>19</v>
      </c>
      <c r="K5" s="23" t="s">
        <v>20</v>
      </c>
      <c r="L5" s="25" t="s">
        <v>21</v>
      </c>
      <c r="M5" s="26" t="s">
        <v>22</v>
      </c>
      <c r="N5" s="25" t="s">
        <v>21</v>
      </c>
      <c r="O5" s="26" t="s">
        <v>22</v>
      </c>
      <c r="P5" s="25" t="s">
        <v>21</v>
      </c>
      <c r="Q5" s="26" t="s">
        <v>22</v>
      </c>
      <c r="R5" s="25" t="s">
        <v>23</v>
      </c>
      <c r="S5" s="26" t="s">
        <v>24</v>
      </c>
      <c r="T5" s="25" t="s">
        <v>21</v>
      </c>
      <c r="U5" s="26" t="s">
        <v>27</v>
      </c>
      <c r="V5" s="25" t="s">
        <v>21</v>
      </c>
      <c r="W5" s="26" t="s">
        <v>29</v>
      </c>
      <c r="X5" s="49" t="s">
        <v>25</v>
      </c>
      <c r="Y5" s="49" t="s">
        <v>26</v>
      </c>
      <c r="Z5" s="25" t="s">
        <v>21</v>
      </c>
      <c r="AA5" s="26" t="s">
        <v>27</v>
      </c>
      <c r="AB5" s="49" t="s">
        <v>28</v>
      </c>
      <c r="AC5" s="49" t="s">
        <v>30</v>
      </c>
      <c r="AD5" s="25" t="s">
        <v>21</v>
      </c>
      <c r="AE5" s="26" t="s">
        <v>22</v>
      </c>
      <c r="AF5" s="49" t="s">
        <v>26</v>
      </c>
    </row>
    <row r="6" spans="4:21" ht="11.25">
      <c r="D6" s="36"/>
      <c r="U6" s="30"/>
    </row>
    <row r="7" spans="1:32" s="29" customFormat="1" ht="11.25">
      <c r="A7" s="32">
        <v>1</v>
      </c>
      <c r="B7" s="72" t="s">
        <v>31</v>
      </c>
      <c r="C7" s="73" t="s">
        <v>142</v>
      </c>
      <c r="D7" s="74" t="s">
        <v>37</v>
      </c>
      <c r="E7" s="75" t="s">
        <v>142</v>
      </c>
      <c r="F7" s="76">
        <v>43000</v>
      </c>
      <c r="G7" s="55" t="s">
        <v>35</v>
      </c>
      <c r="H7" s="77">
        <v>342</v>
      </c>
      <c r="I7" s="77">
        <v>342</v>
      </c>
      <c r="J7" s="93">
        <v>470</v>
      </c>
      <c r="K7" s="57">
        <v>1</v>
      </c>
      <c r="L7" s="58">
        <v>333526</v>
      </c>
      <c r="M7" s="59">
        <v>27963</v>
      </c>
      <c r="N7" s="58">
        <v>522481</v>
      </c>
      <c r="O7" s="59">
        <v>43033</v>
      </c>
      <c r="P7" s="58">
        <v>728269</v>
      </c>
      <c r="Q7" s="59">
        <v>59668</v>
      </c>
      <c r="R7" s="60">
        <f aca="true" t="shared" si="0" ref="R7:R61">L7+N7+P7</f>
        <v>1584276</v>
      </c>
      <c r="S7" s="61">
        <f aca="true" t="shared" si="1" ref="S7:S61">M7+O7+Q7</f>
        <v>130664</v>
      </c>
      <c r="T7" s="64">
        <f aca="true" t="shared" si="2" ref="T7:T38">V7-R7</f>
        <v>838017</v>
      </c>
      <c r="U7" s="65">
        <f aca="true" t="shared" si="3" ref="U7:U38">W7-S7</f>
        <v>80146</v>
      </c>
      <c r="V7" s="66">
        <v>2422293</v>
      </c>
      <c r="W7" s="80">
        <v>210810</v>
      </c>
      <c r="X7" s="62">
        <f aca="true" t="shared" si="4" ref="X7:X41">W7/J7</f>
        <v>448.531914893617</v>
      </c>
      <c r="Y7" s="63">
        <f aca="true" t="shared" si="5" ref="Y7:Y61">V7/W7</f>
        <v>11.490408424647788</v>
      </c>
      <c r="Z7" s="97"/>
      <c r="AA7" s="98"/>
      <c r="AB7" s="68"/>
      <c r="AC7" s="68"/>
      <c r="AD7" s="78">
        <v>2422293</v>
      </c>
      <c r="AE7" s="79">
        <v>210810</v>
      </c>
      <c r="AF7" s="71">
        <f aca="true" t="shared" si="6" ref="AF7:AF61">AD7/AE7</f>
        <v>11.490408424647788</v>
      </c>
    </row>
    <row r="8" spans="1:32" s="29" customFormat="1" ht="11.25">
      <c r="A8" s="32">
        <v>2</v>
      </c>
      <c r="B8" s="72" t="s">
        <v>31</v>
      </c>
      <c r="C8" s="73" t="s">
        <v>140</v>
      </c>
      <c r="D8" s="74" t="s">
        <v>34</v>
      </c>
      <c r="E8" s="75" t="s">
        <v>141</v>
      </c>
      <c r="F8" s="76">
        <v>43000</v>
      </c>
      <c r="G8" s="55" t="s">
        <v>43</v>
      </c>
      <c r="H8" s="77">
        <v>348</v>
      </c>
      <c r="I8" s="77">
        <v>348</v>
      </c>
      <c r="J8" s="93">
        <v>448</v>
      </c>
      <c r="K8" s="57">
        <v>1</v>
      </c>
      <c r="L8" s="58">
        <v>326451.56</v>
      </c>
      <c r="M8" s="59">
        <v>20964</v>
      </c>
      <c r="N8" s="58">
        <v>358612.28</v>
      </c>
      <c r="O8" s="59">
        <v>23537</v>
      </c>
      <c r="P8" s="58">
        <v>398467.69</v>
      </c>
      <c r="Q8" s="59">
        <v>27440</v>
      </c>
      <c r="R8" s="60">
        <f t="shared" si="0"/>
        <v>1083531.53</v>
      </c>
      <c r="S8" s="61">
        <f t="shared" si="1"/>
        <v>71941</v>
      </c>
      <c r="T8" s="64">
        <f t="shared" si="2"/>
        <v>486876.31000000006</v>
      </c>
      <c r="U8" s="65">
        <f t="shared" si="3"/>
        <v>42854</v>
      </c>
      <c r="V8" s="66">
        <v>1570407.84</v>
      </c>
      <c r="W8" s="67">
        <v>114795</v>
      </c>
      <c r="X8" s="62">
        <f t="shared" si="4"/>
        <v>256.2388392857143</v>
      </c>
      <c r="Y8" s="63">
        <f t="shared" si="5"/>
        <v>13.680106624853</v>
      </c>
      <c r="Z8" s="97"/>
      <c r="AA8" s="99"/>
      <c r="AB8" s="68"/>
      <c r="AC8" s="68"/>
      <c r="AD8" s="78">
        <v>1570407.84</v>
      </c>
      <c r="AE8" s="79">
        <v>114795</v>
      </c>
      <c r="AF8" s="71">
        <f t="shared" si="6"/>
        <v>13.680106624853</v>
      </c>
    </row>
    <row r="9" spans="1:32" s="29" customFormat="1" ht="11.25">
      <c r="A9" s="32">
        <v>3</v>
      </c>
      <c r="B9" s="81"/>
      <c r="C9" s="73" t="s">
        <v>131</v>
      </c>
      <c r="D9" s="74" t="s">
        <v>32</v>
      </c>
      <c r="E9" s="75" t="s">
        <v>132</v>
      </c>
      <c r="F9" s="76">
        <v>42993</v>
      </c>
      <c r="G9" s="55" t="s">
        <v>41</v>
      </c>
      <c r="H9" s="77">
        <v>277</v>
      </c>
      <c r="I9" s="77">
        <v>278</v>
      </c>
      <c r="J9" s="93">
        <v>369</v>
      </c>
      <c r="K9" s="57">
        <v>2</v>
      </c>
      <c r="L9" s="58">
        <v>217628</v>
      </c>
      <c r="M9" s="59">
        <v>15209</v>
      </c>
      <c r="N9" s="58">
        <v>352567</v>
      </c>
      <c r="O9" s="59">
        <v>26258</v>
      </c>
      <c r="P9" s="58">
        <v>299205</v>
      </c>
      <c r="Q9" s="59">
        <v>22074</v>
      </c>
      <c r="R9" s="60">
        <f t="shared" si="0"/>
        <v>869400</v>
      </c>
      <c r="S9" s="61">
        <f t="shared" si="1"/>
        <v>63541</v>
      </c>
      <c r="T9" s="64">
        <f t="shared" si="2"/>
        <v>411108</v>
      </c>
      <c r="U9" s="65">
        <f t="shared" si="3"/>
        <v>35339</v>
      </c>
      <c r="V9" s="66">
        <v>1280508</v>
      </c>
      <c r="W9" s="67">
        <v>98880</v>
      </c>
      <c r="X9" s="62">
        <f t="shared" si="4"/>
        <v>267.9674796747967</v>
      </c>
      <c r="Y9" s="63">
        <f t="shared" si="5"/>
        <v>12.950121359223301</v>
      </c>
      <c r="Z9" s="97">
        <v>2234673</v>
      </c>
      <c r="AA9" s="99">
        <v>159263</v>
      </c>
      <c r="AB9" s="68">
        <f aca="true" t="shared" si="7" ref="AB9:AB18">IF(Z9&lt;&gt;0,-(Z9-V9)/Z9,"")</f>
        <v>-0.4269819342695777</v>
      </c>
      <c r="AC9" s="68">
        <f aca="true" t="shared" si="8" ref="AC9:AC18">IF(AA9&lt;&gt;0,-(AA9-W9)/AA9,"")</f>
        <v>-0.37914016438218545</v>
      </c>
      <c r="AD9" s="78">
        <v>3515181</v>
      </c>
      <c r="AE9" s="79">
        <v>258143</v>
      </c>
      <c r="AF9" s="71">
        <f t="shared" si="6"/>
        <v>13.617185048597095</v>
      </c>
    </row>
    <row r="10" spans="1:32" s="29" customFormat="1" ht="11.25">
      <c r="A10" s="32">
        <v>4</v>
      </c>
      <c r="B10" s="50"/>
      <c r="C10" s="73" t="s">
        <v>100</v>
      </c>
      <c r="D10" s="74" t="s">
        <v>38</v>
      </c>
      <c r="E10" s="75" t="s">
        <v>101</v>
      </c>
      <c r="F10" s="76">
        <v>42972</v>
      </c>
      <c r="G10" s="55" t="s">
        <v>35</v>
      </c>
      <c r="H10" s="77">
        <v>342</v>
      </c>
      <c r="I10" s="77">
        <v>291</v>
      </c>
      <c r="J10" s="93">
        <v>291</v>
      </c>
      <c r="K10" s="57">
        <v>5</v>
      </c>
      <c r="L10" s="58">
        <v>56862</v>
      </c>
      <c r="M10" s="59">
        <v>4369</v>
      </c>
      <c r="N10" s="58">
        <v>244068</v>
      </c>
      <c r="O10" s="59">
        <v>18147</v>
      </c>
      <c r="P10" s="58">
        <v>256499</v>
      </c>
      <c r="Q10" s="59">
        <v>19439</v>
      </c>
      <c r="R10" s="60">
        <f t="shared" si="0"/>
        <v>557429</v>
      </c>
      <c r="S10" s="61">
        <f t="shared" si="1"/>
        <v>41955</v>
      </c>
      <c r="T10" s="64">
        <f t="shared" si="2"/>
        <v>111172</v>
      </c>
      <c r="U10" s="65">
        <f t="shared" si="3"/>
        <v>9887</v>
      </c>
      <c r="V10" s="66">
        <v>668601</v>
      </c>
      <c r="W10" s="80">
        <v>51842</v>
      </c>
      <c r="X10" s="62">
        <f t="shared" si="4"/>
        <v>178.1512027491409</v>
      </c>
      <c r="Y10" s="63">
        <f t="shared" si="5"/>
        <v>12.896898267813741</v>
      </c>
      <c r="Z10" s="97">
        <v>1104710</v>
      </c>
      <c r="AA10" s="98">
        <v>84875</v>
      </c>
      <c r="AB10" s="68">
        <f t="shared" si="7"/>
        <v>-0.39477238370251017</v>
      </c>
      <c r="AC10" s="68">
        <f t="shared" si="8"/>
        <v>-0.3891958762886598</v>
      </c>
      <c r="AD10" s="78">
        <v>11771301</v>
      </c>
      <c r="AE10" s="79">
        <v>935477</v>
      </c>
      <c r="AF10" s="71">
        <f t="shared" si="6"/>
        <v>12.583207283556945</v>
      </c>
    </row>
    <row r="11" spans="1:32" s="29" customFormat="1" ht="11.25">
      <c r="A11" s="32">
        <v>5</v>
      </c>
      <c r="B11" s="81"/>
      <c r="C11" s="73" t="s">
        <v>113</v>
      </c>
      <c r="D11" s="74" t="s">
        <v>34</v>
      </c>
      <c r="E11" s="75" t="s">
        <v>113</v>
      </c>
      <c r="F11" s="76">
        <v>42979</v>
      </c>
      <c r="G11" s="55" t="s">
        <v>43</v>
      </c>
      <c r="H11" s="77">
        <v>314</v>
      </c>
      <c r="I11" s="77">
        <v>230</v>
      </c>
      <c r="J11" s="93">
        <v>280</v>
      </c>
      <c r="K11" s="57">
        <v>4</v>
      </c>
      <c r="L11" s="58">
        <v>63003.39</v>
      </c>
      <c r="M11" s="59">
        <v>5237</v>
      </c>
      <c r="N11" s="58">
        <v>98017.34</v>
      </c>
      <c r="O11" s="59">
        <v>8144</v>
      </c>
      <c r="P11" s="58">
        <v>135371.86</v>
      </c>
      <c r="Q11" s="59">
        <v>11016</v>
      </c>
      <c r="R11" s="60">
        <f t="shared" si="0"/>
        <v>296392.58999999997</v>
      </c>
      <c r="S11" s="61">
        <f t="shared" si="1"/>
        <v>24397</v>
      </c>
      <c r="T11" s="64">
        <f t="shared" si="2"/>
        <v>186076.78000000003</v>
      </c>
      <c r="U11" s="65">
        <f t="shared" si="3"/>
        <v>17443</v>
      </c>
      <c r="V11" s="66">
        <v>482469.37</v>
      </c>
      <c r="W11" s="67">
        <v>41840</v>
      </c>
      <c r="X11" s="62">
        <f t="shared" si="4"/>
        <v>149.42857142857142</v>
      </c>
      <c r="Y11" s="63">
        <f t="shared" si="5"/>
        <v>11.531294694072658</v>
      </c>
      <c r="Z11" s="97">
        <v>851441.94</v>
      </c>
      <c r="AA11" s="99">
        <v>73685</v>
      </c>
      <c r="AB11" s="68">
        <f t="shared" si="7"/>
        <v>-0.43335024112154963</v>
      </c>
      <c r="AC11" s="68">
        <f t="shared" si="8"/>
        <v>-0.43217751238379587</v>
      </c>
      <c r="AD11" s="78">
        <v>5276684.430000001</v>
      </c>
      <c r="AE11" s="79">
        <v>446415</v>
      </c>
      <c r="AF11" s="71">
        <f t="shared" si="6"/>
        <v>11.82013245522664</v>
      </c>
    </row>
    <row r="12" spans="1:32" s="29" customFormat="1" ht="11.25">
      <c r="A12" s="32">
        <v>6</v>
      </c>
      <c r="B12" s="50"/>
      <c r="C12" s="51" t="s">
        <v>106</v>
      </c>
      <c r="D12" s="52" t="s">
        <v>32</v>
      </c>
      <c r="E12" s="53" t="s">
        <v>109</v>
      </c>
      <c r="F12" s="54">
        <v>42979</v>
      </c>
      <c r="G12" s="55" t="s">
        <v>77</v>
      </c>
      <c r="H12" s="56">
        <v>114</v>
      </c>
      <c r="I12" s="56">
        <v>100</v>
      </c>
      <c r="J12" s="93">
        <v>101</v>
      </c>
      <c r="K12" s="57">
        <v>4</v>
      </c>
      <c r="L12" s="58">
        <v>68810.29</v>
      </c>
      <c r="M12" s="59">
        <v>4767</v>
      </c>
      <c r="N12" s="58">
        <v>101391.83</v>
      </c>
      <c r="O12" s="59">
        <v>6952</v>
      </c>
      <c r="P12" s="58">
        <v>108961.05</v>
      </c>
      <c r="Q12" s="59">
        <v>7614</v>
      </c>
      <c r="R12" s="60">
        <f t="shared" si="0"/>
        <v>279163.17</v>
      </c>
      <c r="S12" s="61">
        <f t="shared" si="1"/>
        <v>19333</v>
      </c>
      <c r="T12" s="64">
        <f t="shared" si="2"/>
        <v>182452.72000000003</v>
      </c>
      <c r="U12" s="65">
        <f t="shared" si="3"/>
        <v>15404</v>
      </c>
      <c r="V12" s="66">
        <v>461615.89</v>
      </c>
      <c r="W12" s="67">
        <v>34737</v>
      </c>
      <c r="X12" s="62">
        <f t="shared" si="4"/>
        <v>343.9306930693069</v>
      </c>
      <c r="Y12" s="63">
        <f t="shared" si="5"/>
        <v>13.288881883870225</v>
      </c>
      <c r="Z12" s="97">
        <v>594305.94</v>
      </c>
      <c r="AA12" s="99">
        <v>44944</v>
      </c>
      <c r="AB12" s="68">
        <f t="shared" si="7"/>
        <v>-0.22326892778490476</v>
      </c>
      <c r="AC12" s="68">
        <f t="shared" si="8"/>
        <v>-0.22710484158063368</v>
      </c>
      <c r="AD12" s="69">
        <v>2651872.61</v>
      </c>
      <c r="AE12" s="70">
        <v>199860</v>
      </c>
      <c r="AF12" s="71">
        <f t="shared" si="6"/>
        <v>13.26865110577404</v>
      </c>
    </row>
    <row r="13" spans="1:32" s="29" customFormat="1" ht="11.25">
      <c r="A13" s="32">
        <v>7</v>
      </c>
      <c r="B13" s="50"/>
      <c r="C13" s="73" t="s">
        <v>118</v>
      </c>
      <c r="D13" s="74" t="s">
        <v>42</v>
      </c>
      <c r="E13" s="75" t="s">
        <v>119</v>
      </c>
      <c r="F13" s="76">
        <v>42986</v>
      </c>
      <c r="G13" s="55" t="s">
        <v>35</v>
      </c>
      <c r="H13" s="77">
        <v>244</v>
      </c>
      <c r="I13" s="77">
        <v>171</v>
      </c>
      <c r="J13" s="93">
        <v>171</v>
      </c>
      <c r="K13" s="57">
        <v>3</v>
      </c>
      <c r="L13" s="58">
        <v>71399</v>
      </c>
      <c r="M13" s="59">
        <v>4793</v>
      </c>
      <c r="N13" s="58">
        <v>95615</v>
      </c>
      <c r="O13" s="59">
        <v>6303</v>
      </c>
      <c r="P13" s="58">
        <v>102711</v>
      </c>
      <c r="Q13" s="59">
        <v>7074</v>
      </c>
      <c r="R13" s="60">
        <f t="shared" si="0"/>
        <v>269725</v>
      </c>
      <c r="S13" s="61">
        <f t="shared" si="1"/>
        <v>18170</v>
      </c>
      <c r="T13" s="64">
        <f t="shared" si="2"/>
        <v>158609</v>
      </c>
      <c r="U13" s="65">
        <f t="shared" si="3"/>
        <v>12915</v>
      </c>
      <c r="V13" s="66">
        <v>428334</v>
      </c>
      <c r="W13" s="80">
        <v>31085</v>
      </c>
      <c r="X13" s="62">
        <f t="shared" si="4"/>
        <v>181.78362573099415</v>
      </c>
      <c r="Y13" s="63">
        <f t="shared" si="5"/>
        <v>13.779443461476596</v>
      </c>
      <c r="Z13" s="97">
        <v>790102</v>
      </c>
      <c r="AA13" s="98">
        <v>59307</v>
      </c>
      <c r="AB13" s="68">
        <f t="shared" si="7"/>
        <v>-0.45787505916957555</v>
      </c>
      <c r="AC13" s="68">
        <f t="shared" si="8"/>
        <v>-0.4758628829649114</v>
      </c>
      <c r="AD13" s="78">
        <v>2478284</v>
      </c>
      <c r="AE13" s="79">
        <v>186342</v>
      </c>
      <c r="AF13" s="71">
        <f t="shared" si="6"/>
        <v>13.299653325605608</v>
      </c>
    </row>
    <row r="14" spans="1:32" s="29" customFormat="1" ht="11.25">
      <c r="A14" s="32">
        <v>8</v>
      </c>
      <c r="B14" s="50"/>
      <c r="C14" s="73" t="s">
        <v>99</v>
      </c>
      <c r="D14" s="74" t="s">
        <v>42</v>
      </c>
      <c r="E14" s="75" t="s">
        <v>99</v>
      </c>
      <c r="F14" s="76">
        <v>42972</v>
      </c>
      <c r="G14" s="55" t="s">
        <v>35</v>
      </c>
      <c r="H14" s="77">
        <v>326</v>
      </c>
      <c r="I14" s="77">
        <v>175</v>
      </c>
      <c r="J14" s="93">
        <v>175</v>
      </c>
      <c r="K14" s="57">
        <v>5</v>
      </c>
      <c r="L14" s="58">
        <v>38033</v>
      </c>
      <c r="M14" s="59">
        <v>3178</v>
      </c>
      <c r="N14" s="58">
        <v>73736</v>
      </c>
      <c r="O14" s="59">
        <v>6033</v>
      </c>
      <c r="P14" s="58">
        <v>95023</v>
      </c>
      <c r="Q14" s="59">
        <v>7672</v>
      </c>
      <c r="R14" s="60">
        <f t="shared" si="0"/>
        <v>206792</v>
      </c>
      <c r="S14" s="61">
        <f t="shared" si="1"/>
        <v>16883</v>
      </c>
      <c r="T14" s="64">
        <f t="shared" si="2"/>
        <v>118197</v>
      </c>
      <c r="U14" s="65">
        <f t="shared" si="3"/>
        <v>11327</v>
      </c>
      <c r="V14" s="66">
        <v>324989</v>
      </c>
      <c r="W14" s="80">
        <v>28210</v>
      </c>
      <c r="X14" s="62">
        <f t="shared" si="4"/>
        <v>161.2</v>
      </c>
      <c r="Y14" s="63">
        <f t="shared" si="5"/>
        <v>11.520347394540943</v>
      </c>
      <c r="Z14" s="97">
        <v>707378</v>
      </c>
      <c r="AA14" s="98">
        <v>61785</v>
      </c>
      <c r="AB14" s="68">
        <f t="shared" si="7"/>
        <v>-0.5405723672491936</v>
      </c>
      <c r="AC14" s="68">
        <f t="shared" si="8"/>
        <v>-0.5434166868981144</v>
      </c>
      <c r="AD14" s="78">
        <v>5759841</v>
      </c>
      <c r="AE14" s="79">
        <v>498429</v>
      </c>
      <c r="AF14" s="71">
        <f t="shared" si="6"/>
        <v>11.555990923481579</v>
      </c>
    </row>
    <row r="15" spans="1:32" s="29" customFormat="1" ht="11.25">
      <c r="A15" s="32">
        <v>9</v>
      </c>
      <c r="B15" s="50"/>
      <c r="C15" s="51" t="s">
        <v>124</v>
      </c>
      <c r="D15" s="52" t="s">
        <v>37</v>
      </c>
      <c r="E15" s="53" t="s">
        <v>125</v>
      </c>
      <c r="F15" s="54">
        <v>42993</v>
      </c>
      <c r="G15" s="55" t="s">
        <v>77</v>
      </c>
      <c r="H15" s="56">
        <v>231</v>
      </c>
      <c r="I15" s="56">
        <v>217</v>
      </c>
      <c r="J15" s="93">
        <v>217</v>
      </c>
      <c r="K15" s="57">
        <v>2</v>
      </c>
      <c r="L15" s="58">
        <v>23778.66</v>
      </c>
      <c r="M15" s="59">
        <v>1873</v>
      </c>
      <c r="N15" s="58">
        <v>124611</v>
      </c>
      <c r="O15" s="59">
        <v>9743</v>
      </c>
      <c r="P15" s="58">
        <v>140965.18</v>
      </c>
      <c r="Q15" s="59">
        <v>11201</v>
      </c>
      <c r="R15" s="60">
        <f t="shared" si="0"/>
        <v>289354.83999999997</v>
      </c>
      <c r="S15" s="61">
        <f t="shared" si="1"/>
        <v>22817</v>
      </c>
      <c r="T15" s="64">
        <f t="shared" si="2"/>
        <v>51630.67000000004</v>
      </c>
      <c r="U15" s="65">
        <f t="shared" si="3"/>
        <v>4969</v>
      </c>
      <c r="V15" s="66">
        <v>340985.51</v>
      </c>
      <c r="W15" s="67">
        <v>27786</v>
      </c>
      <c r="X15" s="62">
        <f t="shared" si="4"/>
        <v>128.04608294930875</v>
      </c>
      <c r="Y15" s="63">
        <f t="shared" si="5"/>
        <v>12.27184589361549</v>
      </c>
      <c r="Z15" s="97">
        <v>481758.27</v>
      </c>
      <c r="AA15" s="99">
        <v>39364</v>
      </c>
      <c r="AB15" s="68">
        <f t="shared" si="7"/>
        <v>-0.2922062137096266</v>
      </c>
      <c r="AC15" s="68">
        <f t="shared" si="8"/>
        <v>-0.29412661314907024</v>
      </c>
      <c r="AD15" s="69">
        <v>822743.78</v>
      </c>
      <c r="AE15" s="70">
        <v>67150</v>
      </c>
      <c r="AF15" s="71">
        <f t="shared" si="6"/>
        <v>12.252327326880119</v>
      </c>
    </row>
    <row r="16" spans="1:32" s="29" customFormat="1" ht="11.25">
      <c r="A16" s="32">
        <v>10</v>
      </c>
      <c r="B16" s="81"/>
      <c r="C16" s="73" t="s">
        <v>130</v>
      </c>
      <c r="D16" s="74" t="s">
        <v>34</v>
      </c>
      <c r="E16" s="75" t="s">
        <v>54</v>
      </c>
      <c r="F16" s="76">
        <v>42993</v>
      </c>
      <c r="G16" s="55" t="s">
        <v>43</v>
      </c>
      <c r="H16" s="77">
        <v>234</v>
      </c>
      <c r="I16" s="77">
        <v>176</v>
      </c>
      <c r="J16" s="93">
        <v>176</v>
      </c>
      <c r="K16" s="57">
        <v>2</v>
      </c>
      <c r="L16" s="58">
        <v>33709.2</v>
      </c>
      <c r="M16" s="59">
        <v>2571</v>
      </c>
      <c r="N16" s="58">
        <v>54813.24</v>
      </c>
      <c r="O16" s="59">
        <v>4118</v>
      </c>
      <c r="P16" s="58">
        <v>68113.37</v>
      </c>
      <c r="Q16" s="59">
        <v>5139</v>
      </c>
      <c r="R16" s="60">
        <f t="shared" si="0"/>
        <v>156635.81</v>
      </c>
      <c r="S16" s="61">
        <f t="shared" si="1"/>
        <v>11828</v>
      </c>
      <c r="T16" s="64">
        <f t="shared" si="2"/>
        <v>101535.66</v>
      </c>
      <c r="U16" s="65">
        <f t="shared" si="3"/>
        <v>8842</v>
      </c>
      <c r="V16" s="66">
        <v>258171.47</v>
      </c>
      <c r="W16" s="67">
        <v>20670</v>
      </c>
      <c r="X16" s="62">
        <f t="shared" si="4"/>
        <v>117.44318181818181</v>
      </c>
      <c r="Y16" s="63">
        <f t="shared" si="5"/>
        <v>12.49015336236091</v>
      </c>
      <c r="Z16" s="97">
        <v>534492.51</v>
      </c>
      <c r="AA16" s="99">
        <v>43722</v>
      </c>
      <c r="AB16" s="68">
        <f t="shared" si="7"/>
        <v>-0.5169783202387627</v>
      </c>
      <c r="AC16" s="68">
        <f t="shared" si="8"/>
        <v>-0.5272402909290518</v>
      </c>
      <c r="AD16" s="78">
        <v>792663.98</v>
      </c>
      <c r="AE16" s="79">
        <v>64392</v>
      </c>
      <c r="AF16" s="71">
        <f t="shared" si="6"/>
        <v>12.309976083985587</v>
      </c>
    </row>
    <row r="17" spans="1:32" s="29" customFormat="1" ht="11.25">
      <c r="A17" s="32">
        <v>11</v>
      </c>
      <c r="B17" s="81"/>
      <c r="C17" s="73" t="s">
        <v>120</v>
      </c>
      <c r="D17" s="74" t="s">
        <v>38</v>
      </c>
      <c r="E17" s="75" t="s">
        <v>121</v>
      </c>
      <c r="F17" s="76">
        <v>42986</v>
      </c>
      <c r="G17" s="55" t="s">
        <v>41</v>
      </c>
      <c r="H17" s="77">
        <v>271</v>
      </c>
      <c r="I17" s="77">
        <v>126</v>
      </c>
      <c r="J17" s="93">
        <v>128</v>
      </c>
      <c r="K17" s="57">
        <v>3</v>
      </c>
      <c r="L17" s="58">
        <v>17508</v>
      </c>
      <c r="M17" s="59">
        <v>879</v>
      </c>
      <c r="N17" s="58">
        <v>76660</v>
      </c>
      <c r="O17" s="59">
        <v>5047</v>
      </c>
      <c r="P17" s="58">
        <v>78805</v>
      </c>
      <c r="Q17" s="59">
        <v>5430</v>
      </c>
      <c r="R17" s="60">
        <f t="shared" si="0"/>
        <v>172973</v>
      </c>
      <c r="S17" s="61">
        <f t="shared" si="1"/>
        <v>11356</v>
      </c>
      <c r="T17" s="64">
        <f t="shared" si="2"/>
        <v>24182</v>
      </c>
      <c r="U17" s="65">
        <f t="shared" si="3"/>
        <v>1929</v>
      </c>
      <c r="V17" s="66">
        <v>197155</v>
      </c>
      <c r="W17" s="67">
        <v>13285</v>
      </c>
      <c r="X17" s="62">
        <f t="shared" si="4"/>
        <v>103.7890625</v>
      </c>
      <c r="Y17" s="63">
        <f t="shared" si="5"/>
        <v>14.840421528039142</v>
      </c>
      <c r="Z17" s="97">
        <v>398995</v>
      </c>
      <c r="AA17" s="99">
        <v>29098</v>
      </c>
      <c r="AB17" s="68">
        <f t="shared" si="7"/>
        <v>-0.5058710008897355</v>
      </c>
      <c r="AC17" s="68">
        <f t="shared" si="8"/>
        <v>-0.5434394116434119</v>
      </c>
      <c r="AD17" s="78">
        <v>1445351</v>
      </c>
      <c r="AE17" s="79">
        <v>108572</v>
      </c>
      <c r="AF17" s="71">
        <f t="shared" si="6"/>
        <v>13.312373355929706</v>
      </c>
    </row>
    <row r="18" spans="1:32" s="29" customFormat="1" ht="11.25">
      <c r="A18" s="32">
        <v>12</v>
      </c>
      <c r="B18" s="50"/>
      <c r="C18" s="51" t="s">
        <v>90</v>
      </c>
      <c r="D18" s="52" t="s">
        <v>37</v>
      </c>
      <c r="E18" s="53" t="s">
        <v>90</v>
      </c>
      <c r="F18" s="54">
        <v>42965</v>
      </c>
      <c r="G18" s="55" t="s">
        <v>77</v>
      </c>
      <c r="H18" s="56">
        <v>160</v>
      </c>
      <c r="I18" s="56">
        <v>49</v>
      </c>
      <c r="J18" s="93">
        <v>49</v>
      </c>
      <c r="K18" s="57">
        <v>6</v>
      </c>
      <c r="L18" s="58">
        <v>10977.02</v>
      </c>
      <c r="M18" s="59">
        <v>1327</v>
      </c>
      <c r="N18" s="58">
        <v>15186.37</v>
      </c>
      <c r="O18" s="59">
        <v>1840</v>
      </c>
      <c r="P18" s="58">
        <v>19094.39</v>
      </c>
      <c r="Q18" s="59">
        <v>2323</v>
      </c>
      <c r="R18" s="60">
        <f t="shared" si="0"/>
        <v>45257.78</v>
      </c>
      <c r="S18" s="61">
        <f t="shared" si="1"/>
        <v>5490</v>
      </c>
      <c r="T18" s="64">
        <f t="shared" si="2"/>
        <v>41979.979999999996</v>
      </c>
      <c r="U18" s="65">
        <f t="shared" si="3"/>
        <v>4056</v>
      </c>
      <c r="V18" s="66">
        <v>87237.76</v>
      </c>
      <c r="W18" s="67">
        <v>9546</v>
      </c>
      <c r="X18" s="62">
        <f t="shared" si="4"/>
        <v>194.81632653061226</v>
      </c>
      <c r="Y18" s="63">
        <f t="shared" si="5"/>
        <v>9.138671694950764</v>
      </c>
      <c r="Z18" s="97">
        <v>134926.19</v>
      </c>
      <c r="AA18" s="99">
        <v>16390</v>
      </c>
      <c r="AB18" s="68">
        <f t="shared" si="7"/>
        <v>-0.3534408701527851</v>
      </c>
      <c r="AC18" s="68">
        <f t="shared" si="8"/>
        <v>-0.4175716900549115</v>
      </c>
      <c r="AD18" s="69">
        <v>15000594.76</v>
      </c>
      <c r="AE18" s="70">
        <v>173258</v>
      </c>
      <c r="AF18" s="71">
        <f t="shared" si="6"/>
        <v>86.57952163825047</v>
      </c>
    </row>
    <row r="19" spans="1:32" s="29" customFormat="1" ht="11.25">
      <c r="A19" s="32">
        <v>13</v>
      </c>
      <c r="B19" s="72" t="s">
        <v>31</v>
      </c>
      <c r="C19" s="51" t="s">
        <v>134</v>
      </c>
      <c r="D19" s="52" t="s">
        <v>32</v>
      </c>
      <c r="E19" s="53" t="s">
        <v>133</v>
      </c>
      <c r="F19" s="54">
        <v>43000</v>
      </c>
      <c r="G19" s="55" t="s">
        <v>44</v>
      </c>
      <c r="H19" s="56">
        <v>50</v>
      </c>
      <c r="I19" s="56">
        <v>50</v>
      </c>
      <c r="J19" s="93">
        <v>50</v>
      </c>
      <c r="K19" s="57">
        <v>1</v>
      </c>
      <c r="L19" s="58">
        <v>8886.6</v>
      </c>
      <c r="M19" s="59">
        <v>733</v>
      </c>
      <c r="N19" s="58">
        <v>17605.82</v>
      </c>
      <c r="O19" s="59">
        <v>1463</v>
      </c>
      <c r="P19" s="58">
        <v>16800.61</v>
      </c>
      <c r="Q19" s="59">
        <v>1384</v>
      </c>
      <c r="R19" s="60">
        <f t="shared" si="0"/>
        <v>43293.03</v>
      </c>
      <c r="S19" s="61">
        <f t="shared" si="1"/>
        <v>3580</v>
      </c>
      <c r="T19" s="64">
        <f t="shared" si="2"/>
        <v>23747.520000000004</v>
      </c>
      <c r="U19" s="65">
        <f t="shared" si="3"/>
        <v>2291</v>
      </c>
      <c r="V19" s="66">
        <v>67040.55</v>
      </c>
      <c r="W19" s="80">
        <v>5871</v>
      </c>
      <c r="X19" s="62">
        <f t="shared" si="4"/>
        <v>117.42</v>
      </c>
      <c r="Y19" s="63">
        <f t="shared" si="5"/>
        <v>11.418932038834951</v>
      </c>
      <c r="Z19" s="97"/>
      <c r="AA19" s="98"/>
      <c r="AB19" s="68"/>
      <c r="AC19" s="68"/>
      <c r="AD19" s="78">
        <v>67040.55</v>
      </c>
      <c r="AE19" s="79">
        <v>5871</v>
      </c>
      <c r="AF19" s="71">
        <f t="shared" si="6"/>
        <v>11.418932038834951</v>
      </c>
    </row>
    <row r="20" spans="1:32" s="29" customFormat="1" ht="11.25">
      <c r="A20" s="32">
        <v>14</v>
      </c>
      <c r="B20" s="72" t="s">
        <v>31</v>
      </c>
      <c r="C20" s="51" t="s">
        <v>136</v>
      </c>
      <c r="D20" s="52" t="s">
        <v>42</v>
      </c>
      <c r="E20" s="53" t="s">
        <v>136</v>
      </c>
      <c r="F20" s="54">
        <v>43000</v>
      </c>
      <c r="G20" s="55" t="s">
        <v>77</v>
      </c>
      <c r="H20" s="56">
        <v>102</v>
      </c>
      <c r="I20" s="56">
        <v>101</v>
      </c>
      <c r="J20" s="93">
        <v>101</v>
      </c>
      <c r="K20" s="57">
        <v>1</v>
      </c>
      <c r="L20" s="58">
        <v>5925.31</v>
      </c>
      <c r="M20" s="59">
        <v>600</v>
      </c>
      <c r="N20" s="58">
        <v>9454.82</v>
      </c>
      <c r="O20" s="59">
        <v>867</v>
      </c>
      <c r="P20" s="58">
        <v>11164.53</v>
      </c>
      <c r="Q20" s="59">
        <v>957</v>
      </c>
      <c r="R20" s="60">
        <f t="shared" si="0"/>
        <v>26544.660000000003</v>
      </c>
      <c r="S20" s="61">
        <f t="shared" si="1"/>
        <v>2424</v>
      </c>
      <c r="T20" s="64">
        <f t="shared" si="2"/>
        <v>18369.629999999997</v>
      </c>
      <c r="U20" s="65">
        <f t="shared" si="3"/>
        <v>1988</v>
      </c>
      <c r="V20" s="66">
        <v>44914.29</v>
      </c>
      <c r="W20" s="67">
        <v>4412</v>
      </c>
      <c r="X20" s="62">
        <f t="shared" si="4"/>
        <v>43.68316831683168</v>
      </c>
      <c r="Y20" s="63">
        <f t="shared" si="5"/>
        <v>10.180029465095195</v>
      </c>
      <c r="Z20" s="97"/>
      <c r="AA20" s="99"/>
      <c r="AB20" s="68"/>
      <c r="AC20" s="68"/>
      <c r="AD20" s="69">
        <v>44914.29</v>
      </c>
      <c r="AE20" s="70">
        <v>4412</v>
      </c>
      <c r="AF20" s="71">
        <f t="shared" si="6"/>
        <v>10.180029465095195</v>
      </c>
    </row>
    <row r="21" spans="1:32" s="29" customFormat="1" ht="11.25">
      <c r="A21" s="32">
        <v>15</v>
      </c>
      <c r="B21" s="50"/>
      <c r="C21" s="51" t="s">
        <v>126</v>
      </c>
      <c r="D21" s="52" t="s">
        <v>34</v>
      </c>
      <c r="E21" s="53" t="s">
        <v>126</v>
      </c>
      <c r="F21" s="54">
        <v>42993</v>
      </c>
      <c r="G21" s="55" t="s">
        <v>33</v>
      </c>
      <c r="H21" s="56">
        <v>77</v>
      </c>
      <c r="I21" s="56">
        <v>32</v>
      </c>
      <c r="J21" s="93">
        <v>32</v>
      </c>
      <c r="K21" s="57">
        <v>2</v>
      </c>
      <c r="L21" s="58">
        <v>3993.81</v>
      </c>
      <c r="M21" s="59">
        <v>331</v>
      </c>
      <c r="N21" s="58">
        <v>4310.66</v>
      </c>
      <c r="O21" s="59">
        <v>373</v>
      </c>
      <c r="P21" s="58">
        <v>5489.54</v>
      </c>
      <c r="Q21" s="59">
        <v>466</v>
      </c>
      <c r="R21" s="60">
        <f t="shared" si="0"/>
        <v>13794.009999999998</v>
      </c>
      <c r="S21" s="61">
        <f t="shared" si="1"/>
        <v>1170</v>
      </c>
      <c r="T21" s="64">
        <f t="shared" si="2"/>
        <v>13773.77</v>
      </c>
      <c r="U21" s="65">
        <f t="shared" si="3"/>
        <v>1509</v>
      </c>
      <c r="V21" s="66">
        <v>27567.78</v>
      </c>
      <c r="W21" s="67">
        <v>2679</v>
      </c>
      <c r="X21" s="62">
        <f t="shared" si="4"/>
        <v>83.71875</v>
      </c>
      <c r="Y21" s="63">
        <f t="shared" si="5"/>
        <v>10.290324748040312</v>
      </c>
      <c r="Z21" s="97">
        <v>114759.35</v>
      </c>
      <c r="AA21" s="99">
        <v>10323</v>
      </c>
      <c r="AB21" s="68">
        <f>IF(Z21&lt;&gt;0,-(Z21-V21)/Z21,"")</f>
        <v>-0.7597774821833689</v>
      </c>
      <c r="AC21" s="68">
        <f>IF(AA21&lt;&gt;0,-(AA21-W21)/AA21,"")</f>
        <v>-0.7404824179017727</v>
      </c>
      <c r="AD21" s="69">
        <v>142327.13</v>
      </c>
      <c r="AE21" s="70">
        <v>13002</v>
      </c>
      <c r="AF21" s="71">
        <f t="shared" si="6"/>
        <v>10.94655668358714</v>
      </c>
    </row>
    <row r="22" spans="1:32" s="29" customFormat="1" ht="11.25">
      <c r="A22" s="32">
        <v>16</v>
      </c>
      <c r="B22" s="72" t="s">
        <v>31</v>
      </c>
      <c r="C22" s="51" t="s">
        <v>135</v>
      </c>
      <c r="D22" s="52" t="s">
        <v>34</v>
      </c>
      <c r="E22" s="53" t="s">
        <v>55</v>
      </c>
      <c r="F22" s="54">
        <v>43000</v>
      </c>
      <c r="G22" s="55" t="s">
        <v>45</v>
      </c>
      <c r="H22" s="56">
        <v>13</v>
      </c>
      <c r="I22" s="56">
        <v>14</v>
      </c>
      <c r="J22" s="93">
        <v>14</v>
      </c>
      <c r="K22" s="57">
        <v>1</v>
      </c>
      <c r="L22" s="58">
        <v>3439</v>
      </c>
      <c r="M22" s="59">
        <v>239</v>
      </c>
      <c r="N22" s="58">
        <v>5125</v>
      </c>
      <c r="O22" s="59">
        <v>335</v>
      </c>
      <c r="P22" s="58">
        <v>5735</v>
      </c>
      <c r="Q22" s="59">
        <v>384</v>
      </c>
      <c r="R22" s="60">
        <f t="shared" si="0"/>
        <v>14299</v>
      </c>
      <c r="S22" s="61">
        <f t="shared" si="1"/>
        <v>958</v>
      </c>
      <c r="T22" s="64">
        <f t="shared" si="2"/>
        <v>9951.25</v>
      </c>
      <c r="U22" s="65">
        <f t="shared" si="3"/>
        <v>757</v>
      </c>
      <c r="V22" s="66">
        <v>24250.25</v>
      </c>
      <c r="W22" s="67">
        <v>1715</v>
      </c>
      <c r="X22" s="62">
        <f t="shared" si="4"/>
        <v>122.5</v>
      </c>
      <c r="Y22" s="63">
        <f t="shared" si="5"/>
        <v>14.140087463556851</v>
      </c>
      <c r="Z22" s="97"/>
      <c r="AA22" s="99"/>
      <c r="AB22" s="68"/>
      <c r="AC22" s="68"/>
      <c r="AD22" s="69">
        <v>24250.25</v>
      </c>
      <c r="AE22" s="70">
        <v>1715</v>
      </c>
      <c r="AF22" s="71">
        <f t="shared" si="6"/>
        <v>14.140087463556851</v>
      </c>
    </row>
    <row r="23" spans="1:32" s="29" customFormat="1" ht="11.25">
      <c r="A23" s="32">
        <v>17</v>
      </c>
      <c r="B23" s="72" t="s">
        <v>31</v>
      </c>
      <c r="C23" s="51" t="s">
        <v>137</v>
      </c>
      <c r="D23" s="52" t="s">
        <v>40</v>
      </c>
      <c r="E23" s="53" t="s">
        <v>138</v>
      </c>
      <c r="F23" s="54">
        <v>43000</v>
      </c>
      <c r="G23" s="55" t="s">
        <v>58</v>
      </c>
      <c r="H23" s="56">
        <v>10</v>
      </c>
      <c r="I23" s="56">
        <v>10</v>
      </c>
      <c r="J23" s="93">
        <v>10</v>
      </c>
      <c r="K23" s="57">
        <v>1</v>
      </c>
      <c r="L23" s="58">
        <v>2344.7</v>
      </c>
      <c r="M23" s="59">
        <v>210</v>
      </c>
      <c r="N23" s="58">
        <v>3479.58</v>
      </c>
      <c r="O23" s="59">
        <v>302</v>
      </c>
      <c r="P23" s="58">
        <v>4027.68</v>
      </c>
      <c r="Q23" s="59">
        <v>345</v>
      </c>
      <c r="R23" s="60">
        <f t="shared" si="0"/>
        <v>9851.96</v>
      </c>
      <c r="S23" s="61">
        <f t="shared" si="1"/>
        <v>857</v>
      </c>
      <c r="T23" s="64">
        <f t="shared" si="2"/>
        <v>7640.370000000003</v>
      </c>
      <c r="U23" s="65">
        <f t="shared" si="3"/>
        <v>702</v>
      </c>
      <c r="V23" s="66">
        <v>17492.33</v>
      </c>
      <c r="W23" s="67">
        <v>1559</v>
      </c>
      <c r="X23" s="62">
        <f t="shared" si="4"/>
        <v>155.9</v>
      </c>
      <c r="Y23" s="63">
        <f t="shared" si="5"/>
        <v>11.220224502886467</v>
      </c>
      <c r="Z23" s="97"/>
      <c r="AA23" s="99"/>
      <c r="AB23" s="68"/>
      <c r="AC23" s="68"/>
      <c r="AD23" s="69">
        <v>17492.33</v>
      </c>
      <c r="AE23" s="70">
        <v>1559</v>
      </c>
      <c r="AF23" s="71">
        <f t="shared" si="6"/>
        <v>11.220224502886467</v>
      </c>
    </row>
    <row r="24" spans="1:32" s="29" customFormat="1" ht="11.25">
      <c r="A24" s="32">
        <v>18</v>
      </c>
      <c r="B24" s="50"/>
      <c r="C24" s="51" t="s">
        <v>93</v>
      </c>
      <c r="D24" s="52" t="s">
        <v>34</v>
      </c>
      <c r="E24" s="53" t="s">
        <v>94</v>
      </c>
      <c r="F24" s="54">
        <v>42986</v>
      </c>
      <c r="G24" s="55" t="s">
        <v>45</v>
      </c>
      <c r="H24" s="56">
        <v>25</v>
      </c>
      <c r="I24" s="56">
        <v>11</v>
      </c>
      <c r="J24" s="93">
        <v>11</v>
      </c>
      <c r="K24" s="57">
        <v>3</v>
      </c>
      <c r="L24" s="58">
        <v>3851</v>
      </c>
      <c r="M24" s="59">
        <v>291</v>
      </c>
      <c r="N24" s="58">
        <v>4413</v>
      </c>
      <c r="O24" s="59">
        <v>305</v>
      </c>
      <c r="P24" s="58">
        <v>3250.5</v>
      </c>
      <c r="Q24" s="59">
        <v>210</v>
      </c>
      <c r="R24" s="60">
        <f t="shared" si="0"/>
        <v>11514.5</v>
      </c>
      <c r="S24" s="61">
        <f t="shared" si="1"/>
        <v>806</v>
      </c>
      <c r="T24" s="64">
        <f t="shared" si="2"/>
        <v>8297.75</v>
      </c>
      <c r="U24" s="65">
        <f t="shared" si="3"/>
        <v>620</v>
      </c>
      <c r="V24" s="66">
        <v>19812.25</v>
      </c>
      <c r="W24" s="67">
        <v>1426</v>
      </c>
      <c r="X24" s="62">
        <f t="shared" si="4"/>
        <v>129.63636363636363</v>
      </c>
      <c r="Y24" s="63">
        <f t="shared" si="5"/>
        <v>13.893583450210379</v>
      </c>
      <c r="Z24" s="97">
        <v>30573.25</v>
      </c>
      <c r="AA24" s="99">
        <v>2197</v>
      </c>
      <c r="AB24" s="68">
        <f aca="true" t="shared" si="9" ref="AB24:AB41">IF(Z24&lt;&gt;0,-(Z24-V24)/Z24,"")</f>
        <v>-0.35197435666800225</v>
      </c>
      <c r="AC24" s="68">
        <f aca="true" t="shared" si="10" ref="AC24:AC41">IF(AA24&lt;&gt;0,-(AA24-W24)/AA24,"")</f>
        <v>-0.350933090578061</v>
      </c>
      <c r="AD24" s="69">
        <v>112557.35</v>
      </c>
      <c r="AE24" s="70">
        <v>8106</v>
      </c>
      <c r="AF24" s="71">
        <f t="shared" si="6"/>
        <v>13.885683444362202</v>
      </c>
    </row>
    <row r="25" spans="1:32" s="29" customFormat="1" ht="11.25">
      <c r="A25" s="32">
        <v>19</v>
      </c>
      <c r="B25" s="50"/>
      <c r="C25" s="51" t="s">
        <v>50</v>
      </c>
      <c r="D25" s="52" t="s">
        <v>32</v>
      </c>
      <c r="E25" s="53" t="s">
        <v>50</v>
      </c>
      <c r="F25" s="54">
        <v>42741</v>
      </c>
      <c r="G25" s="55" t="s">
        <v>44</v>
      </c>
      <c r="H25" s="56">
        <v>35</v>
      </c>
      <c r="I25" s="56">
        <v>1</v>
      </c>
      <c r="J25" s="93">
        <v>1</v>
      </c>
      <c r="K25" s="57">
        <v>15</v>
      </c>
      <c r="L25" s="58">
        <v>0</v>
      </c>
      <c r="M25" s="59">
        <v>0</v>
      </c>
      <c r="N25" s="58">
        <v>0</v>
      </c>
      <c r="O25" s="59">
        <v>0</v>
      </c>
      <c r="P25" s="58">
        <v>0</v>
      </c>
      <c r="Q25" s="59">
        <v>0</v>
      </c>
      <c r="R25" s="60">
        <f t="shared" si="0"/>
        <v>0</v>
      </c>
      <c r="S25" s="61">
        <f t="shared" si="1"/>
        <v>0</v>
      </c>
      <c r="T25" s="64">
        <f t="shared" si="2"/>
        <v>4752</v>
      </c>
      <c r="U25" s="65">
        <f t="shared" si="3"/>
        <v>950</v>
      </c>
      <c r="V25" s="66">
        <v>4752</v>
      </c>
      <c r="W25" s="67">
        <v>950</v>
      </c>
      <c r="X25" s="62">
        <f t="shared" si="4"/>
        <v>950</v>
      </c>
      <c r="Y25" s="63">
        <f t="shared" si="5"/>
        <v>5.002105263157895</v>
      </c>
      <c r="Z25" s="97">
        <v>2376</v>
      </c>
      <c r="AA25" s="99">
        <v>475</v>
      </c>
      <c r="AB25" s="68">
        <f t="shared" si="9"/>
        <v>1</v>
      </c>
      <c r="AC25" s="68">
        <f t="shared" si="10"/>
        <v>1</v>
      </c>
      <c r="AD25" s="69">
        <v>802845.33</v>
      </c>
      <c r="AE25" s="70">
        <v>54778</v>
      </c>
      <c r="AF25" s="71">
        <f t="shared" si="6"/>
        <v>14.656346160867502</v>
      </c>
    </row>
    <row r="26" spans="1:32" s="29" customFormat="1" ht="11.25">
      <c r="A26" s="32">
        <v>20</v>
      </c>
      <c r="B26" s="81"/>
      <c r="C26" s="51" t="s">
        <v>81</v>
      </c>
      <c r="D26" s="52" t="s">
        <v>37</v>
      </c>
      <c r="E26" s="53" t="s">
        <v>81</v>
      </c>
      <c r="F26" s="54">
        <v>42958</v>
      </c>
      <c r="G26" s="55" t="s">
        <v>45</v>
      </c>
      <c r="H26" s="56">
        <v>18</v>
      </c>
      <c r="I26" s="56">
        <v>5</v>
      </c>
      <c r="J26" s="93">
        <v>5</v>
      </c>
      <c r="K26" s="57">
        <v>7</v>
      </c>
      <c r="L26" s="58">
        <v>0</v>
      </c>
      <c r="M26" s="59">
        <v>0</v>
      </c>
      <c r="N26" s="58">
        <v>0</v>
      </c>
      <c r="O26" s="59">
        <v>0</v>
      </c>
      <c r="P26" s="58">
        <v>0</v>
      </c>
      <c r="Q26" s="59">
        <v>0</v>
      </c>
      <c r="R26" s="60">
        <f t="shared" si="0"/>
        <v>0</v>
      </c>
      <c r="S26" s="61">
        <f t="shared" si="1"/>
        <v>0</v>
      </c>
      <c r="T26" s="64">
        <f t="shared" si="2"/>
        <v>6047</v>
      </c>
      <c r="U26" s="65">
        <f t="shared" si="3"/>
        <v>874</v>
      </c>
      <c r="V26" s="66">
        <v>6047</v>
      </c>
      <c r="W26" s="67">
        <v>874</v>
      </c>
      <c r="X26" s="62">
        <f t="shared" si="4"/>
        <v>174.8</v>
      </c>
      <c r="Y26" s="63">
        <f t="shared" si="5"/>
        <v>6.918764302059497</v>
      </c>
      <c r="Z26" s="97">
        <v>5281</v>
      </c>
      <c r="AA26" s="99">
        <v>571</v>
      </c>
      <c r="AB26" s="68">
        <f t="shared" si="9"/>
        <v>0.1450482863094111</v>
      </c>
      <c r="AC26" s="68">
        <f t="shared" si="10"/>
        <v>0.5306479859894921</v>
      </c>
      <c r="AD26" s="69">
        <v>189546.11000000002</v>
      </c>
      <c r="AE26" s="70">
        <v>12654</v>
      </c>
      <c r="AF26" s="71">
        <f t="shared" si="6"/>
        <v>14.979145724672042</v>
      </c>
    </row>
    <row r="27" spans="1:32" s="29" customFormat="1" ht="11.25">
      <c r="A27" s="32">
        <v>21</v>
      </c>
      <c r="B27" s="50"/>
      <c r="C27" s="51" t="s">
        <v>122</v>
      </c>
      <c r="D27" s="52" t="s">
        <v>40</v>
      </c>
      <c r="E27" s="53" t="s">
        <v>123</v>
      </c>
      <c r="F27" s="54">
        <v>42993</v>
      </c>
      <c r="G27" s="55" t="s">
        <v>44</v>
      </c>
      <c r="H27" s="56">
        <v>34</v>
      </c>
      <c r="I27" s="56">
        <v>8</v>
      </c>
      <c r="J27" s="93">
        <v>8</v>
      </c>
      <c r="K27" s="57">
        <v>2</v>
      </c>
      <c r="L27" s="58">
        <v>1930.23</v>
      </c>
      <c r="M27" s="59">
        <v>99</v>
      </c>
      <c r="N27" s="58">
        <v>3029.88</v>
      </c>
      <c r="O27" s="59">
        <v>133</v>
      </c>
      <c r="P27" s="58">
        <v>2281.3</v>
      </c>
      <c r="Q27" s="59">
        <v>123</v>
      </c>
      <c r="R27" s="60">
        <f t="shared" si="0"/>
        <v>7241.410000000001</v>
      </c>
      <c r="S27" s="61">
        <f t="shared" si="1"/>
        <v>355</v>
      </c>
      <c r="T27" s="64">
        <f t="shared" si="2"/>
        <v>5380.249999999999</v>
      </c>
      <c r="U27" s="65">
        <f t="shared" si="3"/>
        <v>450</v>
      </c>
      <c r="V27" s="66">
        <v>12621.66</v>
      </c>
      <c r="W27" s="80">
        <v>805</v>
      </c>
      <c r="X27" s="62">
        <f t="shared" si="4"/>
        <v>100.625</v>
      </c>
      <c r="Y27" s="63">
        <f t="shared" si="5"/>
        <v>15.679080745341615</v>
      </c>
      <c r="Z27" s="97">
        <v>48006.14</v>
      </c>
      <c r="AA27" s="98">
        <v>3245</v>
      </c>
      <c r="AB27" s="68">
        <f t="shared" si="9"/>
        <v>-0.7370823815453605</v>
      </c>
      <c r="AC27" s="68">
        <f t="shared" si="10"/>
        <v>-0.7519260400616333</v>
      </c>
      <c r="AD27" s="78">
        <v>60627.8</v>
      </c>
      <c r="AE27" s="79">
        <v>4050</v>
      </c>
      <c r="AF27" s="71">
        <f t="shared" si="6"/>
        <v>14.969827160493828</v>
      </c>
    </row>
    <row r="28" spans="1:32" s="29" customFormat="1" ht="11.25">
      <c r="A28" s="32">
        <v>22</v>
      </c>
      <c r="B28" s="50"/>
      <c r="C28" s="51" t="s">
        <v>97</v>
      </c>
      <c r="D28" s="52" t="s">
        <v>42</v>
      </c>
      <c r="E28" s="53" t="s">
        <v>98</v>
      </c>
      <c r="F28" s="54">
        <v>42972</v>
      </c>
      <c r="G28" s="55" t="s">
        <v>77</v>
      </c>
      <c r="H28" s="56">
        <v>66</v>
      </c>
      <c r="I28" s="56">
        <v>2</v>
      </c>
      <c r="J28" s="93">
        <v>2</v>
      </c>
      <c r="K28" s="57">
        <v>3</v>
      </c>
      <c r="L28" s="58">
        <v>0</v>
      </c>
      <c r="M28" s="59">
        <v>0</v>
      </c>
      <c r="N28" s="58">
        <v>0</v>
      </c>
      <c r="O28" s="59">
        <v>0</v>
      </c>
      <c r="P28" s="58">
        <v>0</v>
      </c>
      <c r="Q28" s="59">
        <v>0</v>
      </c>
      <c r="R28" s="60">
        <f t="shared" si="0"/>
        <v>0</v>
      </c>
      <c r="S28" s="61">
        <f t="shared" si="1"/>
        <v>0</v>
      </c>
      <c r="T28" s="64">
        <f t="shared" si="2"/>
        <v>4786.2</v>
      </c>
      <c r="U28" s="65">
        <f t="shared" si="3"/>
        <v>684</v>
      </c>
      <c r="V28" s="66">
        <v>4786.2</v>
      </c>
      <c r="W28" s="67">
        <v>684</v>
      </c>
      <c r="X28" s="62">
        <f t="shared" si="4"/>
        <v>342</v>
      </c>
      <c r="Y28" s="63">
        <f t="shared" si="5"/>
        <v>6.997368421052632</v>
      </c>
      <c r="Z28" s="97">
        <v>23221.16</v>
      </c>
      <c r="AA28" s="99">
        <v>1618</v>
      </c>
      <c r="AB28" s="68">
        <f t="shared" si="9"/>
        <v>-0.7938862658023974</v>
      </c>
      <c r="AC28" s="68">
        <f t="shared" si="10"/>
        <v>-0.5772558714462299</v>
      </c>
      <c r="AD28" s="69">
        <v>121079.66</v>
      </c>
      <c r="AE28" s="70">
        <v>9123</v>
      </c>
      <c r="AF28" s="71">
        <f t="shared" si="6"/>
        <v>13.271912747999561</v>
      </c>
    </row>
    <row r="29" spans="1:32" s="29" customFormat="1" ht="11.25">
      <c r="A29" s="32">
        <v>23</v>
      </c>
      <c r="B29" s="50"/>
      <c r="C29" s="73" t="s">
        <v>66</v>
      </c>
      <c r="D29" s="74" t="s">
        <v>42</v>
      </c>
      <c r="E29" s="75" t="s">
        <v>61</v>
      </c>
      <c r="F29" s="76">
        <v>42839</v>
      </c>
      <c r="G29" s="55" t="s">
        <v>35</v>
      </c>
      <c r="H29" s="77">
        <v>377</v>
      </c>
      <c r="I29" s="77">
        <v>1</v>
      </c>
      <c r="J29" s="93">
        <v>1</v>
      </c>
      <c r="K29" s="57">
        <v>15</v>
      </c>
      <c r="L29" s="58">
        <v>0</v>
      </c>
      <c r="M29" s="59">
        <v>0</v>
      </c>
      <c r="N29" s="58">
        <v>0</v>
      </c>
      <c r="O29" s="59">
        <v>0</v>
      </c>
      <c r="P29" s="58">
        <v>0</v>
      </c>
      <c r="Q29" s="59">
        <v>0</v>
      </c>
      <c r="R29" s="60">
        <f t="shared" si="0"/>
        <v>0</v>
      </c>
      <c r="S29" s="61">
        <f t="shared" si="1"/>
        <v>0</v>
      </c>
      <c r="T29" s="64">
        <f t="shared" si="2"/>
        <v>3591</v>
      </c>
      <c r="U29" s="65">
        <f t="shared" si="3"/>
        <v>602</v>
      </c>
      <c r="V29" s="66">
        <v>3591</v>
      </c>
      <c r="W29" s="80">
        <v>602</v>
      </c>
      <c r="X29" s="62">
        <f t="shared" si="4"/>
        <v>602</v>
      </c>
      <c r="Y29" s="63">
        <f t="shared" si="5"/>
        <v>5.965116279069767</v>
      </c>
      <c r="Z29" s="97">
        <v>7182</v>
      </c>
      <c r="AA29" s="98">
        <v>1204</v>
      </c>
      <c r="AB29" s="68">
        <f t="shared" si="9"/>
        <v>-0.5</v>
      </c>
      <c r="AC29" s="68">
        <f t="shared" si="10"/>
        <v>-0.5</v>
      </c>
      <c r="AD29" s="78">
        <v>31761048</v>
      </c>
      <c r="AE29" s="79">
        <v>2656286</v>
      </c>
      <c r="AF29" s="71">
        <f t="shared" si="6"/>
        <v>11.956938371847007</v>
      </c>
    </row>
    <row r="30" spans="1:32" s="29" customFormat="1" ht="11.25">
      <c r="A30" s="32">
        <v>24</v>
      </c>
      <c r="B30" s="50"/>
      <c r="C30" s="51" t="s">
        <v>36</v>
      </c>
      <c r="D30" s="52" t="s">
        <v>37</v>
      </c>
      <c r="E30" s="53" t="s">
        <v>36</v>
      </c>
      <c r="F30" s="54">
        <v>42755</v>
      </c>
      <c r="G30" s="55" t="s">
        <v>77</v>
      </c>
      <c r="H30" s="56">
        <v>330</v>
      </c>
      <c r="I30" s="56">
        <v>1</v>
      </c>
      <c r="J30" s="93">
        <v>1</v>
      </c>
      <c r="K30" s="57">
        <v>12</v>
      </c>
      <c r="L30" s="58">
        <v>0</v>
      </c>
      <c r="M30" s="59">
        <v>0</v>
      </c>
      <c r="N30" s="58">
        <v>0</v>
      </c>
      <c r="O30" s="59">
        <v>0</v>
      </c>
      <c r="P30" s="58">
        <v>0</v>
      </c>
      <c r="Q30" s="59">
        <v>0</v>
      </c>
      <c r="R30" s="60">
        <f t="shared" si="0"/>
        <v>0</v>
      </c>
      <c r="S30" s="61">
        <f t="shared" si="1"/>
        <v>0</v>
      </c>
      <c r="T30" s="64">
        <f t="shared" si="2"/>
        <v>3589.65</v>
      </c>
      <c r="U30" s="65">
        <f t="shared" si="3"/>
        <v>513</v>
      </c>
      <c r="V30" s="66">
        <v>3589.65</v>
      </c>
      <c r="W30" s="67">
        <v>513</v>
      </c>
      <c r="X30" s="62">
        <f t="shared" si="4"/>
        <v>513</v>
      </c>
      <c r="Y30" s="63">
        <f t="shared" si="5"/>
        <v>6.997368421052632</v>
      </c>
      <c r="Z30" s="97">
        <v>4786.2</v>
      </c>
      <c r="AA30" s="99">
        <v>684</v>
      </c>
      <c r="AB30" s="68">
        <f t="shared" si="9"/>
        <v>-0.24999999999999994</v>
      </c>
      <c r="AC30" s="68">
        <f t="shared" si="10"/>
        <v>-0.25</v>
      </c>
      <c r="AD30" s="69">
        <v>21353023.38</v>
      </c>
      <c r="AE30" s="70">
        <v>1811081</v>
      </c>
      <c r="AF30" s="71">
        <f t="shared" si="6"/>
        <v>11.790208930467493</v>
      </c>
    </row>
    <row r="31" spans="1:32" s="29" customFormat="1" ht="11.25">
      <c r="A31" s="32">
        <v>25</v>
      </c>
      <c r="B31" s="50"/>
      <c r="C31" s="51" t="s">
        <v>56</v>
      </c>
      <c r="D31" s="52" t="s">
        <v>32</v>
      </c>
      <c r="E31" s="53" t="s">
        <v>57</v>
      </c>
      <c r="F31" s="54">
        <v>42783</v>
      </c>
      <c r="G31" s="55" t="s">
        <v>44</v>
      </c>
      <c r="H31" s="56">
        <v>26</v>
      </c>
      <c r="I31" s="56">
        <v>1</v>
      </c>
      <c r="J31" s="93">
        <v>1</v>
      </c>
      <c r="K31" s="57">
        <v>16</v>
      </c>
      <c r="L31" s="58">
        <v>0</v>
      </c>
      <c r="M31" s="59">
        <v>0</v>
      </c>
      <c r="N31" s="58">
        <v>0</v>
      </c>
      <c r="O31" s="59">
        <v>0</v>
      </c>
      <c r="P31" s="58">
        <v>0</v>
      </c>
      <c r="Q31" s="59">
        <v>0</v>
      </c>
      <c r="R31" s="60">
        <f t="shared" si="0"/>
        <v>0</v>
      </c>
      <c r="S31" s="61">
        <f t="shared" si="1"/>
        <v>0</v>
      </c>
      <c r="T31" s="64">
        <f t="shared" si="2"/>
        <v>2376</v>
      </c>
      <c r="U31" s="65">
        <f t="shared" si="3"/>
        <v>475</v>
      </c>
      <c r="V31" s="66">
        <v>2376</v>
      </c>
      <c r="W31" s="80">
        <v>475</v>
      </c>
      <c r="X31" s="62">
        <f t="shared" si="4"/>
        <v>475</v>
      </c>
      <c r="Y31" s="63">
        <f t="shared" si="5"/>
        <v>5.002105263157895</v>
      </c>
      <c r="Z31" s="97">
        <v>300</v>
      </c>
      <c r="AA31" s="98">
        <v>30</v>
      </c>
      <c r="AB31" s="68">
        <f t="shared" si="9"/>
        <v>6.92</v>
      </c>
      <c r="AC31" s="68">
        <f t="shared" si="10"/>
        <v>14.833333333333334</v>
      </c>
      <c r="AD31" s="78">
        <v>825366.97</v>
      </c>
      <c r="AE31" s="79">
        <v>58739</v>
      </c>
      <c r="AF31" s="71">
        <f t="shared" si="6"/>
        <v>14.051430395478302</v>
      </c>
    </row>
    <row r="32" spans="1:32" s="29" customFormat="1" ht="11.25">
      <c r="A32" s="32">
        <v>26</v>
      </c>
      <c r="B32" s="50"/>
      <c r="C32" s="51" t="s">
        <v>59</v>
      </c>
      <c r="D32" s="52" t="s">
        <v>39</v>
      </c>
      <c r="E32" s="53" t="s">
        <v>60</v>
      </c>
      <c r="F32" s="54">
        <v>42811</v>
      </c>
      <c r="G32" s="55" t="s">
        <v>45</v>
      </c>
      <c r="H32" s="56">
        <v>12</v>
      </c>
      <c r="I32" s="56">
        <v>1</v>
      </c>
      <c r="J32" s="93">
        <v>1</v>
      </c>
      <c r="K32" s="57">
        <v>12</v>
      </c>
      <c r="L32" s="58">
        <v>0</v>
      </c>
      <c r="M32" s="59">
        <v>0</v>
      </c>
      <c r="N32" s="58">
        <v>0</v>
      </c>
      <c r="O32" s="59">
        <v>0</v>
      </c>
      <c r="P32" s="58">
        <v>0</v>
      </c>
      <c r="Q32" s="59">
        <v>0</v>
      </c>
      <c r="R32" s="60">
        <f t="shared" si="0"/>
        <v>0</v>
      </c>
      <c r="S32" s="61">
        <f t="shared" si="1"/>
        <v>0</v>
      </c>
      <c r="T32" s="64">
        <f t="shared" si="2"/>
        <v>2376</v>
      </c>
      <c r="U32" s="65">
        <f t="shared" si="3"/>
        <v>475</v>
      </c>
      <c r="V32" s="66">
        <v>2376</v>
      </c>
      <c r="W32" s="67">
        <v>475</v>
      </c>
      <c r="X32" s="62">
        <f t="shared" si="4"/>
        <v>475</v>
      </c>
      <c r="Y32" s="63">
        <f t="shared" si="5"/>
        <v>5.002105263157895</v>
      </c>
      <c r="Z32" s="97">
        <v>2376</v>
      </c>
      <c r="AA32" s="99">
        <v>475</v>
      </c>
      <c r="AB32" s="68">
        <f t="shared" si="9"/>
        <v>0</v>
      </c>
      <c r="AC32" s="68">
        <f t="shared" si="10"/>
        <v>0</v>
      </c>
      <c r="AD32" s="69">
        <v>61264.6</v>
      </c>
      <c r="AE32" s="70">
        <v>6388</v>
      </c>
      <c r="AF32" s="71">
        <f t="shared" si="6"/>
        <v>9.590576080150282</v>
      </c>
    </row>
    <row r="33" spans="1:32" s="29" customFormat="1" ht="11.25">
      <c r="A33" s="32">
        <v>27</v>
      </c>
      <c r="B33" s="50"/>
      <c r="C33" s="51" t="s">
        <v>51</v>
      </c>
      <c r="D33" s="52"/>
      <c r="E33" s="53" t="s">
        <v>51</v>
      </c>
      <c r="F33" s="54">
        <v>42286</v>
      </c>
      <c r="G33" s="55" t="s">
        <v>33</v>
      </c>
      <c r="H33" s="56">
        <v>284</v>
      </c>
      <c r="I33" s="56">
        <v>2</v>
      </c>
      <c r="J33" s="94">
        <v>2</v>
      </c>
      <c r="K33" s="57">
        <v>12</v>
      </c>
      <c r="L33" s="69">
        <v>0</v>
      </c>
      <c r="M33" s="70">
        <v>0</v>
      </c>
      <c r="N33" s="69">
        <v>0</v>
      </c>
      <c r="O33" s="70">
        <v>0</v>
      </c>
      <c r="P33" s="69">
        <v>0</v>
      </c>
      <c r="Q33" s="70">
        <v>0</v>
      </c>
      <c r="R33" s="60">
        <f t="shared" si="0"/>
        <v>0</v>
      </c>
      <c r="S33" s="61">
        <f t="shared" si="1"/>
        <v>0</v>
      </c>
      <c r="T33" s="64">
        <f t="shared" si="2"/>
        <v>4744</v>
      </c>
      <c r="U33" s="65">
        <f t="shared" si="3"/>
        <v>474</v>
      </c>
      <c r="V33" s="66">
        <v>4744</v>
      </c>
      <c r="W33" s="67">
        <v>474</v>
      </c>
      <c r="X33" s="62">
        <f t="shared" si="4"/>
        <v>237</v>
      </c>
      <c r="Y33" s="63">
        <f t="shared" si="5"/>
        <v>10.0084388185654</v>
      </c>
      <c r="Z33" s="97">
        <v>949</v>
      </c>
      <c r="AA33" s="99">
        <v>95</v>
      </c>
      <c r="AB33" s="68">
        <f t="shared" si="9"/>
        <v>3.9989462592202316</v>
      </c>
      <c r="AC33" s="68">
        <f t="shared" si="10"/>
        <v>3.9894736842105263</v>
      </c>
      <c r="AD33" s="69">
        <v>8097446.07</v>
      </c>
      <c r="AE33" s="70">
        <v>718521</v>
      </c>
      <c r="AF33" s="71">
        <f t="shared" si="6"/>
        <v>11.269602516836668</v>
      </c>
    </row>
    <row r="34" spans="1:32" s="29" customFormat="1" ht="11.25">
      <c r="A34" s="32">
        <v>28</v>
      </c>
      <c r="B34" s="50"/>
      <c r="C34" s="51" t="s">
        <v>62</v>
      </c>
      <c r="D34" s="52" t="s">
        <v>39</v>
      </c>
      <c r="E34" s="53" t="s">
        <v>63</v>
      </c>
      <c r="F34" s="54">
        <v>42846</v>
      </c>
      <c r="G34" s="55" t="s">
        <v>77</v>
      </c>
      <c r="H34" s="56">
        <v>246</v>
      </c>
      <c r="I34" s="56">
        <v>3</v>
      </c>
      <c r="J34" s="93">
        <v>3</v>
      </c>
      <c r="K34" s="57">
        <v>17</v>
      </c>
      <c r="L34" s="58">
        <v>0</v>
      </c>
      <c r="M34" s="59">
        <v>0</v>
      </c>
      <c r="N34" s="58">
        <v>0</v>
      </c>
      <c r="O34" s="59">
        <v>0</v>
      </c>
      <c r="P34" s="58">
        <v>0</v>
      </c>
      <c r="Q34" s="59">
        <v>0</v>
      </c>
      <c r="R34" s="60">
        <f t="shared" si="0"/>
        <v>0</v>
      </c>
      <c r="S34" s="61">
        <f t="shared" si="1"/>
        <v>0</v>
      </c>
      <c r="T34" s="64">
        <f t="shared" si="2"/>
        <v>2141</v>
      </c>
      <c r="U34" s="65">
        <f t="shared" si="3"/>
        <v>427</v>
      </c>
      <c r="V34" s="66">
        <v>2141</v>
      </c>
      <c r="W34" s="67">
        <v>427</v>
      </c>
      <c r="X34" s="62">
        <f t="shared" si="4"/>
        <v>142.33333333333334</v>
      </c>
      <c r="Y34" s="63">
        <f t="shared" si="5"/>
        <v>5.014051522248243</v>
      </c>
      <c r="Z34" s="97">
        <v>2688.1</v>
      </c>
      <c r="AA34" s="99">
        <v>401</v>
      </c>
      <c r="AB34" s="68">
        <f t="shared" si="9"/>
        <v>-0.20352665451434096</v>
      </c>
      <c r="AC34" s="68">
        <f t="shared" si="10"/>
        <v>0.06483790523690773</v>
      </c>
      <c r="AD34" s="69">
        <v>4953312.54</v>
      </c>
      <c r="AE34" s="70">
        <v>458092</v>
      </c>
      <c r="AF34" s="71">
        <f t="shared" si="6"/>
        <v>10.812920854326205</v>
      </c>
    </row>
    <row r="35" spans="1:32" s="29" customFormat="1" ht="11.25">
      <c r="A35" s="32">
        <v>29</v>
      </c>
      <c r="B35" s="50"/>
      <c r="C35" s="51" t="s">
        <v>107</v>
      </c>
      <c r="D35" s="52" t="s">
        <v>37</v>
      </c>
      <c r="E35" s="53" t="s">
        <v>108</v>
      </c>
      <c r="F35" s="54">
        <v>42979</v>
      </c>
      <c r="G35" s="55" t="s">
        <v>77</v>
      </c>
      <c r="H35" s="56">
        <v>290</v>
      </c>
      <c r="I35" s="56">
        <v>13</v>
      </c>
      <c r="J35" s="93">
        <v>13</v>
      </c>
      <c r="K35" s="57">
        <v>4</v>
      </c>
      <c r="L35" s="58">
        <v>471</v>
      </c>
      <c r="M35" s="59">
        <v>65</v>
      </c>
      <c r="N35" s="58">
        <v>750</v>
      </c>
      <c r="O35" s="59">
        <v>93</v>
      </c>
      <c r="P35" s="58">
        <v>747</v>
      </c>
      <c r="Q35" s="59">
        <v>98</v>
      </c>
      <c r="R35" s="60">
        <f t="shared" si="0"/>
        <v>1968</v>
      </c>
      <c r="S35" s="61">
        <f t="shared" si="1"/>
        <v>256</v>
      </c>
      <c r="T35" s="64">
        <f t="shared" si="2"/>
        <v>1339.5</v>
      </c>
      <c r="U35" s="65">
        <f t="shared" si="3"/>
        <v>161</v>
      </c>
      <c r="V35" s="66">
        <v>3307.5</v>
      </c>
      <c r="W35" s="67">
        <v>417</v>
      </c>
      <c r="X35" s="62">
        <f t="shared" si="4"/>
        <v>32.07692307692308</v>
      </c>
      <c r="Y35" s="63">
        <f t="shared" si="5"/>
        <v>7.931654676258993</v>
      </c>
      <c r="Z35" s="97">
        <v>62394.18</v>
      </c>
      <c r="AA35" s="99">
        <v>6720</v>
      </c>
      <c r="AB35" s="68">
        <f t="shared" si="9"/>
        <v>-0.946990248128912</v>
      </c>
      <c r="AC35" s="68">
        <f t="shared" si="10"/>
        <v>-0.9379464285714286</v>
      </c>
      <c r="AD35" s="69">
        <v>1037139.82</v>
      </c>
      <c r="AE35" s="70">
        <v>96028</v>
      </c>
      <c r="AF35" s="71">
        <f t="shared" si="6"/>
        <v>10.80038967801058</v>
      </c>
    </row>
    <row r="36" spans="1:32" s="29" customFormat="1" ht="11.25">
      <c r="A36" s="32">
        <v>30</v>
      </c>
      <c r="B36" s="50"/>
      <c r="C36" s="51" t="s">
        <v>87</v>
      </c>
      <c r="D36" s="52" t="s">
        <v>39</v>
      </c>
      <c r="E36" s="53" t="s">
        <v>86</v>
      </c>
      <c r="F36" s="54">
        <v>42965</v>
      </c>
      <c r="G36" s="55" t="s">
        <v>44</v>
      </c>
      <c r="H36" s="56">
        <v>125</v>
      </c>
      <c r="I36" s="56">
        <v>1</v>
      </c>
      <c r="J36" s="93">
        <v>1</v>
      </c>
      <c r="K36" s="57">
        <v>5</v>
      </c>
      <c r="L36" s="58">
        <v>0</v>
      </c>
      <c r="M36" s="59">
        <v>0</v>
      </c>
      <c r="N36" s="58">
        <v>0</v>
      </c>
      <c r="O36" s="59">
        <v>0</v>
      </c>
      <c r="P36" s="58">
        <v>0</v>
      </c>
      <c r="Q36" s="59">
        <v>0</v>
      </c>
      <c r="R36" s="60">
        <f t="shared" si="0"/>
        <v>0</v>
      </c>
      <c r="S36" s="61">
        <f t="shared" si="1"/>
        <v>0</v>
      </c>
      <c r="T36" s="64">
        <f t="shared" si="2"/>
        <v>1900.8</v>
      </c>
      <c r="U36" s="65">
        <f t="shared" si="3"/>
        <v>380</v>
      </c>
      <c r="V36" s="66">
        <v>1900.8</v>
      </c>
      <c r="W36" s="80">
        <v>380</v>
      </c>
      <c r="X36" s="62">
        <f t="shared" si="4"/>
        <v>380</v>
      </c>
      <c r="Y36" s="63">
        <f t="shared" si="5"/>
        <v>5.002105263157895</v>
      </c>
      <c r="Z36" s="97">
        <v>904</v>
      </c>
      <c r="AA36" s="98">
        <v>93</v>
      </c>
      <c r="AB36" s="68">
        <f t="shared" si="9"/>
        <v>1.1026548672566372</v>
      </c>
      <c r="AC36" s="68">
        <f t="shared" si="10"/>
        <v>3.086021505376344</v>
      </c>
      <c r="AD36" s="78">
        <v>257641.51</v>
      </c>
      <c r="AE36" s="79">
        <v>23413</v>
      </c>
      <c r="AF36" s="71">
        <f t="shared" si="6"/>
        <v>11.004207491564516</v>
      </c>
    </row>
    <row r="37" spans="1:32" s="29" customFormat="1" ht="11.25">
      <c r="A37" s="32">
        <v>31</v>
      </c>
      <c r="B37" s="81"/>
      <c r="C37" s="51" t="s">
        <v>95</v>
      </c>
      <c r="D37" s="52" t="s">
        <v>37</v>
      </c>
      <c r="E37" s="53" t="s">
        <v>96</v>
      </c>
      <c r="F37" s="54">
        <v>42972</v>
      </c>
      <c r="G37" s="55" t="s">
        <v>45</v>
      </c>
      <c r="H37" s="56">
        <v>14</v>
      </c>
      <c r="I37" s="56">
        <v>4</v>
      </c>
      <c r="J37" s="93">
        <v>4</v>
      </c>
      <c r="K37" s="57">
        <v>5</v>
      </c>
      <c r="L37" s="58">
        <v>478</v>
      </c>
      <c r="M37" s="59">
        <v>88</v>
      </c>
      <c r="N37" s="58">
        <v>269</v>
      </c>
      <c r="O37" s="59">
        <v>32</v>
      </c>
      <c r="P37" s="58">
        <v>524</v>
      </c>
      <c r="Q37" s="59">
        <v>99</v>
      </c>
      <c r="R37" s="60">
        <f t="shared" si="0"/>
        <v>1271</v>
      </c>
      <c r="S37" s="61">
        <f t="shared" si="1"/>
        <v>219</v>
      </c>
      <c r="T37" s="64">
        <f t="shared" si="2"/>
        <v>1105</v>
      </c>
      <c r="U37" s="65">
        <f t="shared" si="3"/>
        <v>159</v>
      </c>
      <c r="V37" s="66">
        <v>2376</v>
      </c>
      <c r="W37" s="67">
        <v>378</v>
      </c>
      <c r="X37" s="62">
        <f t="shared" si="4"/>
        <v>94.5</v>
      </c>
      <c r="Y37" s="63">
        <f t="shared" si="5"/>
        <v>6.285714285714286</v>
      </c>
      <c r="Z37" s="97">
        <v>5898.75</v>
      </c>
      <c r="AA37" s="99">
        <v>530</v>
      </c>
      <c r="AB37" s="68">
        <f t="shared" si="9"/>
        <v>-0.5972027972027972</v>
      </c>
      <c r="AC37" s="68">
        <f t="shared" si="10"/>
        <v>-0.28679245283018867</v>
      </c>
      <c r="AD37" s="69">
        <v>64368.3</v>
      </c>
      <c r="AE37" s="70">
        <v>4865</v>
      </c>
      <c r="AF37" s="71">
        <f t="shared" si="6"/>
        <v>13.230894141829394</v>
      </c>
    </row>
    <row r="38" spans="1:32" s="29" customFormat="1" ht="11.25">
      <c r="A38" s="32">
        <v>32</v>
      </c>
      <c r="B38" s="81"/>
      <c r="C38" s="73" t="s">
        <v>91</v>
      </c>
      <c r="D38" s="74" t="s">
        <v>32</v>
      </c>
      <c r="E38" s="75" t="s">
        <v>92</v>
      </c>
      <c r="F38" s="76">
        <v>42965</v>
      </c>
      <c r="G38" s="55" t="s">
        <v>41</v>
      </c>
      <c r="H38" s="77">
        <v>226</v>
      </c>
      <c r="I38" s="77">
        <v>3</v>
      </c>
      <c r="J38" s="93">
        <v>3</v>
      </c>
      <c r="K38" s="57">
        <v>6</v>
      </c>
      <c r="L38" s="58">
        <v>1591</v>
      </c>
      <c r="M38" s="59">
        <v>76</v>
      </c>
      <c r="N38" s="58">
        <v>827</v>
      </c>
      <c r="O38" s="59">
        <v>43</v>
      </c>
      <c r="P38" s="58">
        <v>1113</v>
      </c>
      <c r="Q38" s="59">
        <v>62</v>
      </c>
      <c r="R38" s="60">
        <f t="shared" si="0"/>
        <v>3531</v>
      </c>
      <c r="S38" s="61">
        <f t="shared" si="1"/>
        <v>181</v>
      </c>
      <c r="T38" s="64">
        <f t="shared" si="2"/>
        <v>2880</v>
      </c>
      <c r="U38" s="65">
        <f t="shared" si="3"/>
        <v>173</v>
      </c>
      <c r="V38" s="66">
        <v>6411</v>
      </c>
      <c r="W38" s="67">
        <v>354</v>
      </c>
      <c r="X38" s="62">
        <f t="shared" si="4"/>
        <v>118</v>
      </c>
      <c r="Y38" s="63">
        <f t="shared" si="5"/>
        <v>18.110169491525422</v>
      </c>
      <c r="Z38" s="97">
        <v>58191</v>
      </c>
      <c r="AA38" s="99">
        <v>3794</v>
      </c>
      <c r="AB38" s="68">
        <f t="shared" si="9"/>
        <v>-0.8898283239676239</v>
      </c>
      <c r="AC38" s="68">
        <f t="shared" si="10"/>
        <v>-0.9066947812335266</v>
      </c>
      <c r="AD38" s="78">
        <v>3336970</v>
      </c>
      <c r="AE38" s="79">
        <v>260527</v>
      </c>
      <c r="AF38" s="71">
        <f t="shared" si="6"/>
        <v>12.808538078586864</v>
      </c>
    </row>
    <row r="39" spans="1:33" s="29" customFormat="1" ht="11.25">
      <c r="A39" s="32">
        <v>33</v>
      </c>
      <c r="B39" s="50"/>
      <c r="C39" s="51" t="s">
        <v>128</v>
      </c>
      <c r="D39" s="52" t="s">
        <v>42</v>
      </c>
      <c r="E39" s="53" t="s">
        <v>128</v>
      </c>
      <c r="F39" s="54">
        <v>42993</v>
      </c>
      <c r="G39" s="55" t="s">
        <v>68</v>
      </c>
      <c r="H39" s="56">
        <v>99</v>
      </c>
      <c r="I39" s="56">
        <v>19</v>
      </c>
      <c r="J39" s="93">
        <v>19</v>
      </c>
      <c r="K39" s="57">
        <v>2</v>
      </c>
      <c r="L39" s="58">
        <v>301</v>
      </c>
      <c r="M39" s="59">
        <v>31</v>
      </c>
      <c r="N39" s="58">
        <v>658.5</v>
      </c>
      <c r="O39" s="59">
        <v>64</v>
      </c>
      <c r="P39" s="58">
        <v>804</v>
      </c>
      <c r="Q39" s="59">
        <v>80</v>
      </c>
      <c r="R39" s="60">
        <f t="shared" si="0"/>
        <v>1763.5</v>
      </c>
      <c r="S39" s="61">
        <f t="shared" si="1"/>
        <v>175</v>
      </c>
      <c r="T39" s="64">
        <f aca="true" t="shared" si="11" ref="T39:T61">V39-R39</f>
        <v>1436.5</v>
      </c>
      <c r="U39" s="65">
        <f aca="true" t="shared" si="12" ref="U39:U61">W39-S39</f>
        <v>116</v>
      </c>
      <c r="V39" s="66">
        <v>3200</v>
      </c>
      <c r="W39" s="67">
        <v>291</v>
      </c>
      <c r="X39" s="62">
        <f t="shared" si="4"/>
        <v>15.31578947368421</v>
      </c>
      <c r="Y39" s="63">
        <f t="shared" si="5"/>
        <v>10.996563573883162</v>
      </c>
      <c r="Z39" s="97">
        <v>74312.94</v>
      </c>
      <c r="AA39" s="99">
        <v>6302</v>
      </c>
      <c r="AB39" s="68">
        <f t="shared" si="9"/>
        <v>-0.9569388588313152</v>
      </c>
      <c r="AC39" s="68">
        <f t="shared" si="10"/>
        <v>-0.9538241827991114</v>
      </c>
      <c r="AD39" s="69">
        <v>77512.94</v>
      </c>
      <c r="AE39" s="70">
        <v>6593</v>
      </c>
      <c r="AF39" s="71">
        <f t="shared" si="6"/>
        <v>11.75685423934476</v>
      </c>
      <c r="AG39" s="96"/>
    </row>
    <row r="40" spans="1:33" s="29" customFormat="1" ht="11.25">
      <c r="A40" s="32">
        <v>34</v>
      </c>
      <c r="B40" s="81"/>
      <c r="C40" s="51" t="s">
        <v>104</v>
      </c>
      <c r="D40" s="52" t="s">
        <v>34</v>
      </c>
      <c r="E40" s="53" t="s">
        <v>105</v>
      </c>
      <c r="F40" s="54">
        <v>36672</v>
      </c>
      <c r="G40" s="55" t="s">
        <v>45</v>
      </c>
      <c r="H40" s="56">
        <v>8</v>
      </c>
      <c r="I40" s="56">
        <v>5</v>
      </c>
      <c r="J40" s="93">
        <v>5</v>
      </c>
      <c r="K40" s="57">
        <v>4</v>
      </c>
      <c r="L40" s="58">
        <v>151</v>
      </c>
      <c r="M40" s="59">
        <v>11</v>
      </c>
      <c r="N40" s="58">
        <v>412</v>
      </c>
      <c r="O40" s="59">
        <v>55</v>
      </c>
      <c r="P40" s="58">
        <v>526</v>
      </c>
      <c r="Q40" s="59">
        <v>55</v>
      </c>
      <c r="R40" s="60">
        <f t="shared" si="0"/>
        <v>1089</v>
      </c>
      <c r="S40" s="61">
        <f t="shared" si="1"/>
        <v>121</v>
      </c>
      <c r="T40" s="64">
        <f t="shared" si="11"/>
        <v>1061.5</v>
      </c>
      <c r="U40" s="65">
        <f t="shared" si="12"/>
        <v>107</v>
      </c>
      <c r="V40" s="66">
        <v>2150.5</v>
      </c>
      <c r="W40" s="67">
        <v>228</v>
      </c>
      <c r="X40" s="62">
        <f t="shared" si="4"/>
        <v>45.6</v>
      </c>
      <c r="Y40" s="63">
        <f t="shared" si="5"/>
        <v>9.432017543859649</v>
      </c>
      <c r="Z40" s="97">
        <v>6093.5</v>
      </c>
      <c r="AA40" s="99">
        <v>417</v>
      </c>
      <c r="AB40" s="68">
        <f t="shared" si="9"/>
        <v>-0.6470829572495281</v>
      </c>
      <c r="AC40" s="68">
        <f t="shared" si="10"/>
        <v>-0.45323741007194246</v>
      </c>
      <c r="AD40" s="69">
        <v>29836.25</v>
      </c>
      <c r="AE40" s="70">
        <v>2141</v>
      </c>
      <c r="AF40" s="71">
        <f t="shared" si="6"/>
        <v>13.935660906118637</v>
      </c>
      <c r="AG40" s="96"/>
    </row>
    <row r="41" spans="1:33" s="29" customFormat="1" ht="11.25">
      <c r="A41" s="32">
        <v>35</v>
      </c>
      <c r="B41" s="50"/>
      <c r="C41" s="51" t="s">
        <v>129</v>
      </c>
      <c r="D41" s="52" t="s">
        <v>40</v>
      </c>
      <c r="E41" s="53" t="s">
        <v>129</v>
      </c>
      <c r="F41" s="54">
        <v>42993</v>
      </c>
      <c r="G41" s="55" t="s">
        <v>46</v>
      </c>
      <c r="H41" s="56">
        <v>38</v>
      </c>
      <c r="I41" s="56">
        <v>14</v>
      </c>
      <c r="J41" s="93">
        <v>14</v>
      </c>
      <c r="K41" s="57">
        <v>2</v>
      </c>
      <c r="L41" s="58">
        <v>152</v>
      </c>
      <c r="M41" s="59">
        <v>17</v>
      </c>
      <c r="N41" s="58">
        <v>554</v>
      </c>
      <c r="O41" s="59">
        <v>58</v>
      </c>
      <c r="P41" s="58">
        <v>592</v>
      </c>
      <c r="Q41" s="59">
        <v>60</v>
      </c>
      <c r="R41" s="60">
        <f t="shared" si="0"/>
        <v>1298</v>
      </c>
      <c r="S41" s="61">
        <f t="shared" si="1"/>
        <v>135</v>
      </c>
      <c r="T41" s="64">
        <f t="shared" si="11"/>
        <v>648</v>
      </c>
      <c r="U41" s="65">
        <f t="shared" si="12"/>
        <v>73</v>
      </c>
      <c r="V41" s="66">
        <v>1946</v>
      </c>
      <c r="W41" s="67">
        <v>208</v>
      </c>
      <c r="X41" s="62">
        <f t="shared" si="4"/>
        <v>14.857142857142858</v>
      </c>
      <c r="Y41" s="63">
        <f t="shared" si="5"/>
        <v>9.35576923076923</v>
      </c>
      <c r="Z41" s="97">
        <v>12517.63</v>
      </c>
      <c r="AA41" s="99">
        <v>1235</v>
      </c>
      <c r="AB41" s="68">
        <f t="shared" si="9"/>
        <v>-0.8445392618251218</v>
      </c>
      <c r="AC41" s="68">
        <f t="shared" si="10"/>
        <v>-0.8315789473684211</v>
      </c>
      <c r="AD41" s="69">
        <v>14443.63</v>
      </c>
      <c r="AE41" s="70">
        <v>1441</v>
      </c>
      <c r="AF41" s="71">
        <f t="shared" si="6"/>
        <v>10.023337959750172</v>
      </c>
      <c r="AG41" s="96"/>
    </row>
    <row r="42" spans="1:33" s="29" customFormat="1" ht="11.25">
      <c r="A42" s="32">
        <v>36</v>
      </c>
      <c r="B42" s="72" t="s">
        <v>31</v>
      </c>
      <c r="C42" s="51" t="s">
        <v>139</v>
      </c>
      <c r="D42" s="52" t="s">
        <v>37</v>
      </c>
      <c r="E42" s="53" t="s">
        <v>139</v>
      </c>
      <c r="F42" s="54">
        <v>43000</v>
      </c>
      <c r="G42" s="55" t="s">
        <v>47</v>
      </c>
      <c r="H42" s="56">
        <v>15</v>
      </c>
      <c r="I42" s="56">
        <v>15</v>
      </c>
      <c r="J42" s="93">
        <v>15</v>
      </c>
      <c r="K42" s="57">
        <v>1</v>
      </c>
      <c r="L42" s="58">
        <v>614.83</v>
      </c>
      <c r="M42" s="59">
        <v>47</v>
      </c>
      <c r="N42" s="58">
        <v>771.83</v>
      </c>
      <c r="O42" s="59">
        <v>67</v>
      </c>
      <c r="P42" s="58">
        <v>898.5</v>
      </c>
      <c r="Q42" s="59">
        <v>80</v>
      </c>
      <c r="R42" s="60">
        <f t="shared" si="0"/>
        <v>2285.16</v>
      </c>
      <c r="S42" s="61">
        <f t="shared" si="1"/>
        <v>194</v>
      </c>
      <c r="T42" s="64">
        <f t="shared" si="11"/>
        <v>-0.15999999999985448</v>
      </c>
      <c r="U42" s="65">
        <f t="shared" si="12"/>
        <v>0</v>
      </c>
      <c r="V42" s="66">
        <v>2285</v>
      </c>
      <c r="W42" s="67">
        <v>194</v>
      </c>
      <c r="X42" s="62"/>
      <c r="Y42" s="63">
        <f t="shared" si="5"/>
        <v>11.778350515463918</v>
      </c>
      <c r="Z42" s="97"/>
      <c r="AA42" s="99"/>
      <c r="AB42" s="68"/>
      <c r="AC42" s="68"/>
      <c r="AD42" s="69">
        <v>2285.16</v>
      </c>
      <c r="AE42" s="70">
        <v>194</v>
      </c>
      <c r="AF42" s="71">
        <f t="shared" si="6"/>
        <v>11.779175257731959</v>
      </c>
      <c r="AG42" s="96"/>
    </row>
    <row r="43" spans="1:33" s="29" customFormat="1" ht="11.25">
      <c r="A43" s="32">
        <v>37</v>
      </c>
      <c r="B43" s="50"/>
      <c r="C43" s="51" t="s">
        <v>52</v>
      </c>
      <c r="D43" s="52"/>
      <c r="E43" s="53" t="s">
        <v>53</v>
      </c>
      <c r="F43" s="76">
        <v>41656</v>
      </c>
      <c r="G43" s="55" t="s">
        <v>33</v>
      </c>
      <c r="H43" s="56">
        <v>40</v>
      </c>
      <c r="I43" s="56">
        <v>1</v>
      </c>
      <c r="J43" s="93">
        <v>1</v>
      </c>
      <c r="K43" s="57">
        <v>12</v>
      </c>
      <c r="L43" s="58">
        <v>0</v>
      </c>
      <c r="M43" s="59">
        <v>0</v>
      </c>
      <c r="N43" s="58">
        <v>0</v>
      </c>
      <c r="O43" s="59">
        <v>0</v>
      </c>
      <c r="P43" s="58">
        <v>0</v>
      </c>
      <c r="Q43" s="59">
        <v>0</v>
      </c>
      <c r="R43" s="60">
        <f t="shared" si="0"/>
        <v>0</v>
      </c>
      <c r="S43" s="61">
        <f t="shared" si="1"/>
        <v>0</v>
      </c>
      <c r="T43" s="64">
        <f t="shared" si="11"/>
        <v>1779</v>
      </c>
      <c r="U43" s="65">
        <f t="shared" si="12"/>
        <v>178</v>
      </c>
      <c r="V43" s="66">
        <v>1779</v>
      </c>
      <c r="W43" s="67">
        <v>178</v>
      </c>
      <c r="X43" s="62">
        <f aca="true" t="shared" si="13" ref="X43:X61">W43/J43</f>
        <v>178</v>
      </c>
      <c r="Y43" s="63">
        <f t="shared" si="5"/>
        <v>9.99438202247191</v>
      </c>
      <c r="Z43" s="97">
        <v>1186</v>
      </c>
      <c r="AA43" s="99">
        <v>119</v>
      </c>
      <c r="AB43" s="68">
        <f aca="true" t="shared" si="14" ref="AB43:AB61">IF(Z43&lt;&gt;0,-(Z43-V43)/Z43,"")</f>
        <v>0.5</v>
      </c>
      <c r="AC43" s="68">
        <f aca="true" t="shared" si="15" ref="AC43:AC61">IF(AA43&lt;&gt;0,-(AA43-W43)/AA43,"")</f>
        <v>0.4957983193277311</v>
      </c>
      <c r="AD43" s="84">
        <v>1838925.64</v>
      </c>
      <c r="AE43" s="85">
        <v>126560</v>
      </c>
      <c r="AF43" s="71">
        <f t="shared" si="6"/>
        <v>14.530069848293298</v>
      </c>
      <c r="AG43" s="96"/>
    </row>
    <row r="44" spans="1:33" s="29" customFormat="1" ht="11.25">
      <c r="A44" s="32">
        <v>38</v>
      </c>
      <c r="B44" s="50"/>
      <c r="C44" s="51" t="s">
        <v>82</v>
      </c>
      <c r="D44" s="52" t="s">
        <v>39</v>
      </c>
      <c r="E44" s="53" t="s">
        <v>83</v>
      </c>
      <c r="F44" s="54">
        <v>42958</v>
      </c>
      <c r="G44" s="55" t="s">
        <v>77</v>
      </c>
      <c r="H44" s="56">
        <v>261</v>
      </c>
      <c r="I44" s="56">
        <v>1</v>
      </c>
      <c r="J44" s="93">
        <v>1</v>
      </c>
      <c r="K44" s="57">
        <v>6</v>
      </c>
      <c r="L44" s="58">
        <v>225</v>
      </c>
      <c r="M44" s="59">
        <v>42</v>
      </c>
      <c r="N44" s="58">
        <v>164</v>
      </c>
      <c r="O44" s="59">
        <v>28</v>
      </c>
      <c r="P44" s="58">
        <v>258</v>
      </c>
      <c r="Q44" s="59">
        <v>42</v>
      </c>
      <c r="R44" s="60">
        <f t="shared" si="0"/>
        <v>647</v>
      </c>
      <c r="S44" s="61">
        <f t="shared" si="1"/>
        <v>112</v>
      </c>
      <c r="T44" s="64">
        <f t="shared" si="11"/>
        <v>319</v>
      </c>
      <c r="U44" s="65">
        <f t="shared" si="12"/>
        <v>59</v>
      </c>
      <c r="V44" s="66">
        <v>966</v>
      </c>
      <c r="W44" s="67">
        <v>171</v>
      </c>
      <c r="X44" s="62">
        <f t="shared" si="13"/>
        <v>171</v>
      </c>
      <c r="Y44" s="63">
        <f t="shared" si="5"/>
        <v>5.649122807017544</v>
      </c>
      <c r="Z44" s="97">
        <v>127</v>
      </c>
      <c r="AA44" s="99">
        <v>16</v>
      </c>
      <c r="AB44" s="68">
        <f t="shared" si="14"/>
        <v>6.606299212598425</v>
      </c>
      <c r="AC44" s="68">
        <f t="shared" si="15"/>
        <v>9.6875</v>
      </c>
      <c r="AD44" s="69">
        <v>959445.77</v>
      </c>
      <c r="AE44" s="70">
        <v>82489</v>
      </c>
      <c r="AF44" s="71">
        <f t="shared" si="6"/>
        <v>11.631196523172786</v>
      </c>
      <c r="AG44" s="96"/>
    </row>
    <row r="45" spans="1:33" s="29" customFormat="1" ht="11.25">
      <c r="A45" s="32">
        <v>39</v>
      </c>
      <c r="B45" s="81"/>
      <c r="C45" s="73" t="s">
        <v>76</v>
      </c>
      <c r="D45" s="74" t="s">
        <v>40</v>
      </c>
      <c r="E45" s="75" t="s">
        <v>75</v>
      </c>
      <c r="F45" s="76">
        <v>42930</v>
      </c>
      <c r="G45" s="55" t="s">
        <v>43</v>
      </c>
      <c r="H45" s="77">
        <v>346</v>
      </c>
      <c r="I45" s="77">
        <v>1</v>
      </c>
      <c r="J45" s="93">
        <v>1</v>
      </c>
      <c r="K45" s="57">
        <v>11</v>
      </c>
      <c r="L45" s="58">
        <v>288.01</v>
      </c>
      <c r="M45" s="59">
        <v>24</v>
      </c>
      <c r="N45" s="58">
        <v>458</v>
      </c>
      <c r="O45" s="59">
        <v>37</v>
      </c>
      <c r="P45" s="58">
        <v>725.19</v>
      </c>
      <c r="Q45" s="59">
        <v>59</v>
      </c>
      <c r="R45" s="60">
        <f t="shared" si="0"/>
        <v>1471.2</v>
      </c>
      <c r="S45" s="61">
        <f t="shared" si="1"/>
        <v>120</v>
      </c>
      <c r="T45" s="64">
        <f t="shared" si="11"/>
        <v>467.02</v>
      </c>
      <c r="U45" s="65">
        <f t="shared" si="12"/>
        <v>49</v>
      </c>
      <c r="V45" s="66">
        <v>1938.22</v>
      </c>
      <c r="W45" s="67">
        <v>169</v>
      </c>
      <c r="X45" s="62">
        <f t="shared" si="13"/>
        <v>169</v>
      </c>
      <c r="Y45" s="63">
        <f t="shared" si="5"/>
        <v>11.468757396449705</v>
      </c>
      <c r="Z45" s="97">
        <v>2598.42</v>
      </c>
      <c r="AA45" s="99">
        <v>232</v>
      </c>
      <c r="AB45" s="68">
        <f t="shared" si="14"/>
        <v>-0.2540774778519254</v>
      </c>
      <c r="AC45" s="68">
        <f t="shared" si="15"/>
        <v>-0.27155172413793105</v>
      </c>
      <c r="AD45" s="78">
        <v>9631540.950000001</v>
      </c>
      <c r="AE45" s="79">
        <v>769457</v>
      </c>
      <c r="AF45" s="71">
        <f t="shared" si="6"/>
        <v>12.517321890631967</v>
      </c>
      <c r="AG45" s="96"/>
    </row>
    <row r="46" spans="1:33" s="29" customFormat="1" ht="11.25">
      <c r="A46" s="32">
        <v>40</v>
      </c>
      <c r="B46" s="50"/>
      <c r="C46" s="51" t="s">
        <v>67</v>
      </c>
      <c r="D46" s="52" t="s">
        <v>39</v>
      </c>
      <c r="E46" s="53" t="s">
        <v>67</v>
      </c>
      <c r="F46" s="54">
        <v>42895</v>
      </c>
      <c r="G46" s="55" t="s">
        <v>45</v>
      </c>
      <c r="H46" s="56">
        <v>15</v>
      </c>
      <c r="I46" s="56">
        <v>1</v>
      </c>
      <c r="J46" s="93">
        <v>1</v>
      </c>
      <c r="K46" s="57">
        <v>13</v>
      </c>
      <c r="L46" s="58">
        <v>0</v>
      </c>
      <c r="M46" s="59">
        <v>0</v>
      </c>
      <c r="N46" s="58">
        <v>0</v>
      </c>
      <c r="O46" s="59">
        <v>0</v>
      </c>
      <c r="P46" s="58">
        <v>0</v>
      </c>
      <c r="Q46" s="59">
        <v>0</v>
      </c>
      <c r="R46" s="60">
        <f t="shared" si="0"/>
        <v>0</v>
      </c>
      <c r="S46" s="61">
        <f t="shared" si="1"/>
        <v>0</v>
      </c>
      <c r="T46" s="64">
        <f t="shared" si="11"/>
        <v>831.6</v>
      </c>
      <c r="U46" s="65">
        <f t="shared" si="12"/>
        <v>166</v>
      </c>
      <c r="V46" s="66">
        <v>831.6</v>
      </c>
      <c r="W46" s="67">
        <v>166</v>
      </c>
      <c r="X46" s="62">
        <f t="shared" si="13"/>
        <v>166</v>
      </c>
      <c r="Y46" s="63">
        <f t="shared" si="5"/>
        <v>5.009638554216868</v>
      </c>
      <c r="Z46" s="97">
        <v>4752</v>
      </c>
      <c r="AA46" s="99">
        <v>950</v>
      </c>
      <c r="AB46" s="68">
        <f t="shared" si="14"/>
        <v>-0.8250000000000001</v>
      </c>
      <c r="AC46" s="68">
        <f t="shared" si="15"/>
        <v>-0.8252631578947368</v>
      </c>
      <c r="AD46" s="69">
        <v>279890.81</v>
      </c>
      <c r="AE46" s="70">
        <v>23475</v>
      </c>
      <c r="AF46" s="71">
        <f t="shared" si="6"/>
        <v>11.922931203407881</v>
      </c>
      <c r="AG46" s="96"/>
    </row>
    <row r="47" spans="1:33" s="29" customFormat="1" ht="11.25">
      <c r="A47" s="32">
        <v>41</v>
      </c>
      <c r="B47" s="50"/>
      <c r="C47" s="51" t="s">
        <v>117</v>
      </c>
      <c r="D47" s="52" t="s">
        <v>40</v>
      </c>
      <c r="E47" s="53" t="s">
        <v>117</v>
      </c>
      <c r="F47" s="54">
        <v>42986</v>
      </c>
      <c r="G47" s="55" t="s">
        <v>48</v>
      </c>
      <c r="H47" s="56">
        <v>28</v>
      </c>
      <c r="I47" s="56">
        <v>3</v>
      </c>
      <c r="J47" s="93">
        <v>3</v>
      </c>
      <c r="K47" s="57">
        <v>3</v>
      </c>
      <c r="L47" s="58">
        <v>32</v>
      </c>
      <c r="M47" s="59">
        <v>8</v>
      </c>
      <c r="N47" s="58">
        <v>217</v>
      </c>
      <c r="O47" s="59">
        <v>42</v>
      </c>
      <c r="P47" s="58">
        <v>276</v>
      </c>
      <c r="Q47" s="59">
        <v>41</v>
      </c>
      <c r="R47" s="60">
        <f t="shared" si="0"/>
        <v>525</v>
      </c>
      <c r="S47" s="61">
        <f t="shared" si="1"/>
        <v>91</v>
      </c>
      <c r="T47" s="64">
        <f t="shared" si="11"/>
        <v>364</v>
      </c>
      <c r="U47" s="65">
        <f t="shared" si="12"/>
        <v>60</v>
      </c>
      <c r="V47" s="66">
        <v>889</v>
      </c>
      <c r="W47" s="67">
        <v>151</v>
      </c>
      <c r="X47" s="62">
        <f t="shared" si="13"/>
        <v>50.333333333333336</v>
      </c>
      <c r="Y47" s="63">
        <f t="shared" si="5"/>
        <v>5.887417218543046</v>
      </c>
      <c r="Z47" s="97">
        <v>372.5</v>
      </c>
      <c r="AA47" s="99">
        <v>28</v>
      </c>
      <c r="AB47" s="68">
        <f t="shared" si="14"/>
        <v>1.3865771812080536</v>
      </c>
      <c r="AC47" s="68">
        <f t="shared" si="15"/>
        <v>4.392857142857143</v>
      </c>
      <c r="AD47" s="69">
        <v>18838.66</v>
      </c>
      <c r="AE47" s="70">
        <v>1810</v>
      </c>
      <c r="AF47" s="71">
        <f t="shared" si="6"/>
        <v>10.408099447513813</v>
      </c>
      <c r="AG47" s="96"/>
    </row>
    <row r="48" spans="1:33" s="29" customFormat="1" ht="11.25">
      <c r="A48" s="32">
        <v>42</v>
      </c>
      <c r="B48" s="50"/>
      <c r="C48" s="51" t="s">
        <v>112</v>
      </c>
      <c r="D48" s="52" t="s">
        <v>40</v>
      </c>
      <c r="E48" s="53" t="s">
        <v>112</v>
      </c>
      <c r="F48" s="54">
        <v>42979</v>
      </c>
      <c r="G48" s="55" t="s">
        <v>68</v>
      </c>
      <c r="H48" s="56">
        <v>224</v>
      </c>
      <c r="I48" s="56">
        <v>8</v>
      </c>
      <c r="J48" s="93">
        <v>8</v>
      </c>
      <c r="K48" s="57">
        <v>4</v>
      </c>
      <c r="L48" s="58">
        <v>82</v>
      </c>
      <c r="M48" s="59">
        <v>12</v>
      </c>
      <c r="N48" s="58">
        <v>286</v>
      </c>
      <c r="O48" s="59">
        <v>31</v>
      </c>
      <c r="P48" s="58">
        <v>330</v>
      </c>
      <c r="Q48" s="59">
        <v>37</v>
      </c>
      <c r="R48" s="60">
        <f t="shared" si="0"/>
        <v>698</v>
      </c>
      <c r="S48" s="61">
        <f t="shared" si="1"/>
        <v>80</v>
      </c>
      <c r="T48" s="64">
        <f t="shared" si="11"/>
        <v>392</v>
      </c>
      <c r="U48" s="65">
        <f t="shared" si="12"/>
        <v>48</v>
      </c>
      <c r="V48" s="66">
        <v>1090</v>
      </c>
      <c r="W48" s="67">
        <v>128</v>
      </c>
      <c r="X48" s="62">
        <f t="shared" si="13"/>
        <v>16</v>
      </c>
      <c r="Y48" s="63">
        <f t="shared" si="5"/>
        <v>8.515625</v>
      </c>
      <c r="Z48" s="97">
        <v>38476.19</v>
      </c>
      <c r="AA48" s="99">
        <v>4594</v>
      </c>
      <c r="AB48" s="68">
        <f t="shared" si="14"/>
        <v>-0.9716707917285989</v>
      </c>
      <c r="AC48" s="68">
        <f t="shared" si="15"/>
        <v>-0.9721375707444493</v>
      </c>
      <c r="AD48" s="69">
        <v>859326.08</v>
      </c>
      <c r="AE48" s="70">
        <v>92085</v>
      </c>
      <c r="AF48" s="71">
        <f t="shared" si="6"/>
        <v>9.33187902481403</v>
      </c>
      <c r="AG48" s="96"/>
    </row>
    <row r="49" spans="1:33" s="29" customFormat="1" ht="11.25">
      <c r="A49" s="32">
        <v>43</v>
      </c>
      <c r="B49" s="50"/>
      <c r="C49" s="51" t="s">
        <v>79</v>
      </c>
      <c r="D49" s="52" t="s">
        <v>32</v>
      </c>
      <c r="E49" s="53" t="s">
        <v>78</v>
      </c>
      <c r="F49" s="54">
        <v>42937</v>
      </c>
      <c r="G49" s="55" t="s">
        <v>44</v>
      </c>
      <c r="H49" s="56">
        <v>134</v>
      </c>
      <c r="I49" s="56">
        <v>1</v>
      </c>
      <c r="J49" s="93">
        <v>1</v>
      </c>
      <c r="K49" s="57">
        <v>7</v>
      </c>
      <c r="L49" s="58">
        <v>0</v>
      </c>
      <c r="M49" s="59">
        <v>0</v>
      </c>
      <c r="N49" s="58">
        <v>0</v>
      </c>
      <c r="O49" s="59">
        <v>0</v>
      </c>
      <c r="P49" s="58">
        <v>0</v>
      </c>
      <c r="Q49" s="59">
        <v>0</v>
      </c>
      <c r="R49" s="60">
        <f t="shared" si="0"/>
        <v>0</v>
      </c>
      <c r="S49" s="61">
        <f t="shared" si="1"/>
        <v>0</v>
      </c>
      <c r="T49" s="64">
        <f t="shared" si="11"/>
        <v>643</v>
      </c>
      <c r="U49" s="65">
        <f t="shared" si="12"/>
        <v>85</v>
      </c>
      <c r="V49" s="66">
        <v>643</v>
      </c>
      <c r="W49" s="80">
        <v>85</v>
      </c>
      <c r="X49" s="62">
        <f t="shared" si="13"/>
        <v>85</v>
      </c>
      <c r="Y49" s="63">
        <f t="shared" si="5"/>
        <v>7.564705882352941</v>
      </c>
      <c r="Z49" s="97">
        <v>252</v>
      </c>
      <c r="AA49" s="98">
        <v>26</v>
      </c>
      <c r="AB49" s="68">
        <f t="shared" si="14"/>
        <v>1.5515873015873016</v>
      </c>
      <c r="AC49" s="68">
        <f t="shared" si="15"/>
        <v>2.269230769230769</v>
      </c>
      <c r="AD49" s="78">
        <v>518466.7</v>
      </c>
      <c r="AE49" s="79">
        <v>45345</v>
      </c>
      <c r="AF49" s="71">
        <f t="shared" si="6"/>
        <v>11.433822913220862</v>
      </c>
      <c r="AG49" s="96"/>
    </row>
    <row r="50" spans="1:33" s="29" customFormat="1" ht="11.25">
      <c r="A50" s="32">
        <v>44</v>
      </c>
      <c r="B50" s="50"/>
      <c r="C50" s="51" t="s">
        <v>85</v>
      </c>
      <c r="D50" s="52" t="s">
        <v>42</v>
      </c>
      <c r="E50" s="53" t="s">
        <v>84</v>
      </c>
      <c r="F50" s="54">
        <v>42958</v>
      </c>
      <c r="G50" s="55" t="s">
        <v>33</v>
      </c>
      <c r="H50" s="56">
        <v>161</v>
      </c>
      <c r="I50" s="56">
        <v>1</v>
      </c>
      <c r="J50" s="93">
        <v>1</v>
      </c>
      <c r="K50" s="57">
        <v>5</v>
      </c>
      <c r="L50" s="58">
        <v>0</v>
      </c>
      <c r="M50" s="59">
        <v>0</v>
      </c>
      <c r="N50" s="58">
        <v>0</v>
      </c>
      <c r="O50" s="59">
        <v>0</v>
      </c>
      <c r="P50" s="58">
        <v>497</v>
      </c>
      <c r="Q50" s="59">
        <v>71</v>
      </c>
      <c r="R50" s="60">
        <f t="shared" si="0"/>
        <v>497</v>
      </c>
      <c r="S50" s="61">
        <f t="shared" si="1"/>
        <v>71</v>
      </c>
      <c r="T50" s="64">
        <f t="shared" si="11"/>
        <v>0</v>
      </c>
      <c r="U50" s="65">
        <f t="shared" si="12"/>
        <v>0</v>
      </c>
      <c r="V50" s="66">
        <v>497</v>
      </c>
      <c r="W50" s="67">
        <v>71</v>
      </c>
      <c r="X50" s="62">
        <f t="shared" si="13"/>
        <v>71</v>
      </c>
      <c r="Y50" s="63">
        <f t="shared" si="5"/>
        <v>7</v>
      </c>
      <c r="Z50" s="97">
        <v>362</v>
      </c>
      <c r="AA50" s="99">
        <v>38</v>
      </c>
      <c r="AB50" s="68">
        <f t="shared" si="14"/>
        <v>0.3729281767955801</v>
      </c>
      <c r="AC50" s="68">
        <f t="shared" si="15"/>
        <v>0.868421052631579</v>
      </c>
      <c r="AD50" s="69">
        <v>401982.08</v>
      </c>
      <c r="AE50" s="70">
        <v>36163</v>
      </c>
      <c r="AF50" s="71">
        <f t="shared" si="6"/>
        <v>11.115838840804138</v>
      </c>
      <c r="AG50" s="96"/>
    </row>
    <row r="51" spans="1:33" s="29" customFormat="1" ht="11.25">
      <c r="A51" s="32">
        <v>45</v>
      </c>
      <c r="B51" s="50"/>
      <c r="C51" s="51" t="s">
        <v>110</v>
      </c>
      <c r="D51" s="52" t="s">
        <v>49</v>
      </c>
      <c r="E51" s="53" t="s">
        <v>111</v>
      </c>
      <c r="F51" s="54">
        <v>42979</v>
      </c>
      <c r="G51" s="55" t="s">
        <v>33</v>
      </c>
      <c r="H51" s="56">
        <v>59</v>
      </c>
      <c r="I51" s="56">
        <v>1</v>
      </c>
      <c r="J51" s="93">
        <v>1</v>
      </c>
      <c r="K51" s="57">
        <v>4</v>
      </c>
      <c r="L51" s="58">
        <v>0</v>
      </c>
      <c r="M51" s="59">
        <v>0</v>
      </c>
      <c r="N51" s="58">
        <v>193</v>
      </c>
      <c r="O51" s="59">
        <v>16</v>
      </c>
      <c r="P51" s="58">
        <v>198</v>
      </c>
      <c r="Q51" s="59">
        <v>18</v>
      </c>
      <c r="R51" s="60">
        <f t="shared" si="0"/>
        <v>391</v>
      </c>
      <c r="S51" s="61">
        <f t="shared" si="1"/>
        <v>34</v>
      </c>
      <c r="T51" s="64">
        <f t="shared" si="11"/>
        <v>350</v>
      </c>
      <c r="U51" s="65">
        <f t="shared" si="12"/>
        <v>29</v>
      </c>
      <c r="V51" s="66">
        <v>741</v>
      </c>
      <c r="W51" s="67">
        <v>63</v>
      </c>
      <c r="X51" s="62">
        <f t="shared" si="13"/>
        <v>63</v>
      </c>
      <c r="Y51" s="63">
        <f t="shared" si="5"/>
        <v>11.761904761904763</v>
      </c>
      <c r="Z51" s="97">
        <v>70</v>
      </c>
      <c r="AA51" s="99">
        <v>4</v>
      </c>
      <c r="AB51" s="68">
        <f t="shared" si="14"/>
        <v>9.585714285714285</v>
      </c>
      <c r="AC51" s="68">
        <f t="shared" si="15"/>
        <v>14.75</v>
      </c>
      <c r="AD51" s="69">
        <v>137590.95</v>
      </c>
      <c r="AE51" s="70">
        <v>10080</v>
      </c>
      <c r="AF51" s="71">
        <f t="shared" si="6"/>
        <v>13.649895833333334</v>
      </c>
      <c r="AG51" s="96"/>
    </row>
    <row r="52" spans="1:33" s="29" customFormat="1" ht="11.25">
      <c r="A52" s="32">
        <v>46</v>
      </c>
      <c r="B52" s="50"/>
      <c r="C52" s="51" t="s">
        <v>114</v>
      </c>
      <c r="D52" s="52" t="s">
        <v>49</v>
      </c>
      <c r="E52" s="53" t="s">
        <v>115</v>
      </c>
      <c r="F52" s="54">
        <v>42986</v>
      </c>
      <c r="G52" s="55" t="s">
        <v>44</v>
      </c>
      <c r="H52" s="56">
        <v>60</v>
      </c>
      <c r="I52" s="56">
        <v>3</v>
      </c>
      <c r="J52" s="93">
        <v>3</v>
      </c>
      <c r="K52" s="57">
        <v>3</v>
      </c>
      <c r="L52" s="58">
        <v>0</v>
      </c>
      <c r="M52" s="59">
        <v>0</v>
      </c>
      <c r="N52" s="58">
        <v>0</v>
      </c>
      <c r="O52" s="59">
        <v>0</v>
      </c>
      <c r="P52" s="58">
        <v>0</v>
      </c>
      <c r="Q52" s="59">
        <v>0</v>
      </c>
      <c r="R52" s="60">
        <f t="shared" si="0"/>
        <v>0</v>
      </c>
      <c r="S52" s="61">
        <f t="shared" si="1"/>
        <v>0</v>
      </c>
      <c r="T52" s="64">
        <f t="shared" si="11"/>
        <v>591</v>
      </c>
      <c r="U52" s="65">
        <f t="shared" si="12"/>
        <v>51</v>
      </c>
      <c r="V52" s="66">
        <v>591</v>
      </c>
      <c r="W52" s="80">
        <v>51</v>
      </c>
      <c r="X52" s="62">
        <f t="shared" si="13"/>
        <v>17</v>
      </c>
      <c r="Y52" s="63">
        <f t="shared" si="5"/>
        <v>11.588235294117647</v>
      </c>
      <c r="Z52" s="97">
        <v>4136.7</v>
      </c>
      <c r="AA52" s="98">
        <v>359</v>
      </c>
      <c r="AB52" s="68">
        <f t="shared" si="14"/>
        <v>-0.857132496917833</v>
      </c>
      <c r="AC52" s="68">
        <f t="shared" si="15"/>
        <v>-0.8579387186629527</v>
      </c>
      <c r="AD52" s="78">
        <v>65199.31</v>
      </c>
      <c r="AE52" s="79">
        <v>5787</v>
      </c>
      <c r="AF52" s="71">
        <f t="shared" si="6"/>
        <v>11.266512873682391</v>
      </c>
      <c r="AG52" s="96"/>
    </row>
    <row r="53" spans="1:33" s="29" customFormat="1" ht="11.25">
      <c r="A53" s="32">
        <v>47</v>
      </c>
      <c r="B53" s="81"/>
      <c r="C53" s="73" t="s">
        <v>74</v>
      </c>
      <c r="D53" s="74" t="s">
        <v>38</v>
      </c>
      <c r="E53" s="75" t="s">
        <v>73</v>
      </c>
      <c r="F53" s="76">
        <v>42923</v>
      </c>
      <c r="G53" s="55" t="s">
        <v>43</v>
      </c>
      <c r="H53" s="77">
        <v>162</v>
      </c>
      <c r="I53" s="77">
        <v>1</v>
      </c>
      <c r="J53" s="93">
        <v>1</v>
      </c>
      <c r="K53" s="57">
        <v>6</v>
      </c>
      <c r="L53" s="58">
        <v>42</v>
      </c>
      <c r="M53" s="59">
        <v>6</v>
      </c>
      <c r="N53" s="58">
        <v>70</v>
      </c>
      <c r="O53" s="59">
        <v>10</v>
      </c>
      <c r="P53" s="58">
        <v>79</v>
      </c>
      <c r="Q53" s="59">
        <v>11</v>
      </c>
      <c r="R53" s="60">
        <f t="shared" si="0"/>
        <v>191</v>
      </c>
      <c r="S53" s="61">
        <f t="shared" si="1"/>
        <v>27</v>
      </c>
      <c r="T53" s="64">
        <f t="shared" si="11"/>
        <v>161</v>
      </c>
      <c r="U53" s="65">
        <f t="shared" si="12"/>
        <v>23</v>
      </c>
      <c r="V53" s="66">
        <v>352</v>
      </c>
      <c r="W53" s="67">
        <v>50</v>
      </c>
      <c r="X53" s="62">
        <f t="shared" si="13"/>
        <v>50</v>
      </c>
      <c r="Y53" s="63">
        <f t="shared" si="5"/>
        <v>7.04</v>
      </c>
      <c r="Z53" s="97">
        <v>67.5</v>
      </c>
      <c r="AA53" s="99">
        <v>9</v>
      </c>
      <c r="AB53" s="68">
        <f t="shared" si="14"/>
        <v>4.214814814814815</v>
      </c>
      <c r="AC53" s="68">
        <f t="shared" si="15"/>
        <v>4.555555555555555</v>
      </c>
      <c r="AD53" s="78">
        <v>157071.08</v>
      </c>
      <c r="AE53" s="79">
        <v>14250</v>
      </c>
      <c r="AF53" s="71">
        <f t="shared" si="6"/>
        <v>11.022531929824561</v>
      </c>
      <c r="AG53" s="96"/>
    </row>
    <row r="54" spans="1:33" s="29" customFormat="1" ht="11.25">
      <c r="A54" s="32">
        <v>48</v>
      </c>
      <c r="B54" s="50"/>
      <c r="C54" s="51" t="s">
        <v>116</v>
      </c>
      <c r="D54" s="52" t="s">
        <v>37</v>
      </c>
      <c r="E54" s="53" t="s">
        <v>116</v>
      </c>
      <c r="F54" s="54">
        <v>42986</v>
      </c>
      <c r="G54" s="55" t="s">
        <v>77</v>
      </c>
      <c r="H54" s="56">
        <v>136</v>
      </c>
      <c r="I54" s="56">
        <v>2</v>
      </c>
      <c r="J54" s="93">
        <v>2</v>
      </c>
      <c r="K54" s="57">
        <v>3</v>
      </c>
      <c r="L54" s="58">
        <v>31</v>
      </c>
      <c r="M54" s="59">
        <v>4</v>
      </c>
      <c r="N54" s="58">
        <v>95</v>
      </c>
      <c r="O54" s="59">
        <v>11</v>
      </c>
      <c r="P54" s="58">
        <v>90</v>
      </c>
      <c r="Q54" s="59">
        <v>9</v>
      </c>
      <c r="R54" s="60">
        <f t="shared" si="0"/>
        <v>216</v>
      </c>
      <c r="S54" s="61">
        <f t="shared" si="1"/>
        <v>24</v>
      </c>
      <c r="T54" s="64">
        <f t="shared" si="11"/>
        <v>121</v>
      </c>
      <c r="U54" s="65">
        <f t="shared" si="12"/>
        <v>13</v>
      </c>
      <c r="V54" s="66">
        <v>337</v>
      </c>
      <c r="W54" s="67">
        <v>37</v>
      </c>
      <c r="X54" s="62">
        <f t="shared" si="13"/>
        <v>18.5</v>
      </c>
      <c r="Y54" s="63">
        <f t="shared" si="5"/>
        <v>9.108108108108109</v>
      </c>
      <c r="Z54" s="97">
        <v>19661.14</v>
      </c>
      <c r="AA54" s="99">
        <v>1742</v>
      </c>
      <c r="AB54" s="68">
        <f t="shared" si="14"/>
        <v>-0.9828595900339452</v>
      </c>
      <c r="AC54" s="68">
        <f t="shared" si="15"/>
        <v>-0.978760045924225</v>
      </c>
      <c r="AD54" s="69">
        <v>170100.35</v>
      </c>
      <c r="AE54" s="70">
        <v>15443</v>
      </c>
      <c r="AF54" s="71">
        <f t="shared" si="6"/>
        <v>11.014721880463641</v>
      </c>
      <c r="AG54" s="96"/>
    </row>
    <row r="55" spans="1:33" s="29" customFormat="1" ht="11.25">
      <c r="A55" s="32">
        <v>49</v>
      </c>
      <c r="B55" s="81"/>
      <c r="C55" s="51" t="s">
        <v>88</v>
      </c>
      <c r="D55" s="52" t="s">
        <v>42</v>
      </c>
      <c r="E55" s="53" t="s">
        <v>89</v>
      </c>
      <c r="F55" s="54">
        <v>42965</v>
      </c>
      <c r="G55" s="55" t="s">
        <v>45</v>
      </c>
      <c r="H55" s="56">
        <v>13</v>
      </c>
      <c r="I55" s="56">
        <v>1</v>
      </c>
      <c r="J55" s="93">
        <v>1</v>
      </c>
      <c r="K55" s="57">
        <v>6</v>
      </c>
      <c r="L55" s="58">
        <v>0</v>
      </c>
      <c r="M55" s="59">
        <v>0</v>
      </c>
      <c r="N55" s="58">
        <v>0</v>
      </c>
      <c r="O55" s="59">
        <v>0</v>
      </c>
      <c r="P55" s="58">
        <v>0</v>
      </c>
      <c r="Q55" s="59">
        <v>0</v>
      </c>
      <c r="R55" s="60">
        <f t="shared" si="0"/>
        <v>0</v>
      </c>
      <c r="S55" s="61">
        <f t="shared" si="1"/>
        <v>0</v>
      </c>
      <c r="T55" s="64">
        <f t="shared" si="11"/>
        <v>500</v>
      </c>
      <c r="U55" s="65">
        <f t="shared" si="12"/>
        <v>34</v>
      </c>
      <c r="V55" s="66">
        <v>500</v>
      </c>
      <c r="W55" s="67">
        <v>34</v>
      </c>
      <c r="X55" s="62">
        <f t="shared" si="13"/>
        <v>34</v>
      </c>
      <c r="Y55" s="63">
        <f t="shared" si="5"/>
        <v>14.705882352941176</v>
      </c>
      <c r="Z55" s="97">
        <v>1982</v>
      </c>
      <c r="AA55" s="99">
        <v>160</v>
      </c>
      <c r="AB55" s="68">
        <f t="shared" si="14"/>
        <v>-0.7477295660948536</v>
      </c>
      <c r="AC55" s="68">
        <f t="shared" si="15"/>
        <v>-0.7875</v>
      </c>
      <c r="AD55" s="69">
        <v>61002.35</v>
      </c>
      <c r="AE55" s="70">
        <v>4228</v>
      </c>
      <c r="AF55" s="71">
        <f t="shared" si="6"/>
        <v>14.428181173131504</v>
      </c>
      <c r="AG55" s="96"/>
    </row>
    <row r="56" spans="1:33" s="29" customFormat="1" ht="11.25">
      <c r="A56" s="32">
        <v>50</v>
      </c>
      <c r="B56" s="50"/>
      <c r="C56" s="82" t="s">
        <v>71</v>
      </c>
      <c r="D56" s="52" t="s">
        <v>42</v>
      </c>
      <c r="E56" s="83" t="s">
        <v>72</v>
      </c>
      <c r="F56" s="54">
        <v>42923</v>
      </c>
      <c r="G56" s="55" t="s">
        <v>44</v>
      </c>
      <c r="H56" s="56">
        <v>27</v>
      </c>
      <c r="I56" s="56">
        <v>1</v>
      </c>
      <c r="J56" s="93">
        <v>1</v>
      </c>
      <c r="K56" s="57">
        <v>7</v>
      </c>
      <c r="L56" s="58">
        <v>0</v>
      </c>
      <c r="M56" s="59">
        <v>0</v>
      </c>
      <c r="N56" s="58">
        <v>0</v>
      </c>
      <c r="O56" s="59">
        <v>0</v>
      </c>
      <c r="P56" s="58">
        <v>0</v>
      </c>
      <c r="Q56" s="59">
        <v>0</v>
      </c>
      <c r="R56" s="60">
        <f t="shared" si="0"/>
        <v>0</v>
      </c>
      <c r="S56" s="61">
        <f t="shared" si="1"/>
        <v>0</v>
      </c>
      <c r="T56" s="64">
        <f t="shared" si="11"/>
        <v>252</v>
      </c>
      <c r="U56" s="65">
        <f t="shared" si="12"/>
        <v>21</v>
      </c>
      <c r="V56" s="66">
        <v>252</v>
      </c>
      <c r="W56" s="80">
        <v>21</v>
      </c>
      <c r="X56" s="62">
        <f t="shared" si="13"/>
        <v>21</v>
      </c>
      <c r="Y56" s="63">
        <f t="shared" si="5"/>
        <v>12</v>
      </c>
      <c r="Z56" s="97">
        <v>2376</v>
      </c>
      <c r="AA56" s="98">
        <v>475</v>
      </c>
      <c r="AB56" s="68">
        <f t="shared" si="14"/>
        <v>-0.8939393939393939</v>
      </c>
      <c r="AC56" s="68">
        <f t="shared" si="15"/>
        <v>-0.9557894736842105</v>
      </c>
      <c r="AD56" s="78">
        <v>85866.3</v>
      </c>
      <c r="AE56" s="79">
        <v>6370</v>
      </c>
      <c r="AF56" s="71">
        <f t="shared" si="6"/>
        <v>13.479795918367348</v>
      </c>
      <c r="AG56" s="96"/>
    </row>
    <row r="57" spans="1:33" s="29" customFormat="1" ht="11.25">
      <c r="A57" s="32">
        <v>51</v>
      </c>
      <c r="B57" s="50"/>
      <c r="C57" s="51" t="s">
        <v>102</v>
      </c>
      <c r="D57" s="52" t="s">
        <v>32</v>
      </c>
      <c r="E57" s="53" t="s">
        <v>103</v>
      </c>
      <c r="F57" s="54">
        <v>42979</v>
      </c>
      <c r="G57" s="55" t="s">
        <v>44</v>
      </c>
      <c r="H57" s="56">
        <v>65</v>
      </c>
      <c r="I57" s="56">
        <v>2</v>
      </c>
      <c r="J57" s="93">
        <v>2</v>
      </c>
      <c r="K57" s="57">
        <v>4</v>
      </c>
      <c r="L57" s="58">
        <v>0</v>
      </c>
      <c r="M57" s="59">
        <v>0</v>
      </c>
      <c r="N57" s="58">
        <v>0</v>
      </c>
      <c r="O57" s="59">
        <v>0</v>
      </c>
      <c r="P57" s="58">
        <v>0</v>
      </c>
      <c r="Q57" s="59">
        <v>0</v>
      </c>
      <c r="R57" s="60">
        <f t="shared" si="0"/>
        <v>0</v>
      </c>
      <c r="S57" s="61">
        <f t="shared" si="1"/>
        <v>0</v>
      </c>
      <c r="T57" s="64">
        <f t="shared" si="11"/>
        <v>171</v>
      </c>
      <c r="U57" s="65">
        <f t="shared" si="12"/>
        <v>20</v>
      </c>
      <c r="V57" s="66">
        <v>171</v>
      </c>
      <c r="W57" s="80">
        <v>20</v>
      </c>
      <c r="X57" s="62">
        <f t="shared" si="13"/>
        <v>10</v>
      </c>
      <c r="Y57" s="63">
        <f t="shared" si="5"/>
        <v>8.55</v>
      </c>
      <c r="Z57" s="97">
        <v>3564</v>
      </c>
      <c r="AA57" s="98">
        <v>353</v>
      </c>
      <c r="AB57" s="68">
        <f t="shared" si="14"/>
        <v>-0.952020202020202</v>
      </c>
      <c r="AC57" s="68">
        <f t="shared" si="15"/>
        <v>-0.943342776203966</v>
      </c>
      <c r="AD57" s="78">
        <v>102362.29</v>
      </c>
      <c r="AE57" s="79">
        <v>9018</v>
      </c>
      <c r="AF57" s="71">
        <f t="shared" si="6"/>
        <v>11.350886005766245</v>
      </c>
      <c r="AG57" s="96"/>
    </row>
    <row r="58" spans="1:33" s="29" customFormat="1" ht="11.25">
      <c r="A58" s="32">
        <v>52</v>
      </c>
      <c r="B58" s="50"/>
      <c r="C58" s="51" t="s">
        <v>65</v>
      </c>
      <c r="D58" s="52" t="s">
        <v>42</v>
      </c>
      <c r="E58" s="53" t="s">
        <v>65</v>
      </c>
      <c r="F58" s="54">
        <v>42853</v>
      </c>
      <c r="G58" s="55" t="s">
        <v>44</v>
      </c>
      <c r="H58" s="56">
        <v>22</v>
      </c>
      <c r="I58" s="56">
        <v>1</v>
      </c>
      <c r="J58" s="93">
        <v>1</v>
      </c>
      <c r="K58" s="57">
        <v>15</v>
      </c>
      <c r="L58" s="58">
        <v>0</v>
      </c>
      <c r="M58" s="59">
        <v>0</v>
      </c>
      <c r="N58" s="58">
        <v>0</v>
      </c>
      <c r="O58" s="59">
        <v>0</v>
      </c>
      <c r="P58" s="58">
        <v>0</v>
      </c>
      <c r="Q58" s="59">
        <v>0</v>
      </c>
      <c r="R58" s="60">
        <f t="shared" si="0"/>
        <v>0</v>
      </c>
      <c r="S58" s="61">
        <f t="shared" si="1"/>
        <v>0</v>
      </c>
      <c r="T58" s="64">
        <f t="shared" si="11"/>
        <v>108</v>
      </c>
      <c r="U58" s="65">
        <f t="shared" si="12"/>
        <v>9</v>
      </c>
      <c r="V58" s="66">
        <v>108</v>
      </c>
      <c r="W58" s="80">
        <v>9</v>
      </c>
      <c r="X58" s="62">
        <f t="shared" si="13"/>
        <v>9</v>
      </c>
      <c r="Y58" s="63">
        <f t="shared" si="5"/>
        <v>12</v>
      </c>
      <c r="Z58" s="97">
        <v>1170</v>
      </c>
      <c r="AA58" s="98">
        <v>159</v>
      </c>
      <c r="AB58" s="68">
        <f t="shared" si="14"/>
        <v>-0.9076923076923077</v>
      </c>
      <c r="AC58" s="68">
        <f t="shared" si="15"/>
        <v>-0.9433962264150944</v>
      </c>
      <c r="AD58" s="78">
        <v>131877.02</v>
      </c>
      <c r="AE58" s="79">
        <v>9781</v>
      </c>
      <c r="AF58" s="71">
        <f t="shared" si="6"/>
        <v>13.48297924547592</v>
      </c>
      <c r="AG58" s="96"/>
    </row>
    <row r="59" spans="1:33" s="29" customFormat="1" ht="11.25">
      <c r="A59" s="32">
        <v>53</v>
      </c>
      <c r="B59" s="50"/>
      <c r="C59" s="51" t="s">
        <v>127</v>
      </c>
      <c r="D59" s="52" t="s">
        <v>49</v>
      </c>
      <c r="E59" s="53" t="s">
        <v>127</v>
      </c>
      <c r="F59" s="54">
        <v>42993</v>
      </c>
      <c r="G59" s="55" t="s">
        <v>48</v>
      </c>
      <c r="H59" s="56">
        <v>27</v>
      </c>
      <c r="I59" s="56">
        <v>2</v>
      </c>
      <c r="J59" s="93">
        <v>2</v>
      </c>
      <c r="K59" s="57">
        <v>2</v>
      </c>
      <c r="L59" s="58">
        <v>0</v>
      </c>
      <c r="M59" s="59">
        <v>0</v>
      </c>
      <c r="N59" s="58">
        <v>68</v>
      </c>
      <c r="O59" s="59">
        <v>6</v>
      </c>
      <c r="P59" s="58">
        <v>0</v>
      </c>
      <c r="Q59" s="59">
        <v>0</v>
      </c>
      <c r="R59" s="60">
        <f t="shared" si="0"/>
        <v>68</v>
      </c>
      <c r="S59" s="61">
        <f t="shared" si="1"/>
        <v>6</v>
      </c>
      <c r="T59" s="64">
        <f t="shared" si="11"/>
        <v>38</v>
      </c>
      <c r="U59" s="65">
        <f t="shared" si="12"/>
        <v>3</v>
      </c>
      <c r="V59" s="66">
        <v>106</v>
      </c>
      <c r="W59" s="67">
        <v>9</v>
      </c>
      <c r="X59" s="62">
        <f t="shared" si="13"/>
        <v>4.5</v>
      </c>
      <c r="Y59" s="63">
        <f t="shared" si="5"/>
        <v>11.777777777777779</v>
      </c>
      <c r="Z59" s="97">
        <v>8480</v>
      </c>
      <c r="AA59" s="99">
        <v>1105</v>
      </c>
      <c r="AB59" s="68">
        <f t="shared" si="14"/>
        <v>-0.9875</v>
      </c>
      <c r="AC59" s="68">
        <f t="shared" si="15"/>
        <v>-0.9918552036199095</v>
      </c>
      <c r="AD59" s="69">
        <v>8586</v>
      </c>
      <c r="AE59" s="70">
        <v>1114</v>
      </c>
      <c r="AF59" s="71">
        <f t="shared" si="6"/>
        <v>7.707360861759425</v>
      </c>
      <c r="AG59" s="96"/>
    </row>
    <row r="60" spans="1:33" s="29" customFormat="1" ht="11.25">
      <c r="A60" s="32">
        <v>54</v>
      </c>
      <c r="B60" s="50"/>
      <c r="C60" s="73" t="s">
        <v>69</v>
      </c>
      <c r="D60" s="74" t="s">
        <v>37</v>
      </c>
      <c r="E60" s="75" t="s">
        <v>70</v>
      </c>
      <c r="F60" s="76">
        <v>42902</v>
      </c>
      <c r="G60" s="55" t="s">
        <v>35</v>
      </c>
      <c r="H60" s="77">
        <v>333</v>
      </c>
      <c r="I60" s="77">
        <v>1</v>
      </c>
      <c r="J60" s="93">
        <v>1</v>
      </c>
      <c r="K60" s="57">
        <v>15</v>
      </c>
      <c r="L60" s="58">
        <v>0</v>
      </c>
      <c r="M60" s="59">
        <v>0</v>
      </c>
      <c r="N60" s="58">
        <v>9</v>
      </c>
      <c r="O60" s="59">
        <v>1</v>
      </c>
      <c r="P60" s="58">
        <v>51</v>
      </c>
      <c r="Q60" s="59">
        <v>6</v>
      </c>
      <c r="R60" s="60">
        <f t="shared" si="0"/>
        <v>60</v>
      </c>
      <c r="S60" s="61">
        <f t="shared" si="1"/>
        <v>7</v>
      </c>
      <c r="T60" s="64">
        <f t="shared" si="11"/>
        <v>17</v>
      </c>
      <c r="U60" s="65">
        <f t="shared" si="12"/>
        <v>2</v>
      </c>
      <c r="V60" s="66">
        <v>77</v>
      </c>
      <c r="W60" s="80">
        <v>9</v>
      </c>
      <c r="X60" s="62">
        <f t="shared" si="13"/>
        <v>9</v>
      </c>
      <c r="Y60" s="63">
        <f t="shared" si="5"/>
        <v>8.555555555555555</v>
      </c>
      <c r="Z60" s="97">
        <v>84</v>
      </c>
      <c r="AA60" s="98">
        <v>10</v>
      </c>
      <c r="AB60" s="68">
        <f t="shared" si="14"/>
        <v>-0.08333333333333333</v>
      </c>
      <c r="AC60" s="68">
        <f t="shared" si="15"/>
        <v>-0.1</v>
      </c>
      <c r="AD60" s="78">
        <v>9788551</v>
      </c>
      <c r="AE60" s="79">
        <v>829012</v>
      </c>
      <c r="AF60" s="71">
        <f t="shared" si="6"/>
        <v>11.807490120770266</v>
      </c>
      <c r="AG60" s="96"/>
    </row>
    <row r="61" spans="1:33" s="29" customFormat="1" ht="11.25">
      <c r="A61" s="32">
        <v>55</v>
      </c>
      <c r="B61" s="50"/>
      <c r="C61" s="51" t="s">
        <v>80</v>
      </c>
      <c r="D61" s="52" t="s">
        <v>42</v>
      </c>
      <c r="E61" s="53" t="s">
        <v>80</v>
      </c>
      <c r="F61" s="54">
        <v>42951</v>
      </c>
      <c r="G61" s="55" t="s">
        <v>33</v>
      </c>
      <c r="H61" s="56">
        <v>303</v>
      </c>
      <c r="I61" s="56">
        <v>1</v>
      </c>
      <c r="J61" s="93">
        <v>1</v>
      </c>
      <c r="K61" s="57">
        <v>8</v>
      </c>
      <c r="L61" s="58">
        <v>0</v>
      </c>
      <c r="M61" s="59">
        <v>0</v>
      </c>
      <c r="N61" s="58">
        <v>0</v>
      </c>
      <c r="O61" s="59">
        <v>0</v>
      </c>
      <c r="P61" s="58">
        <v>48</v>
      </c>
      <c r="Q61" s="59">
        <v>6</v>
      </c>
      <c r="R61" s="60">
        <f t="shared" si="0"/>
        <v>48</v>
      </c>
      <c r="S61" s="61">
        <f t="shared" si="1"/>
        <v>6</v>
      </c>
      <c r="T61" s="64">
        <f t="shared" si="11"/>
        <v>0</v>
      </c>
      <c r="U61" s="65">
        <f t="shared" si="12"/>
        <v>0</v>
      </c>
      <c r="V61" s="66">
        <v>48</v>
      </c>
      <c r="W61" s="67">
        <v>6</v>
      </c>
      <c r="X61" s="62">
        <f t="shared" si="13"/>
        <v>6</v>
      </c>
      <c r="Y61" s="63">
        <f t="shared" si="5"/>
        <v>8</v>
      </c>
      <c r="Z61" s="97">
        <v>980</v>
      </c>
      <c r="AA61" s="99">
        <v>101</v>
      </c>
      <c r="AB61" s="68">
        <f t="shared" si="14"/>
        <v>-0.9510204081632653</v>
      </c>
      <c r="AC61" s="68">
        <f t="shared" si="15"/>
        <v>-0.9405940594059405</v>
      </c>
      <c r="AD61" s="69">
        <v>5044421.48</v>
      </c>
      <c r="AE61" s="70">
        <v>461243</v>
      </c>
      <c r="AF61" s="71">
        <f t="shared" si="6"/>
        <v>10.936581108005976</v>
      </c>
      <c r="AG61" s="96"/>
    </row>
  </sheetData>
  <sheetProtection formatCells="0" formatColumns="0" formatRows="0" insertColumns="0" insertRows="0" insertHyperlinks="0" deleteColumns="0" deleteRows="0" sort="0" autoFilter="0" pivotTables="0"/>
  <mergeCells count="14">
    <mergeCell ref="V4:W4"/>
    <mergeCell ref="X4:Y4"/>
    <mergeCell ref="Z4:AA4"/>
    <mergeCell ref="AB4:AC4"/>
    <mergeCell ref="B1:D1"/>
    <mergeCell ref="B2:D2"/>
    <mergeCell ref="B3:D3"/>
    <mergeCell ref="L4:M4"/>
    <mergeCell ref="N4:O4"/>
    <mergeCell ref="P4:Q4"/>
    <mergeCell ref="L1:AF3"/>
    <mergeCell ref="R4:S4"/>
    <mergeCell ref="AD4:AF4"/>
    <mergeCell ref="T4:U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2017-09-30T11:21:04Z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