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600" windowHeight="5070" tabRatio="628" activeTab="0"/>
  </bookViews>
  <sheets>
    <sheet name="21-27.7.2017 (hafta)" sheetId="1" r:id="rId1"/>
  </sheets>
  <definedNames>
    <definedName name="_xlnm.Print_Area" localSheetId="0">'21-27.7.2017 (hafta)'!#REF!</definedName>
  </definedNames>
  <calcPr fullCalcOnLoad="1"/>
</workbook>
</file>

<file path=xl/sharedStrings.xml><?xml version="1.0" encoding="utf-8"?>
<sst xmlns="http://schemas.openxmlformats.org/spreadsheetml/2006/main" count="326" uniqueCount="172">
  <si>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</si>
  <si>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</si>
  <si>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</si>
  <si>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</si>
  <si>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</si>
  <si>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</si>
  <si>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</si>
  <si>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</si>
  <si>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</si>
  <si>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</si>
  <si>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</si>
  <si>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</si>
  <si>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</si>
  <si>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</si>
  <si>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</si>
  <si>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</si>
  <si>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</si>
  <si>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</si>
  <si>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</si>
  <si>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</si>
  <si>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</si>
  <si>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</si>
  <si>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</si>
  <si>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</si>
  <si>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</si>
  <si>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</si>
  <si>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</si>
  <si>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</si>
  <si>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</si>
  <si>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</si>
  <si>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</si>
  <si>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</si>
  <si>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</si>
  <si>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</si>
  <si>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</si>
  <si>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</si>
  <si>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</si>
  <si>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7+</t>
  </si>
  <si>
    <t>7A</t>
  </si>
  <si>
    <t>G</t>
  </si>
  <si>
    <t>7+13A</t>
  </si>
  <si>
    <t>PİNEMA</t>
  </si>
  <si>
    <t>WARNER BROS. TURKEY</t>
  </si>
  <si>
    <t>13+</t>
  </si>
  <si>
    <t>DAĞ 2</t>
  </si>
  <si>
    <t>LA LA LAND: CANTANDO ESTACOES</t>
  </si>
  <si>
    <t>TME</t>
  </si>
  <si>
    <t>AŞIKLAR ŞEHRİ</t>
  </si>
  <si>
    <t>MANCHESTER BY THE SEA</t>
  </si>
  <si>
    <t>YAŞAMIN KIYISINDA</t>
  </si>
  <si>
    <t>BİR FİLM</t>
  </si>
  <si>
    <t>PASSENGERS</t>
  </si>
  <si>
    <t>UZAY YOLCULARI</t>
  </si>
  <si>
    <t>BS DAĞITIM</t>
  </si>
  <si>
    <t>M3 FİLM</t>
  </si>
  <si>
    <t>MC FİLM</t>
  </si>
  <si>
    <t>ÖZEN FİLM</t>
  </si>
  <si>
    <t>KURMACA</t>
  </si>
  <si>
    <t>13+15A</t>
  </si>
  <si>
    <t>BLING</t>
  </si>
  <si>
    <t>EN SÜPER KAHRAMANLAR</t>
  </si>
  <si>
    <t>ARRIVAL</t>
  </si>
  <si>
    <t>GELİŞ</t>
  </si>
  <si>
    <t>CAPTAIN FANTASTIC</t>
  </si>
  <si>
    <t>KAPTAN FANTASTİK</t>
  </si>
  <si>
    <t>THE DOUBLE LIFE OF VERONIQUE</t>
  </si>
  <si>
    <t>VERONIQUE'İN İKİLİ YAŞAMI</t>
  </si>
  <si>
    <t>KATLİAM GECESİ</t>
  </si>
  <si>
    <t>EKŞİ ELMALAR</t>
  </si>
  <si>
    <t>DRAGON NEST: WARRIORS' DAWN</t>
  </si>
  <si>
    <t>EJDER YUVASI</t>
  </si>
  <si>
    <t>RECEP İVEDİK 5</t>
  </si>
  <si>
    <t>KONG: SKULL ISLAND</t>
  </si>
  <si>
    <t>KONG: KAFATASI ADASI</t>
  </si>
  <si>
    <t>FİLMARTI</t>
  </si>
  <si>
    <t>LA TORTUE ROUGE</t>
  </si>
  <si>
    <t>KIRMIZI KAPLUMBAĞA</t>
  </si>
  <si>
    <t>KOCA DÜNYA</t>
  </si>
  <si>
    <t>BOSS BABY</t>
  </si>
  <si>
    <t>PATRON BEBEK</t>
  </si>
  <si>
    <t>MİRAÇ</t>
  </si>
  <si>
    <t>TESTROL ES LELEKROL</t>
  </si>
  <si>
    <t>BEDEN VE RUH</t>
  </si>
  <si>
    <t>BLUE</t>
  </si>
  <si>
    <t>MASHA I MEDVED</t>
  </si>
  <si>
    <t>MAŞA İLE KOCA AYI</t>
  </si>
  <si>
    <t>ZER</t>
  </si>
  <si>
    <t>ÇIKIŞ KOPYA SAYISI</t>
  </si>
  <si>
    <t>L'AVENIR</t>
  </si>
  <si>
    <t>GELECEK GÜNLER</t>
  </si>
  <si>
    <t>KING ARTHUR: LEGEND OF THE SWORD</t>
  </si>
  <si>
    <t>KRAL ARTHUR: KILIÇ EFSANESİ</t>
  </si>
  <si>
    <t>SCARE CAMPAIGN</t>
  </si>
  <si>
    <t>KANLI  OYUN</t>
  </si>
  <si>
    <t>GENÇ KARL MARX</t>
  </si>
  <si>
    <t>THE YOUNG KARL MARX</t>
  </si>
  <si>
    <t>BILAL: A NEW BREED OF HERO</t>
  </si>
  <si>
    <t>ÖZGÜRLÜĞÜN SESİ BİLAL</t>
  </si>
  <si>
    <t>KARAYİP KORSANLARI: SALAZAR'IN İNTİKAMI</t>
  </si>
  <si>
    <t>PIRATES OF THE CARIBBEAN: DEAD MEN TELL NO STORIES</t>
  </si>
  <si>
    <t>CAPTAIN UNDERPANTS: THE FIRST EPIC MOVIE</t>
  </si>
  <si>
    <t>KAPTAN DÜŞÜK DON: DESTANSI İLK FİLM</t>
  </si>
  <si>
    <t>WONDER WOMAN</t>
  </si>
  <si>
    <t>THE STAKELANDER</t>
  </si>
  <si>
    <t>VAMPİR CEHENNEMİ: İSTİLA</t>
  </si>
  <si>
    <t>KEDİ</t>
  </si>
  <si>
    <t>THE MUMMY</t>
  </si>
  <si>
    <t>MUMYA</t>
  </si>
  <si>
    <t>HJARSTASTEIN</t>
  </si>
  <si>
    <t>GENÇLİK BAŞIMDA DUMAN</t>
  </si>
  <si>
    <t>SİNYALCİLER</t>
  </si>
  <si>
    <t>FFD</t>
  </si>
  <si>
    <t>DECCAL 2</t>
  </si>
  <si>
    <t>CARS 3</t>
  </si>
  <si>
    <t>ARABALAR 3</t>
  </si>
  <si>
    <t>DIE HASCHENSCHULE: JAGD NACH DEM GOLDENEN</t>
  </si>
  <si>
    <t>TAVŞAN OKULU</t>
  </si>
  <si>
    <t>ESTIU 1993</t>
  </si>
  <si>
    <t>93 YAZI</t>
  </si>
  <si>
    <t>BÜYÜ 2</t>
  </si>
  <si>
    <t>TRANSFORMERS: THE LAST KNIGHT</t>
  </si>
  <si>
    <t>TRANSFORMERS 5: SON ŞÖVALYE</t>
  </si>
  <si>
    <t>2:22</t>
  </si>
  <si>
    <t>LADY MACBETH</t>
  </si>
  <si>
    <t>BAKICI</t>
  </si>
  <si>
    <t>INCONCEIVABLE</t>
  </si>
  <si>
    <t>PERSONEL CHOPPER</t>
  </si>
  <si>
    <t>HAYALET HİKAYESİ</t>
  </si>
  <si>
    <t>THE WINDMILL MASSACRE</t>
  </si>
  <si>
    <t>BABY DRIVER</t>
  </si>
  <si>
    <t>TAM GAZ</t>
  </si>
  <si>
    <t>3 GENERATIONS</t>
  </si>
  <si>
    <t>3 NESİL</t>
  </si>
  <si>
    <t>GENCO</t>
  </si>
  <si>
    <t>MINE</t>
  </si>
  <si>
    <t>MAYIN</t>
  </si>
  <si>
    <t>DORU</t>
  </si>
  <si>
    <t>THE BYE BYE MAN</t>
  </si>
  <si>
    <t>SPARK: BİR UZAY MACERASI</t>
  </si>
  <si>
    <t>SPARK: A SPACE TAIL</t>
  </si>
  <si>
    <t>SPIDER-MAN HOMECOMING</t>
  </si>
  <si>
    <t>ÖRÜMCEK-ADAM: EVE DÖNÜŞ</t>
  </si>
  <si>
    <t>AY KARDEŞLER 3: SİRKTE CURCUNA</t>
  </si>
  <si>
    <t>BOONIE BEARS: THE BIG TOP SECRET</t>
  </si>
  <si>
    <t>PLANETARIUM</t>
  </si>
  <si>
    <t>İSTİSNA</t>
  </si>
  <si>
    <t>THE EXCEPTION</t>
  </si>
  <si>
    <t>XX</t>
  </si>
  <si>
    <t>KORKU TÜNELİ</t>
  </si>
  <si>
    <t>DURAK</t>
  </si>
  <si>
    <t>PATTERSON UND FINDUS</t>
  </si>
  <si>
    <t>FIRILDAK KEDİ</t>
  </si>
  <si>
    <t>AND FİLM</t>
  </si>
  <si>
    <t>GEÇMİŞ</t>
  </si>
  <si>
    <t>MAYMUNLAR CEHENNEMİ: SAVAŞ</t>
  </si>
  <si>
    <t>WAR FOR THE PLANET OF THE APES</t>
  </si>
  <si>
    <t>21 - 27 TEMMUZ 2017 / 30. VİZYON HAFTASI</t>
  </si>
  <si>
    <t>BRIMSTONE</t>
  </si>
  <si>
    <t>BRİMSTONE</t>
  </si>
  <si>
    <t>BEZM-İ EZEL</t>
  </si>
  <si>
    <t>SAKLAMBAÇ</t>
  </si>
  <si>
    <t>KİKİ İLE MİKİ ALATURA</t>
  </si>
  <si>
    <t>KİKİ İLE MİKİ ALTURA</t>
  </si>
  <si>
    <t>CGVMARS DAĞITIM</t>
  </si>
  <si>
    <t>DÜNYADA BİR GECE</t>
  </si>
  <si>
    <t>NIGHT ON EARTH</t>
  </si>
  <si>
    <t>ROCK'N ROLL</t>
  </si>
  <si>
    <t>ZOMBİ EKSPRESİ</t>
  </si>
  <si>
    <t>BUSAN HAENG</t>
  </si>
  <si>
    <t>DUNKIRK</t>
  </si>
  <si>
    <t>GHOST HOUSE</t>
  </si>
  <si>
    <t>RUHLAR EVİ</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</si>
</sst>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0" fillId="0" borderId="13" xfId="44" applyNumberFormat="1" applyFont="1" applyFill="1" applyBorder="1" applyAlignment="1" applyProtection="1">
      <alignment vertical="center"/>
      <protection locked="0"/>
    </xf>
    <xf numFmtId="3" fontId="70"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0"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69"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188" fontId="11" fillId="0" borderId="13" xfId="0" applyNumberFormat="1" applyFont="1" applyFill="1" applyBorder="1" applyAlignment="1" quotePrefix="1">
      <alignment vertical="center"/>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7"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5"/>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1.57421875" style="5" bestFit="1" customWidth="1"/>
    <col min="4" max="4" width="4.00390625" style="35" bestFit="1" customWidth="1"/>
    <col min="5" max="5" width="24.57421875" style="24" bestFit="1" customWidth="1"/>
    <col min="6" max="6" width="5.8515625" style="6" bestFit="1" customWidth="1"/>
    <col min="7" max="7" width="13.57421875" style="7" bestFit="1" customWidth="1"/>
    <col min="8" max="9" width="3.140625" style="8" customWidth="1"/>
    <col min="10" max="10" width="3.140625" style="97" customWidth="1"/>
    <col min="11" max="11" width="2.57421875" style="9" bestFit="1" customWidth="1"/>
    <col min="12" max="12" width="7.28125" style="37" hidden="1" customWidth="1"/>
    <col min="13" max="13" width="4.8515625" style="31" hidden="1" customWidth="1"/>
    <col min="14" max="14" width="7.28125" style="37" hidden="1" customWidth="1"/>
    <col min="15" max="15" width="4.8515625" style="31" hidden="1" customWidth="1"/>
    <col min="16" max="16" width="7.28125" style="27" hidden="1" customWidth="1"/>
    <col min="17" max="17" width="4.8515625" style="33" hidden="1" customWidth="1"/>
    <col min="18" max="18" width="8.28125" style="38" hidden="1" customWidth="1"/>
    <col min="19" max="19" width="4.8515625" style="39" hidden="1" customWidth="1"/>
    <col min="20" max="20" width="6.00390625" style="40" hidden="1" customWidth="1"/>
    <col min="21" max="21" width="5.28125" style="30" hidden="1" customWidth="1"/>
    <col min="22" max="22" width="8.28125" style="30" hidden="1" customWidth="1"/>
    <col min="23" max="23" width="5.57421875" style="30" hidden="1" customWidth="1"/>
    <col min="24" max="25" width="4.421875" style="41" hidden="1" customWidth="1"/>
    <col min="26" max="26" width="8.28125" style="27" bestFit="1" customWidth="1"/>
    <col min="27" max="27" width="5.57421875" style="33" bestFit="1" customWidth="1"/>
    <col min="28" max="28" width="6.00390625" style="31" bestFit="1" customWidth="1"/>
    <col min="29" max="29" width="4.28125" style="37" bestFit="1" customWidth="1"/>
    <col min="30" max="30" width="8.28125" style="37" bestFit="1" customWidth="1"/>
    <col min="31" max="31" width="5.57421875" style="37" bestFit="1" customWidth="1"/>
    <col min="32" max="33" width="5.421875" style="31" bestFit="1" customWidth="1"/>
    <col min="34" max="34" width="9.00390625" style="27" bestFit="1" customWidth="1"/>
    <col min="35" max="35" width="6.57421875" style="28" bestFit="1" customWidth="1"/>
    <col min="36" max="36" width="4.28125" style="42" bestFit="1" customWidth="1"/>
    <col min="37" max="37" width="4.57421875" style="5" customWidth="1"/>
    <col min="38" max="38" width="8.28125" style="5" bestFit="1" customWidth="1"/>
    <col min="39" max="39" width="5.57421875" style="5" bestFit="1" customWidth="1"/>
    <col min="40" max="16384" width="4.57421875" style="5" customWidth="1"/>
  </cols>
  <sheetData>
    <row r="1" spans="1:36" s="1" customFormat="1" ht="12.75">
      <c r="A1" s="10" t="s">
        <v>0</v>
      </c>
      <c r="B1" s="107" t="s">
        <v>1</v>
      </c>
      <c r="C1" s="107"/>
      <c r="D1" s="107"/>
      <c r="E1" s="46"/>
      <c r="F1" s="47"/>
      <c r="G1" s="46"/>
      <c r="H1" s="11"/>
      <c r="I1" s="11"/>
      <c r="J1" s="93"/>
      <c r="K1" s="11"/>
      <c r="L1" s="111" t="s">
        <v>2</v>
      </c>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36" s="1" customFormat="1" ht="12.75">
      <c r="A2" s="10"/>
      <c r="B2" s="108" t="s">
        <v>3</v>
      </c>
      <c r="C2" s="109"/>
      <c r="D2" s="109"/>
      <c r="E2" s="12"/>
      <c r="F2" s="13"/>
      <c r="G2" s="12"/>
      <c r="H2" s="50"/>
      <c r="I2" s="50"/>
      <c r="J2" s="94"/>
      <c r="K2" s="14"/>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36" s="1" customFormat="1" ht="11.25">
      <c r="A3" s="10"/>
      <c r="B3" s="110" t="s">
        <v>156</v>
      </c>
      <c r="C3" s="110"/>
      <c r="D3" s="110"/>
      <c r="E3" s="48"/>
      <c r="F3" s="49"/>
      <c r="G3" s="48"/>
      <c r="H3" s="15"/>
      <c r="I3" s="15"/>
      <c r="J3" s="95"/>
      <c r="K3" s="15"/>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row>
    <row r="4" spans="1:36" s="2" customFormat="1" ht="11.25" customHeight="1">
      <c r="A4" s="91"/>
      <c r="B4" s="43"/>
      <c r="C4" s="16"/>
      <c r="D4" s="44"/>
      <c r="E4" s="16"/>
      <c r="F4" s="17"/>
      <c r="G4" s="18"/>
      <c r="H4" s="18"/>
      <c r="I4" s="18"/>
      <c r="J4" s="96"/>
      <c r="K4" s="18"/>
      <c r="L4" s="104" t="s">
        <v>4</v>
      </c>
      <c r="M4" s="105"/>
      <c r="N4" s="104" t="s">
        <v>5</v>
      </c>
      <c r="O4" s="105"/>
      <c r="P4" s="104" t="s">
        <v>6</v>
      </c>
      <c r="Q4" s="105"/>
      <c r="R4" s="104" t="s">
        <v>7</v>
      </c>
      <c r="S4" s="115"/>
      <c r="T4" s="115"/>
      <c r="U4" s="105"/>
      <c r="V4" s="104" t="s">
        <v>8</v>
      </c>
      <c r="W4" s="105"/>
      <c r="X4" s="104" t="s">
        <v>9</v>
      </c>
      <c r="Y4" s="105"/>
      <c r="Z4" s="103" t="s">
        <v>10</v>
      </c>
      <c r="AA4" s="106"/>
      <c r="AB4" s="104" t="s">
        <v>10</v>
      </c>
      <c r="AC4" s="105"/>
      <c r="AD4" s="104" t="s">
        <v>11</v>
      </c>
      <c r="AE4" s="105"/>
      <c r="AF4" s="104" t="s">
        <v>9</v>
      </c>
      <c r="AG4" s="105"/>
      <c r="AH4" s="103" t="s">
        <v>12</v>
      </c>
      <c r="AI4" s="103"/>
      <c r="AJ4" s="103"/>
    </row>
    <row r="5" spans="1:36" s="3" customFormat="1" ht="37.5" customHeight="1">
      <c r="A5" s="92"/>
      <c r="B5" s="45"/>
      <c r="C5" s="19" t="s">
        <v>13</v>
      </c>
      <c r="D5" s="20" t="s">
        <v>14</v>
      </c>
      <c r="E5" s="19" t="s">
        <v>15</v>
      </c>
      <c r="F5" s="21" t="s">
        <v>16</v>
      </c>
      <c r="G5" s="22" t="s">
        <v>17</v>
      </c>
      <c r="H5" s="23" t="s">
        <v>87</v>
      </c>
      <c r="I5" s="23" t="s">
        <v>18</v>
      </c>
      <c r="J5" s="99"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30"/>
      <c r="Y6" s="30"/>
    </row>
    <row r="7" spans="1:36" s="29" customFormat="1" ht="11.25">
      <c r="A7" s="32">
        <v>1</v>
      </c>
      <c r="B7" s="88"/>
      <c r="C7" s="78" t="s">
        <v>155</v>
      </c>
      <c r="D7" s="79" t="s">
        <v>40</v>
      </c>
      <c r="E7" s="80" t="s">
        <v>154</v>
      </c>
      <c r="F7" s="81">
        <v>42930</v>
      </c>
      <c r="G7" s="57" t="s">
        <v>46</v>
      </c>
      <c r="H7" s="82">
        <v>346</v>
      </c>
      <c r="I7" s="82">
        <v>346</v>
      </c>
      <c r="J7" s="98">
        <v>682</v>
      </c>
      <c r="K7" s="59">
        <v>2</v>
      </c>
      <c r="L7" s="60">
        <v>273859.79</v>
      </c>
      <c r="M7" s="61">
        <v>20798</v>
      </c>
      <c r="N7" s="60">
        <v>389206.61</v>
      </c>
      <c r="O7" s="61">
        <v>28831</v>
      </c>
      <c r="P7" s="60">
        <v>482024.92</v>
      </c>
      <c r="Q7" s="61">
        <v>36557</v>
      </c>
      <c r="R7" s="62">
        <f aca="true" t="shared" si="0" ref="R7:S14">L7+N7+P7</f>
        <v>1145091.3199999998</v>
      </c>
      <c r="S7" s="63">
        <f t="shared" si="0"/>
        <v>86186</v>
      </c>
      <c r="T7" s="64">
        <f>S7/J7</f>
        <v>126.37243401759531</v>
      </c>
      <c r="U7" s="65">
        <f aca="true" t="shared" si="1" ref="U7:U38">R7/S7</f>
        <v>13.286279906249273</v>
      </c>
      <c r="V7" s="66">
        <v>2115023.4</v>
      </c>
      <c r="W7" s="67">
        <v>156470</v>
      </c>
      <c r="X7" s="68">
        <f aca="true" t="shared" si="2" ref="X7:X38">IF(V7&lt;&gt;0,-(V7-R7)/V7,"")</f>
        <v>-0.45859165435238214</v>
      </c>
      <c r="Y7" s="68">
        <f aca="true" t="shared" si="3" ref="Y7:Y38">IF(W7&lt;&gt;0,-(W7-S7)/W7,"")</f>
        <v>-0.44918514731258385</v>
      </c>
      <c r="Z7" s="69">
        <v>1964205.42</v>
      </c>
      <c r="AA7" s="70">
        <v>158727</v>
      </c>
      <c r="AB7" s="64">
        <f>AA7/J7</f>
        <v>232.7375366568915</v>
      </c>
      <c r="AC7" s="65">
        <f aca="true" t="shared" si="4" ref="AC7:AC38">Z7/AA7</f>
        <v>12.374740403334027</v>
      </c>
      <c r="AD7" s="83">
        <v>3616805</v>
      </c>
      <c r="AE7" s="84">
        <v>289227</v>
      </c>
      <c r="AF7" s="73">
        <f>IF(AD7&lt;&gt;0,-(AD7-Z7)/AD7,"")</f>
        <v>-0.4569224992776774</v>
      </c>
      <c r="AG7" s="73">
        <f>IF(AE7&lt;&gt;0,-(AE7-AA7)/AE7,"")</f>
        <v>-0.4512026885456752</v>
      </c>
      <c r="AH7" s="85">
        <v>5661699.87</v>
      </c>
      <c r="AI7" s="86">
        <v>454104</v>
      </c>
      <c r="AJ7" s="76">
        <f aca="true" t="shared" si="5" ref="AJ7:AJ38">AH7/AI7</f>
        <v>12.467848488451985</v>
      </c>
    </row>
    <row r="8" spans="1:36" s="29" customFormat="1" ht="11.25">
      <c r="A8" s="32">
        <v>2</v>
      </c>
      <c r="B8" s="77" t="s">
        <v>32</v>
      </c>
      <c r="C8" s="78" t="s">
        <v>169</v>
      </c>
      <c r="D8" s="79" t="s">
        <v>43</v>
      </c>
      <c r="E8" s="80" t="s">
        <v>169</v>
      </c>
      <c r="F8" s="81">
        <v>42937</v>
      </c>
      <c r="G8" s="57" t="s">
        <v>42</v>
      </c>
      <c r="H8" s="82">
        <v>309</v>
      </c>
      <c r="I8" s="82">
        <v>309</v>
      </c>
      <c r="J8" s="98">
        <v>451</v>
      </c>
      <c r="K8" s="59">
        <v>1</v>
      </c>
      <c r="L8" s="60">
        <v>438465</v>
      </c>
      <c r="M8" s="61">
        <v>28115</v>
      </c>
      <c r="N8" s="60">
        <v>471142</v>
      </c>
      <c r="O8" s="61">
        <v>30456</v>
      </c>
      <c r="P8" s="60">
        <v>454580</v>
      </c>
      <c r="Q8" s="61">
        <v>31491</v>
      </c>
      <c r="R8" s="62">
        <f t="shared" si="0"/>
        <v>1364187</v>
      </c>
      <c r="S8" s="63">
        <f t="shared" si="0"/>
        <v>90062</v>
      </c>
      <c r="T8" s="64">
        <f>S8/J8</f>
        <v>199.6940133037694</v>
      </c>
      <c r="U8" s="65">
        <f t="shared" si="1"/>
        <v>15.147198596522395</v>
      </c>
      <c r="V8" s="66"/>
      <c r="W8" s="67"/>
      <c r="X8" s="68">
        <f t="shared" si="2"/>
      </c>
      <c r="Y8" s="68">
        <f t="shared" si="3"/>
      </c>
      <c r="Z8" s="69">
        <v>2239812</v>
      </c>
      <c r="AA8" s="70">
        <v>157950</v>
      </c>
      <c r="AB8" s="64">
        <f>AA8/J8</f>
        <v>350.2217294900222</v>
      </c>
      <c r="AC8" s="65">
        <f t="shared" si="4"/>
        <v>14.18051282051282</v>
      </c>
      <c r="AD8" s="83"/>
      <c r="AE8" s="84"/>
      <c r="AF8" s="73"/>
      <c r="AG8" s="73"/>
      <c r="AH8" s="85">
        <v>2239812</v>
      </c>
      <c r="AI8" s="86">
        <v>157950</v>
      </c>
      <c r="AJ8" s="76">
        <f t="shared" si="5"/>
        <v>14.18051282051282</v>
      </c>
    </row>
    <row r="9" spans="1:36" s="29" customFormat="1" ht="11.25">
      <c r="A9" s="32">
        <v>3</v>
      </c>
      <c r="B9" s="88"/>
      <c r="C9" s="78" t="s">
        <v>140</v>
      </c>
      <c r="D9" s="79" t="s">
        <v>43</v>
      </c>
      <c r="E9" s="80" t="s">
        <v>141</v>
      </c>
      <c r="F9" s="81">
        <v>42923</v>
      </c>
      <c r="G9" s="57" t="s">
        <v>42</v>
      </c>
      <c r="H9" s="82">
        <v>355</v>
      </c>
      <c r="I9" s="82">
        <v>347</v>
      </c>
      <c r="J9" s="98">
        <v>497</v>
      </c>
      <c r="K9" s="59">
        <v>3</v>
      </c>
      <c r="L9" s="60">
        <v>154461</v>
      </c>
      <c r="M9" s="61">
        <v>11833</v>
      </c>
      <c r="N9" s="60">
        <v>212049</v>
      </c>
      <c r="O9" s="61">
        <v>15844</v>
      </c>
      <c r="P9" s="60">
        <v>237419</v>
      </c>
      <c r="Q9" s="61">
        <v>18073</v>
      </c>
      <c r="R9" s="62">
        <f t="shared" si="0"/>
        <v>603929</v>
      </c>
      <c r="S9" s="63">
        <f t="shared" si="0"/>
        <v>45750</v>
      </c>
      <c r="T9" s="64">
        <f>S9/J9</f>
        <v>92.0523138832998</v>
      </c>
      <c r="U9" s="65">
        <f t="shared" si="1"/>
        <v>13.20063387978142</v>
      </c>
      <c r="V9" s="66">
        <v>1112507</v>
      </c>
      <c r="W9" s="67">
        <v>80563</v>
      </c>
      <c r="X9" s="68">
        <f t="shared" si="2"/>
        <v>-0.45714588762138125</v>
      </c>
      <c r="Y9" s="68">
        <f t="shared" si="3"/>
        <v>-0.43212144532850066</v>
      </c>
      <c r="Z9" s="69">
        <v>1110364</v>
      </c>
      <c r="AA9" s="70">
        <v>90186</v>
      </c>
      <c r="AB9" s="64">
        <f>AA9/J9</f>
        <v>181.46076458752515</v>
      </c>
      <c r="AC9" s="65">
        <f t="shared" si="4"/>
        <v>12.3119331160047</v>
      </c>
      <c r="AD9" s="83">
        <v>1998878</v>
      </c>
      <c r="AE9" s="84">
        <v>156144</v>
      </c>
      <c r="AF9" s="73">
        <f>IF(AD9&lt;&gt;0,-(AD9-Z9)/AD9,"")</f>
        <v>-0.44450636807248867</v>
      </c>
      <c r="AG9" s="73">
        <f>IF(AE9&lt;&gt;0,-(AE9-AA9)/AE9,"")</f>
        <v>-0.4224177682139563</v>
      </c>
      <c r="AH9" s="85">
        <v>7855265</v>
      </c>
      <c r="AI9" s="86">
        <v>603394</v>
      </c>
      <c r="AJ9" s="76">
        <f t="shared" si="5"/>
        <v>13.018467203850221</v>
      </c>
    </row>
    <row r="10" spans="1:36" s="29" customFormat="1" ht="11.25">
      <c r="A10" s="32">
        <v>4</v>
      </c>
      <c r="B10" s="52"/>
      <c r="C10" s="78" t="s">
        <v>120</v>
      </c>
      <c r="D10" s="79" t="s">
        <v>40</v>
      </c>
      <c r="E10" s="80" t="s">
        <v>121</v>
      </c>
      <c r="F10" s="81">
        <v>42909</v>
      </c>
      <c r="G10" s="57" t="s">
        <v>36</v>
      </c>
      <c r="H10" s="82">
        <v>358</v>
      </c>
      <c r="I10" s="82">
        <v>221</v>
      </c>
      <c r="J10" s="98">
        <v>221</v>
      </c>
      <c r="K10" s="59">
        <v>5</v>
      </c>
      <c r="L10" s="60">
        <v>51411</v>
      </c>
      <c r="M10" s="61">
        <v>4138</v>
      </c>
      <c r="N10" s="60">
        <v>75043</v>
      </c>
      <c r="O10" s="61">
        <v>5762</v>
      </c>
      <c r="P10" s="60">
        <v>99503</v>
      </c>
      <c r="Q10" s="61">
        <v>7717</v>
      </c>
      <c r="R10" s="62">
        <f t="shared" si="0"/>
        <v>225957</v>
      </c>
      <c r="S10" s="63">
        <f t="shared" si="0"/>
        <v>17617</v>
      </c>
      <c r="T10" s="64">
        <f>S10/J10</f>
        <v>79.71493212669684</v>
      </c>
      <c r="U10" s="65">
        <f t="shared" si="1"/>
        <v>12.82607708463416</v>
      </c>
      <c r="V10" s="66">
        <v>385276</v>
      </c>
      <c r="W10" s="67">
        <v>30482</v>
      </c>
      <c r="X10" s="68">
        <f t="shared" si="2"/>
        <v>-0.4135191395259502</v>
      </c>
      <c r="Y10" s="68">
        <f t="shared" si="3"/>
        <v>-0.4220523587691096</v>
      </c>
      <c r="Z10" s="69">
        <v>409215</v>
      </c>
      <c r="AA10" s="87">
        <v>34481</v>
      </c>
      <c r="AB10" s="64">
        <f>AA10/J10</f>
        <v>156.02262443438914</v>
      </c>
      <c r="AC10" s="65">
        <f t="shared" si="4"/>
        <v>11.867840259853253</v>
      </c>
      <c r="AD10" s="83">
        <v>709925</v>
      </c>
      <c r="AE10" s="84">
        <v>60731</v>
      </c>
      <c r="AF10" s="73">
        <f>IF(AD10&lt;&gt;0,-(AD10-Z10)/AD10,"")</f>
        <v>-0.42357995562911577</v>
      </c>
      <c r="AG10" s="73">
        <f>IF(AE10&lt;&gt;0,-(AE10-AA10)/AE10,"")</f>
        <v>-0.4322339497126673</v>
      </c>
      <c r="AH10" s="85">
        <v>9602797</v>
      </c>
      <c r="AI10" s="86">
        <v>762276</v>
      </c>
      <c r="AJ10" s="76">
        <f t="shared" si="5"/>
        <v>12.597532914587367</v>
      </c>
    </row>
    <row r="11" spans="1:36" s="29" customFormat="1" ht="11.25">
      <c r="A11" s="32">
        <v>5</v>
      </c>
      <c r="B11" s="77" t="s">
        <v>32</v>
      </c>
      <c r="C11" s="78" t="s">
        <v>170</v>
      </c>
      <c r="D11" s="79" t="s">
        <v>33</v>
      </c>
      <c r="E11" s="80" t="s">
        <v>171</v>
      </c>
      <c r="F11" s="81">
        <v>42937</v>
      </c>
      <c r="G11" s="57" t="s">
        <v>46</v>
      </c>
      <c r="H11" s="82">
        <v>149</v>
      </c>
      <c r="I11" s="82">
        <v>149</v>
      </c>
      <c r="J11" s="98">
        <v>149</v>
      </c>
      <c r="K11" s="59">
        <v>1</v>
      </c>
      <c r="L11" s="60">
        <v>34178.43</v>
      </c>
      <c r="M11" s="61">
        <v>3030</v>
      </c>
      <c r="N11" s="60">
        <v>47260.47</v>
      </c>
      <c r="O11" s="61">
        <v>3994</v>
      </c>
      <c r="P11" s="60">
        <v>54002.46</v>
      </c>
      <c r="Q11" s="61">
        <v>4598</v>
      </c>
      <c r="R11" s="62">
        <f t="shared" si="0"/>
        <v>135441.36</v>
      </c>
      <c r="S11" s="63">
        <f t="shared" si="0"/>
        <v>11622</v>
      </c>
      <c r="T11" s="64">
        <f>S11/J11</f>
        <v>78</v>
      </c>
      <c r="U11" s="65">
        <f t="shared" si="1"/>
        <v>11.653877129581826</v>
      </c>
      <c r="V11" s="66"/>
      <c r="W11" s="67"/>
      <c r="X11" s="68">
        <f t="shared" si="2"/>
      </c>
      <c r="Y11" s="68">
        <f t="shared" si="3"/>
      </c>
      <c r="Z11" s="69">
        <v>266199.04</v>
      </c>
      <c r="AA11" s="70">
        <v>24511</v>
      </c>
      <c r="AB11" s="64">
        <f>AA11/J11</f>
        <v>164.50335570469798</v>
      </c>
      <c r="AC11" s="65">
        <f t="shared" si="4"/>
        <v>10.860390844926767</v>
      </c>
      <c r="AD11" s="83"/>
      <c r="AE11" s="84"/>
      <c r="AF11" s="73"/>
      <c r="AG11" s="73"/>
      <c r="AH11" s="85">
        <v>266199.04</v>
      </c>
      <c r="AI11" s="86">
        <v>24511</v>
      </c>
      <c r="AJ11" s="76">
        <f t="shared" si="5"/>
        <v>10.860390844926767</v>
      </c>
    </row>
    <row r="12" spans="1:36" s="29" customFormat="1" ht="11.25">
      <c r="A12" s="32">
        <v>6</v>
      </c>
      <c r="B12" s="77" t="s">
        <v>32</v>
      </c>
      <c r="C12" s="53" t="s">
        <v>168</v>
      </c>
      <c r="D12" s="54" t="s">
        <v>33</v>
      </c>
      <c r="E12" s="55" t="s">
        <v>167</v>
      </c>
      <c r="F12" s="56">
        <v>42937</v>
      </c>
      <c r="G12" s="57" t="s">
        <v>50</v>
      </c>
      <c r="H12" s="58">
        <v>134</v>
      </c>
      <c r="I12" s="58">
        <v>134</v>
      </c>
      <c r="J12" s="98">
        <v>134</v>
      </c>
      <c r="K12" s="59">
        <v>1</v>
      </c>
      <c r="L12" s="60">
        <v>33388.15</v>
      </c>
      <c r="M12" s="61">
        <v>2818</v>
      </c>
      <c r="N12" s="60">
        <v>48548.4</v>
      </c>
      <c r="O12" s="61">
        <v>3926</v>
      </c>
      <c r="P12" s="60">
        <v>62193.98</v>
      </c>
      <c r="Q12" s="61">
        <v>5057</v>
      </c>
      <c r="R12" s="62">
        <f t="shared" si="0"/>
        <v>144130.53</v>
      </c>
      <c r="S12" s="63">
        <f t="shared" si="0"/>
        <v>11801</v>
      </c>
      <c r="T12" s="64">
        <f>S12/J12</f>
        <v>88.06716417910448</v>
      </c>
      <c r="U12" s="65">
        <f t="shared" si="1"/>
        <v>12.213416659605118</v>
      </c>
      <c r="V12" s="66"/>
      <c r="W12" s="67"/>
      <c r="X12" s="68">
        <f t="shared" si="2"/>
      </c>
      <c r="Y12" s="68">
        <f t="shared" si="3"/>
      </c>
      <c r="Z12" s="69">
        <v>269804.79</v>
      </c>
      <c r="AA12" s="87">
        <v>23691</v>
      </c>
      <c r="AB12" s="64">
        <f>AA12/J12</f>
        <v>176.79850746268656</v>
      </c>
      <c r="AC12" s="65">
        <f t="shared" si="4"/>
        <v>11.388493098645053</v>
      </c>
      <c r="AD12" s="71"/>
      <c r="AE12" s="72"/>
      <c r="AF12" s="73"/>
      <c r="AG12" s="73"/>
      <c r="AH12" s="85">
        <v>269804.79</v>
      </c>
      <c r="AI12" s="86">
        <v>23691</v>
      </c>
      <c r="AJ12" s="76">
        <f t="shared" si="5"/>
        <v>11.388493098645053</v>
      </c>
    </row>
    <row r="13" spans="1:36" s="29" customFormat="1" ht="11.25">
      <c r="A13" s="32">
        <v>7</v>
      </c>
      <c r="B13" s="52"/>
      <c r="C13" s="78" t="s">
        <v>113</v>
      </c>
      <c r="D13" s="79" t="s">
        <v>37</v>
      </c>
      <c r="E13" s="80" t="s">
        <v>114</v>
      </c>
      <c r="F13" s="81">
        <v>42902</v>
      </c>
      <c r="G13" s="57" t="s">
        <v>36</v>
      </c>
      <c r="H13" s="82">
        <v>333</v>
      </c>
      <c r="I13" s="82">
        <v>147</v>
      </c>
      <c r="J13" s="98">
        <v>147</v>
      </c>
      <c r="K13" s="59">
        <v>6</v>
      </c>
      <c r="L13" s="60">
        <v>29701</v>
      </c>
      <c r="M13" s="61">
        <v>2466</v>
      </c>
      <c r="N13" s="60">
        <v>54704</v>
      </c>
      <c r="O13" s="61">
        <v>4338</v>
      </c>
      <c r="P13" s="60">
        <v>63260</v>
      </c>
      <c r="Q13" s="61">
        <v>4963</v>
      </c>
      <c r="R13" s="62">
        <f t="shared" si="0"/>
        <v>147665</v>
      </c>
      <c r="S13" s="63">
        <f t="shared" si="0"/>
        <v>11767</v>
      </c>
      <c r="T13" s="64">
        <f>S13/J13</f>
        <v>80.04761904761905</v>
      </c>
      <c r="U13" s="65">
        <f t="shared" si="1"/>
        <v>12.549077929803689</v>
      </c>
      <c r="V13" s="66">
        <v>282061</v>
      </c>
      <c r="W13" s="67">
        <v>23031</v>
      </c>
      <c r="X13" s="68">
        <f t="shared" si="2"/>
        <v>-0.47647849224104005</v>
      </c>
      <c r="Y13" s="68">
        <f t="shared" si="3"/>
        <v>-0.48907993573878683</v>
      </c>
      <c r="Z13" s="69">
        <v>265902</v>
      </c>
      <c r="AA13" s="87">
        <v>22902</v>
      </c>
      <c r="AB13" s="64">
        <f>AA13/J13</f>
        <v>155.79591836734693</v>
      </c>
      <c r="AC13" s="65">
        <f t="shared" si="4"/>
        <v>11.610427036940004</v>
      </c>
      <c r="AD13" s="83">
        <v>503002</v>
      </c>
      <c r="AE13" s="84">
        <v>44086</v>
      </c>
      <c r="AF13" s="73">
        <f aca="true" t="shared" si="6" ref="AF13:AG17">IF(AD13&lt;&gt;0,-(AD13-Z13)/AD13,"")</f>
        <v>-0.47136989514952227</v>
      </c>
      <c r="AG13" s="73">
        <f t="shared" si="6"/>
        <v>-0.4805153563489543</v>
      </c>
      <c r="AH13" s="85">
        <v>9646569</v>
      </c>
      <c r="AI13" s="86">
        <v>816144</v>
      </c>
      <c r="AJ13" s="76">
        <f t="shared" si="5"/>
        <v>11.819689907663353</v>
      </c>
    </row>
    <row r="14" spans="1:36" s="29" customFormat="1" ht="11.25">
      <c r="A14" s="32">
        <v>8</v>
      </c>
      <c r="B14" s="52"/>
      <c r="C14" s="53" t="s">
        <v>143</v>
      </c>
      <c r="D14" s="54" t="s">
        <v>38</v>
      </c>
      <c r="E14" s="55" t="s">
        <v>142</v>
      </c>
      <c r="F14" s="56">
        <v>42930</v>
      </c>
      <c r="G14" s="57" t="s">
        <v>50</v>
      </c>
      <c r="H14" s="58">
        <v>210</v>
      </c>
      <c r="I14" s="58">
        <v>161</v>
      </c>
      <c r="J14" s="98">
        <v>161</v>
      </c>
      <c r="K14" s="59">
        <v>2</v>
      </c>
      <c r="L14" s="60">
        <v>32365.81</v>
      </c>
      <c r="M14" s="61">
        <v>2695</v>
      </c>
      <c r="N14" s="60">
        <v>47730.41</v>
      </c>
      <c r="O14" s="61">
        <v>3728</v>
      </c>
      <c r="P14" s="60">
        <v>51353.53</v>
      </c>
      <c r="Q14" s="61">
        <v>4037</v>
      </c>
      <c r="R14" s="62">
        <f t="shared" si="0"/>
        <v>131449.75</v>
      </c>
      <c r="S14" s="63">
        <f t="shared" si="0"/>
        <v>10460</v>
      </c>
      <c r="T14" s="64">
        <f>S14/J14</f>
        <v>64.96894409937889</v>
      </c>
      <c r="U14" s="65">
        <f t="shared" si="1"/>
        <v>12.566897705544934</v>
      </c>
      <c r="V14" s="66">
        <v>195619.59000000003</v>
      </c>
      <c r="W14" s="67">
        <v>15679</v>
      </c>
      <c r="X14" s="68">
        <f t="shared" si="2"/>
        <v>-0.3280338129734349</v>
      </c>
      <c r="Y14" s="68">
        <f t="shared" si="3"/>
        <v>-0.33286561642961926</v>
      </c>
      <c r="Z14" s="69">
        <v>246546.53</v>
      </c>
      <c r="AA14" s="87">
        <v>22331</v>
      </c>
      <c r="AB14" s="64">
        <f>AA14/J14</f>
        <v>138.70186335403727</v>
      </c>
      <c r="AC14" s="65">
        <f t="shared" si="4"/>
        <v>11.040550356007344</v>
      </c>
      <c r="AD14" s="71">
        <v>386694</v>
      </c>
      <c r="AE14" s="72">
        <v>33727</v>
      </c>
      <c r="AF14" s="73">
        <f t="shared" si="6"/>
        <v>-0.3624247337688198</v>
      </c>
      <c r="AG14" s="73">
        <f t="shared" si="6"/>
        <v>-0.3378895247131378</v>
      </c>
      <c r="AH14" s="85">
        <v>633240.53</v>
      </c>
      <c r="AI14" s="86">
        <v>56058</v>
      </c>
      <c r="AJ14" s="76">
        <f t="shared" si="5"/>
        <v>11.296167005601342</v>
      </c>
    </row>
    <row r="15" spans="1:36" s="29" customFormat="1" ht="11.25">
      <c r="A15" s="32">
        <v>9</v>
      </c>
      <c r="B15" s="52"/>
      <c r="C15" s="53" t="s">
        <v>136</v>
      </c>
      <c r="D15" s="54" t="s">
        <v>39</v>
      </c>
      <c r="E15" s="55" t="s">
        <v>136</v>
      </c>
      <c r="F15" s="56">
        <v>42923</v>
      </c>
      <c r="G15" s="57" t="s">
        <v>163</v>
      </c>
      <c r="H15" s="58">
        <v>210</v>
      </c>
      <c r="I15" s="58">
        <v>177</v>
      </c>
      <c r="J15" s="98">
        <v>177</v>
      </c>
      <c r="K15" s="59">
        <v>2</v>
      </c>
      <c r="L15" s="60">
        <v>30034.76</v>
      </c>
      <c r="M15" s="61">
        <v>2717</v>
      </c>
      <c r="N15" s="60">
        <v>52103.48</v>
      </c>
      <c r="O15" s="61">
        <v>4196</v>
      </c>
      <c r="P15" s="60">
        <v>50520.62</v>
      </c>
      <c r="Q15" s="61">
        <v>4197</v>
      </c>
      <c r="R15" s="62">
        <v>132658.86000000002</v>
      </c>
      <c r="S15" s="63">
        <v>11110</v>
      </c>
      <c r="T15" s="64">
        <f>S15/J15</f>
        <v>62.76836158192091</v>
      </c>
      <c r="U15" s="65">
        <f t="shared" si="1"/>
        <v>11.940491449144917</v>
      </c>
      <c r="V15" s="66">
        <v>245175.59000000003</v>
      </c>
      <c r="W15" s="67">
        <v>20483</v>
      </c>
      <c r="X15" s="68">
        <f t="shared" si="2"/>
        <v>-0.45892305184215115</v>
      </c>
      <c r="Y15" s="68">
        <f t="shared" si="3"/>
        <v>-0.4575989845237514</v>
      </c>
      <c r="Z15" s="69">
        <v>230477.12</v>
      </c>
      <c r="AA15" s="70">
        <v>20782</v>
      </c>
      <c r="AB15" s="64">
        <f>AA15/J15</f>
        <v>117.41242937853107</v>
      </c>
      <c r="AC15" s="65">
        <f t="shared" si="4"/>
        <v>11.090228081994033</v>
      </c>
      <c r="AD15" s="71">
        <v>451021.38</v>
      </c>
      <c r="AE15" s="72">
        <v>40894</v>
      </c>
      <c r="AF15" s="73">
        <f t="shared" si="6"/>
        <v>-0.4889884820981214</v>
      </c>
      <c r="AG15" s="73">
        <f t="shared" si="6"/>
        <v>-0.49180808920624053</v>
      </c>
      <c r="AH15" s="74">
        <v>1377968.96</v>
      </c>
      <c r="AI15" s="75">
        <v>123620</v>
      </c>
      <c r="AJ15" s="76">
        <f t="shared" si="5"/>
        <v>11.146812489888367</v>
      </c>
    </row>
    <row r="16" spans="1:36" s="29" customFormat="1" ht="11.25">
      <c r="A16" s="32">
        <v>10</v>
      </c>
      <c r="B16" s="52"/>
      <c r="C16" s="78" t="s">
        <v>99</v>
      </c>
      <c r="D16" s="79" t="s">
        <v>37</v>
      </c>
      <c r="E16" s="80" t="s">
        <v>98</v>
      </c>
      <c r="F16" s="81">
        <v>42881</v>
      </c>
      <c r="G16" s="57" t="s">
        <v>36</v>
      </c>
      <c r="H16" s="82">
        <v>374</v>
      </c>
      <c r="I16" s="82">
        <v>74</v>
      </c>
      <c r="J16" s="98">
        <v>74</v>
      </c>
      <c r="K16" s="59">
        <v>9</v>
      </c>
      <c r="L16" s="60">
        <v>33143</v>
      </c>
      <c r="M16" s="61">
        <v>2358</v>
      </c>
      <c r="N16" s="60">
        <v>48209</v>
      </c>
      <c r="O16" s="61">
        <v>3320</v>
      </c>
      <c r="P16" s="60">
        <v>60867</v>
      </c>
      <c r="Q16" s="61">
        <v>4261</v>
      </c>
      <c r="R16" s="62">
        <f>L16+N16+P16</f>
        <v>142219</v>
      </c>
      <c r="S16" s="63">
        <f>M16+O16+Q16</f>
        <v>9939</v>
      </c>
      <c r="T16" s="64">
        <f>S16/J16</f>
        <v>134.3108108108108</v>
      </c>
      <c r="U16" s="65">
        <f t="shared" si="1"/>
        <v>14.309186034812356</v>
      </c>
      <c r="V16" s="66">
        <v>200211</v>
      </c>
      <c r="W16" s="67">
        <v>13992</v>
      </c>
      <c r="X16" s="68">
        <f t="shared" si="2"/>
        <v>-0.2896544145926048</v>
      </c>
      <c r="Y16" s="68">
        <f t="shared" si="3"/>
        <v>-0.2896655231560892</v>
      </c>
      <c r="Z16" s="69">
        <v>254629</v>
      </c>
      <c r="AA16" s="87">
        <v>19571</v>
      </c>
      <c r="AB16" s="64">
        <f>AA16/J16</f>
        <v>264.47297297297297</v>
      </c>
      <c r="AC16" s="65">
        <f t="shared" si="4"/>
        <v>13.010525777936744</v>
      </c>
      <c r="AD16" s="83">
        <v>379843</v>
      </c>
      <c r="AE16" s="84">
        <v>29884</v>
      </c>
      <c r="AF16" s="73">
        <f t="shared" si="6"/>
        <v>-0.3296467224616486</v>
      </c>
      <c r="AG16" s="73">
        <f t="shared" si="6"/>
        <v>-0.34510105742203184</v>
      </c>
      <c r="AH16" s="85">
        <v>19474690</v>
      </c>
      <c r="AI16" s="86">
        <v>1501062</v>
      </c>
      <c r="AJ16" s="76">
        <f t="shared" si="5"/>
        <v>12.973941116356286</v>
      </c>
    </row>
    <row r="17" spans="1:36" s="29" customFormat="1" ht="11.25">
      <c r="A17" s="32">
        <v>11</v>
      </c>
      <c r="B17" s="52"/>
      <c r="C17" s="53" t="s">
        <v>84</v>
      </c>
      <c r="D17" s="54" t="s">
        <v>39</v>
      </c>
      <c r="E17" s="55" t="s">
        <v>85</v>
      </c>
      <c r="F17" s="56">
        <v>42846</v>
      </c>
      <c r="G17" s="57" t="s">
        <v>163</v>
      </c>
      <c r="H17" s="58">
        <v>246</v>
      </c>
      <c r="I17" s="58">
        <v>87</v>
      </c>
      <c r="J17" s="98">
        <v>87</v>
      </c>
      <c r="K17" s="59">
        <v>13</v>
      </c>
      <c r="L17" s="60">
        <v>10631.74</v>
      </c>
      <c r="M17" s="61">
        <v>1753</v>
      </c>
      <c r="N17" s="60">
        <v>18463.73</v>
      </c>
      <c r="O17" s="61">
        <v>2941</v>
      </c>
      <c r="P17" s="60">
        <v>21560.18</v>
      </c>
      <c r="Q17" s="61">
        <v>3445</v>
      </c>
      <c r="R17" s="62">
        <f>L17+N17+P17</f>
        <v>50655.65</v>
      </c>
      <c r="S17" s="63">
        <f>M17+O17+Q17</f>
        <v>8139</v>
      </c>
      <c r="T17" s="64">
        <f>S17/J17</f>
        <v>93.55172413793103</v>
      </c>
      <c r="U17" s="65">
        <f t="shared" si="1"/>
        <v>6.223817422287751</v>
      </c>
      <c r="V17" s="66">
        <v>0</v>
      </c>
      <c r="W17" s="67">
        <v>0</v>
      </c>
      <c r="X17" s="68">
        <f t="shared" si="2"/>
      </c>
      <c r="Y17" s="68">
        <f t="shared" si="3"/>
      </c>
      <c r="Z17" s="69">
        <v>102871.85</v>
      </c>
      <c r="AA17" s="70">
        <v>16805</v>
      </c>
      <c r="AB17" s="64">
        <f>AA17/J17</f>
        <v>193.16091954022988</v>
      </c>
      <c r="AC17" s="65">
        <f t="shared" si="4"/>
        <v>6.1215025290092235</v>
      </c>
      <c r="AD17" s="71">
        <v>450</v>
      </c>
      <c r="AE17" s="72">
        <v>45</v>
      </c>
      <c r="AF17" s="73">
        <f t="shared" si="6"/>
        <v>227.60411111111114</v>
      </c>
      <c r="AG17" s="73">
        <f t="shared" si="6"/>
        <v>372.44444444444446</v>
      </c>
      <c r="AH17" s="74">
        <v>4763648.68</v>
      </c>
      <c r="AI17" s="75">
        <v>422346</v>
      </c>
      <c r="AJ17" s="76">
        <f t="shared" si="5"/>
        <v>11.27901928750361</v>
      </c>
    </row>
    <row r="18" spans="1:36" s="29" customFormat="1" ht="11.25">
      <c r="A18" s="32">
        <v>12</v>
      </c>
      <c r="B18" s="77" t="s">
        <v>32</v>
      </c>
      <c r="C18" s="53" t="s">
        <v>160</v>
      </c>
      <c r="D18" s="54"/>
      <c r="E18" s="55" t="s">
        <v>160</v>
      </c>
      <c r="F18" s="56">
        <v>42937</v>
      </c>
      <c r="G18" s="57" t="s">
        <v>163</v>
      </c>
      <c r="H18" s="58">
        <v>81</v>
      </c>
      <c r="I18" s="58">
        <v>81</v>
      </c>
      <c r="J18" s="98">
        <v>81</v>
      </c>
      <c r="K18" s="59">
        <v>1</v>
      </c>
      <c r="L18" s="60">
        <v>16841.87</v>
      </c>
      <c r="M18" s="61">
        <v>1317</v>
      </c>
      <c r="N18" s="60">
        <v>25883.72</v>
      </c>
      <c r="O18" s="61">
        <v>1994</v>
      </c>
      <c r="P18" s="60">
        <v>35886.69</v>
      </c>
      <c r="Q18" s="61">
        <v>2696</v>
      </c>
      <c r="R18" s="62">
        <v>78612.28</v>
      </c>
      <c r="S18" s="63">
        <v>6007</v>
      </c>
      <c r="T18" s="64">
        <f>S18/J18</f>
        <v>74.1604938271605</v>
      </c>
      <c r="U18" s="65">
        <f t="shared" si="1"/>
        <v>13.086778758115532</v>
      </c>
      <c r="V18" s="66"/>
      <c r="W18" s="67"/>
      <c r="X18" s="68">
        <f t="shared" si="2"/>
      </c>
      <c r="Y18" s="68">
        <f t="shared" si="3"/>
      </c>
      <c r="Z18" s="69">
        <v>148320.13</v>
      </c>
      <c r="AA18" s="70">
        <v>12411</v>
      </c>
      <c r="AB18" s="64">
        <f>AA18/J18</f>
        <v>153.22222222222223</v>
      </c>
      <c r="AC18" s="65">
        <f t="shared" si="4"/>
        <v>11.950699379582629</v>
      </c>
      <c r="AD18" s="71"/>
      <c r="AE18" s="72"/>
      <c r="AF18" s="73"/>
      <c r="AG18" s="73"/>
      <c r="AH18" s="74">
        <v>148320.13</v>
      </c>
      <c r="AI18" s="75">
        <v>12411</v>
      </c>
      <c r="AJ18" s="76">
        <f t="shared" si="5"/>
        <v>11.950699379582629</v>
      </c>
    </row>
    <row r="19" spans="1:36" s="29" customFormat="1" ht="11.25">
      <c r="A19" s="32">
        <v>13</v>
      </c>
      <c r="B19" s="88"/>
      <c r="C19" s="78" t="s">
        <v>129</v>
      </c>
      <c r="D19" s="79" t="s">
        <v>33</v>
      </c>
      <c r="E19" s="80" t="s">
        <v>130</v>
      </c>
      <c r="F19" s="81">
        <v>42916</v>
      </c>
      <c r="G19" s="57" t="s">
        <v>42</v>
      </c>
      <c r="H19" s="82">
        <v>192</v>
      </c>
      <c r="I19" s="82">
        <v>48</v>
      </c>
      <c r="J19" s="98">
        <v>48</v>
      </c>
      <c r="K19" s="59">
        <v>4</v>
      </c>
      <c r="L19" s="60">
        <v>22733</v>
      </c>
      <c r="M19" s="61">
        <v>1426</v>
      </c>
      <c r="N19" s="60">
        <v>31039</v>
      </c>
      <c r="O19" s="61">
        <v>1881</v>
      </c>
      <c r="P19" s="60">
        <v>35459</v>
      </c>
      <c r="Q19" s="61">
        <v>2274</v>
      </c>
      <c r="R19" s="62">
        <f aca="true" t="shared" si="7" ref="R19:S23">L19+N19+P19</f>
        <v>89231</v>
      </c>
      <c r="S19" s="63">
        <f t="shared" si="7"/>
        <v>5581</v>
      </c>
      <c r="T19" s="64">
        <f>S19/J19</f>
        <v>116.27083333333333</v>
      </c>
      <c r="U19" s="65">
        <f t="shared" si="1"/>
        <v>15.988353341695037</v>
      </c>
      <c r="V19" s="66">
        <v>161082</v>
      </c>
      <c r="W19" s="67">
        <v>10896</v>
      </c>
      <c r="X19" s="68">
        <f t="shared" si="2"/>
        <v>-0.44605232117803356</v>
      </c>
      <c r="Y19" s="68">
        <f t="shared" si="3"/>
        <v>-0.4877936857562408</v>
      </c>
      <c r="Z19" s="69">
        <v>168472</v>
      </c>
      <c r="AA19" s="70">
        <v>11808</v>
      </c>
      <c r="AB19" s="64">
        <f>AA19/J19</f>
        <v>246</v>
      </c>
      <c r="AC19" s="65">
        <f t="shared" si="4"/>
        <v>14.267615176151761</v>
      </c>
      <c r="AD19" s="83">
        <v>310110</v>
      </c>
      <c r="AE19" s="84">
        <v>23045</v>
      </c>
      <c r="AF19" s="73">
        <f>IF(AD19&lt;&gt;0,-(AD19-Z19)/AD19,"")</f>
        <v>-0.45673470703943764</v>
      </c>
      <c r="AG19" s="73">
        <f>IF(AE19&lt;&gt;0,-(AE19-AA19)/AE19,"")</f>
        <v>-0.4876111954870905</v>
      </c>
      <c r="AH19" s="85">
        <v>1948253</v>
      </c>
      <c r="AI19" s="86">
        <v>150412</v>
      </c>
      <c r="AJ19" s="76">
        <f t="shared" si="5"/>
        <v>12.952776374225461</v>
      </c>
    </row>
    <row r="20" spans="1:36" s="29" customFormat="1" ht="11.25">
      <c r="A20" s="32">
        <v>14</v>
      </c>
      <c r="B20" s="52"/>
      <c r="C20" s="78" t="s">
        <v>106</v>
      </c>
      <c r="D20" s="79" t="s">
        <v>33</v>
      </c>
      <c r="E20" s="80" t="s">
        <v>107</v>
      </c>
      <c r="F20" s="81">
        <v>42895</v>
      </c>
      <c r="G20" s="57" t="s">
        <v>36</v>
      </c>
      <c r="H20" s="82">
        <v>338</v>
      </c>
      <c r="I20" s="82">
        <v>63</v>
      </c>
      <c r="J20" s="98">
        <v>63</v>
      </c>
      <c r="K20" s="59">
        <v>7</v>
      </c>
      <c r="L20" s="60">
        <v>17525</v>
      </c>
      <c r="M20" s="61">
        <v>1288</v>
      </c>
      <c r="N20" s="60">
        <v>25981</v>
      </c>
      <c r="O20" s="61">
        <v>1885</v>
      </c>
      <c r="P20" s="60">
        <v>33842</v>
      </c>
      <c r="Q20" s="61">
        <v>2509</v>
      </c>
      <c r="R20" s="62">
        <f t="shared" si="7"/>
        <v>77348</v>
      </c>
      <c r="S20" s="63">
        <f t="shared" si="7"/>
        <v>5682</v>
      </c>
      <c r="T20" s="64">
        <f>S20/J20</f>
        <v>90.19047619047619</v>
      </c>
      <c r="U20" s="65">
        <f t="shared" si="1"/>
        <v>13.61281239000352</v>
      </c>
      <c r="V20" s="66">
        <v>187358</v>
      </c>
      <c r="W20" s="67">
        <v>14489</v>
      </c>
      <c r="X20" s="68">
        <f t="shared" si="2"/>
        <v>-0.5871646793838534</v>
      </c>
      <c r="Y20" s="68">
        <f t="shared" si="3"/>
        <v>-0.6078404306715439</v>
      </c>
      <c r="Z20" s="69">
        <v>142045</v>
      </c>
      <c r="AA20" s="87">
        <v>11278</v>
      </c>
      <c r="AB20" s="64">
        <f>AA20/J20</f>
        <v>179.015873015873</v>
      </c>
      <c r="AC20" s="65">
        <f t="shared" si="4"/>
        <v>12.59487497783295</v>
      </c>
      <c r="AD20" s="83">
        <v>363177</v>
      </c>
      <c r="AE20" s="84">
        <v>30606</v>
      </c>
      <c r="AF20" s="73">
        <f>IF(AD20&lt;&gt;0,-(AD20-Z20)/AD20,"")</f>
        <v>-0.6088821704017601</v>
      </c>
      <c r="AG20" s="73">
        <f>IF(AE20&lt;&gt;0,-(AE20-AA20)/AE20,"")</f>
        <v>-0.6315101614062603</v>
      </c>
      <c r="AH20" s="85">
        <v>10130998</v>
      </c>
      <c r="AI20" s="86">
        <v>789168</v>
      </c>
      <c r="AJ20" s="76">
        <f t="shared" si="5"/>
        <v>12.837568173063277</v>
      </c>
    </row>
    <row r="21" spans="1:36" s="29" customFormat="1" ht="11.25">
      <c r="A21" s="32">
        <v>15</v>
      </c>
      <c r="B21" s="77" t="s">
        <v>32</v>
      </c>
      <c r="C21" s="53" t="s">
        <v>159</v>
      </c>
      <c r="D21" s="54" t="s">
        <v>43</v>
      </c>
      <c r="E21" s="55" t="s">
        <v>159</v>
      </c>
      <c r="F21" s="56">
        <v>42937</v>
      </c>
      <c r="G21" s="57" t="s">
        <v>55</v>
      </c>
      <c r="H21" s="58">
        <v>82</v>
      </c>
      <c r="I21" s="58">
        <v>82</v>
      </c>
      <c r="J21" s="98">
        <v>82</v>
      </c>
      <c r="K21" s="59">
        <v>1</v>
      </c>
      <c r="L21" s="60">
        <v>10062.3</v>
      </c>
      <c r="M21" s="61">
        <v>943</v>
      </c>
      <c r="N21" s="60">
        <v>15017.37</v>
      </c>
      <c r="O21" s="61">
        <v>1354</v>
      </c>
      <c r="P21" s="60">
        <v>22630.8</v>
      </c>
      <c r="Q21" s="61">
        <v>2036</v>
      </c>
      <c r="R21" s="62">
        <f t="shared" si="7"/>
        <v>47710.47</v>
      </c>
      <c r="S21" s="63">
        <f t="shared" si="7"/>
        <v>4333</v>
      </c>
      <c r="T21" s="64">
        <f>S21/J21</f>
        <v>52.84146341463415</v>
      </c>
      <c r="U21" s="65">
        <f t="shared" si="1"/>
        <v>11.010955458112162</v>
      </c>
      <c r="V21" s="66"/>
      <c r="W21" s="67"/>
      <c r="X21" s="68">
        <f t="shared" si="2"/>
      </c>
      <c r="Y21" s="68">
        <f t="shared" si="3"/>
      </c>
      <c r="Z21" s="69">
        <v>88200.01</v>
      </c>
      <c r="AA21" s="70">
        <v>8560</v>
      </c>
      <c r="AB21" s="64">
        <f>AA21/J21</f>
        <v>104.39024390243902</v>
      </c>
      <c r="AC21" s="65">
        <f t="shared" si="4"/>
        <v>10.303739485981307</v>
      </c>
      <c r="AD21" s="71"/>
      <c r="AE21" s="72"/>
      <c r="AF21" s="73"/>
      <c r="AG21" s="73"/>
      <c r="AH21" s="74">
        <v>88200.01</v>
      </c>
      <c r="AI21" s="75">
        <v>8560</v>
      </c>
      <c r="AJ21" s="76">
        <f t="shared" si="5"/>
        <v>10.303739485981307</v>
      </c>
    </row>
    <row r="22" spans="1:36" s="29" customFormat="1" ht="11.25">
      <c r="A22" s="32">
        <v>16</v>
      </c>
      <c r="B22" s="77" t="s">
        <v>32</v>
      </c>
      <c r="C22" s="53" t="s">
        <v>157</v>
      </c>
      <c r="D22" s="54"/>
      <c r="E22" s="55" t="s">
        <v>158</v>
      </c>
      <c r="F22" s="56">
        <v>42937</v>
      </c>
      <c r="G22" s="57" t="s">
        <v>111</v>
      </c>
      <c r="H22" s="58">
        <v>75</v>
      </c>
      <c r="I22" s="58">
        <v>75</v>
      </c>
      <c r="J22" s="98">
        <v>75</v>
      </c>
      <c r="K22" s="59">
        <v>1</v>
      </c>
      <c r="L22" s="60">
        <v>7537</v>
      </c>
      <c r="M22" s="61">
        <v>559</v>
      </c>
      <c r="N22" s="60">
        <v>13421</v>
      </c>
      <c r="O22" s="61">
        <v>950</v>
      </c>
      <c r="P22" s="60">
        <v>16901</v>
      </c>
      <c r="Q22" s="61">
        <v>1249</v>
      </c>
      <c r="R22" s="62">
        <f t="shared" si="7"/>
        <v>37859</v>
      </c>
      <c r="S22" s="63">
        <f t="shared" si="7"/>
        <v>2758</v>
      </c>
      <c r="T22" s="64">
        <f>S22/J22</f>
        <v>36.77333333333333</v>
      </c>
      <c r="U22" s="65">
        <f t="shared" si="1"/>
        <v>13.726976069615663</v>
      </c>
      <c r="V22" s="66"/>
      <c r="W22" s="67"/>
      <c r="X22" s="68">
        <f t="shared" si="2"/>
      </c>
      <c r="Y22" s="68">
        <f t="shared" si="3"/>
      </c>
      <c r="Z22" s="69">
        <v>71405</v>
      </c>
      <c r="AA22" s="70">
        <v>5726</v>
      </c>
      <c r="AB22" s="64">
        <f>AA22/J22</f>
        <v>76.34666666666666</v>
      </c>
      <c r="AC22" s="65">
        <f t="shared" si="4"/>
        <v>12.4703108627314</v>
      </c>
      <c r="AD22" s="71"/>
      <c r="AE22" s="72"/>
      <c r="AF22" s="73"/>
      <c r="AG22" s="73"/>
      <c r="AH22" s="74">
        <v>71405</v>
      </c>
      <c r="AI22" s="75">
        <v>5726</v>
      </c>
      <c r="AJ22" s="76">
        <f t="shared" si="5"/>
        <v>12.4703108627314</v>
      </c>
    </row>
    <row r="23" spans="1:36" s="29" customFormat="1" ht="11.25">
      <c r="A23" s="32">
        <v>17</v>
      </c>
      <c r="B23" s="77" t="s">
        <v>32</v>
      </c>
      <c r="C23" s="53" t="s">
        <v>166</v>
      </c>
      <c r="D23" s="54" t="s">
        <v>40</v>
      </c>
      <c r="E23" s="55" t="s">
        <v>166</v>
      </c>
      <c r="F23" s="56">
        <v>42937</v>
      </c>
      <c r="G23" s="57" t="s">
        <v>50</v>
      </c>
      <c r="H23" s="58">
        <v>24</v>
      </c>
      <c r="I23" s="58">
        <v>24</v>
      </c>
      <c r="J23" s="98">
        <v>24</v>
      </c>
      <c r="K23" s="59">
        <v>1</v>
      </c>
      <c r="L23" s="60">
        <v>5071.42</v>
      </c>
      <c r="M23" s="61">
        <v>324</v>
      </c>
      <c r="N23" s="60">
        <v>7227.38</v>
      </c>
      <c r="O23" s="61">
        <v>444</v>
      </c>
      <c r="P23" s="60">
        <v>7335.2</v>
      </c>
      <c r="Q23" s="61">
        <v>460</v>
      </c>
      <c r="R23" s="62">
        <f t="shared" si="7"/>
        <v>19634</v>
      </c>
      <c r="S23" s="63">
        <f t="shared" si="7"/>
        <v>1228</v>
      </c>
      <c r="T23" s="64">
        <f>S23/J23</f>
        <v>51.166666666666664</v>
      </c>
      <c r="U23" s="65">
        <f t="shared" si="1"/>
        <v>15.988599348534201</v>
      </c>
      <c r="V23" s="66"/>
      <c r="W23" s="67"/>
      <c r="X23" s="68">
        <f t="shared" si="2"/>
      </c>
      <c r="Y23" s="68">
        <f t="shared" si="3"/>
      </c>
      <c r="Z23" s="69">
        <v>34256.19</v>
      </c>
      <c r="AA23" s="87">
        <v>2387</v>
      </c>
      <c r="AB23" s="64">
        <f>AA23/J23</f>
        <v>99.45833333333333</v>
      </c>
      <c r="AC23" s="65">
        <f t="shared" si="4"/>
        <v>14.351147884373692</v>
      </c>
      <c r="AD23" s="71"/>
      <c r="AE23" s="72"/>
      <c r="AF23" s="73"/>
      <c r="AG23" s="73"/>
      <c r="AH23" s="85">
        <v>34256.19</v>
      </c>
      <c r="AI23" s="86">
        <v>2387</v>
      </c>
      <c r="AJ23" s="76">
        <f t="shared" si="5"/>
        <v>14.351147884373692</v>
      </c>
    </row>
    <row r="24" spans="1:36" s="29" customFormat="1" ht="11.25">
      <c r="A24" s="32">
        <v>18</v>
      </c>
      <c r="B24" s="77" t="s">
        <v>32</v>
      </c>
      <c r="C24" s="53" t="s">
        <v>161</v>
      </c>
      <c r="D24" s="54" t="s">
        <v>58</v>
      </c>
      <c r="E24" s="55" t="s">
        <v>162</v>
      </c>
      <c r="F24" s="56">
        <v>42937</v>
      </c>
      <c r="G24" s="57" t="s">
        <v>163</v>
      </c>
      <c r="H24" s="58">
        <v>48</v>
      </c>
      <c r="I24" s="58">
        <v>47</v>
      </c>
      <c r="J24" s="98">
        <v>47</v>
      </c>
      <c r="K24" s="59">
        <v>1</v>
      </c>
      <c r="L24" s="60">
        <v>2557.82</v>
      </c>
      <c r="M24" s="61">
        <v>238</v>
      </c>
      <c r="N24" s="60">
        <v>4112.87</v>
      </c>
      <c r="O24" s="61">
        <v>362</v>
      </c>
      <c r="P24" s="60">
        <v>5957.97</v>
      </c>
      <c r="Q24" s="61">
        <v>527</v>
      </c>
      <c r="R24" s="62">
        <v>12628.66</v>
      </c>
      <c r="S24" s="63">
        <v>1127</v>
      </c>
      <c r="T24" s="64">
        <f>S24/J24</f>
        <v>23.97872340425532</v>
      </c>
      <c r="U24" s="65">
        <f t="shared" si="1"/>
        <v>11.205554569653948</v>
      </c>
      <c r="V24" s="66"/>
      <c r="W24" s="67"/>
      <c r="X24" s="68">
        <f t="shared" si="2"/>
      </c>
      <c r="Y24" s="68">
        <f t="shared" si="3"/>
      </c>
      <c r="Z24" s="69">
        <v>22845.4</v>
      </c>
      <c r="AA24" s="70">
        <v>2174</v>
      </c>
      <c r="AB24" s="64">
        <f>AA24/J24</f>
        <v>46.255319148936174</v>
      </c>
      <c r="AC24" s="65">
        <f t="shared" si="4"/>
        <v>10.508463661453543</v>
      </c>
      <c r="AD24" s="71"/>
      <c r="AE24" s="72"/>
      <c r="AF24" s="73"/>
      <c r="AG24" s="73"/>
      <c r="AH24" s="74">
        <v>22845.4</v>
      </c>
      <c r="AI24" s="75">
        <v>2174</v>
      </c>
      <c r="AJ24" s="76">
        <f t="shared" si="5"/>
        <v>10.508463661453543</v>
      </c>
    </row>
    <row r="25" spans="1:36" s="29" customFormat="1" ht="11.25">
      <c r="A25" s="32">
        <v>19</v>
      </c>
      <c r="B25" s="52"/>
      <c r="C25" s="53" t="s">
        <v>68</v>
      </c>
      <c r="D25" s="54"/>
      <c r="E25" s="55" t="s">
        <v>68</v>
      </c>
      <c r="F25" s="56">
        <v>42671</v>
      </c>
      <c r="G25" s="57" t="s">
        <v>163</v>
      </c>
      <c r="H25" s="58">
        <v>357</v>
      </c>
      <c r="I25" s="58">
        <v>1</v>
      </c>
      <c r="J25" s="98">
        <v>1</v>
      </c>
      <c r="K25" s="59">
        <v>15</v>
      </c>
      <c r="L25" s="60">
        <v>0</v>
      </c>
      <c r="M25" s="61">
        <v>0</v>
      </c>
      <c r="N25" s="60">
        <v>0</v>
      </c>
      <c r="O25" s="61">
        <v>0</v>
      </c>
      <c r="P25" s="60">
        <v>0</v>
      </c>
      <c r="Q25" s="61">
        <v>0</v>
      </c>
      <c r="R25" s="62">
        <f aca="true" t="shared" si="8" ref="R25:S30">L25+N25+P25</f>
        <v>0</v>
      </c>
      <c r="S25" s="63">
        <f t="shared" si="8"/>
        <v>0</v>
      </c>
      <c r="T25" s="64">
        <f>S25/J25</f>
        <v>0</v>
      </c>
      <c r="U25" s="65" t="e">
        <f t="shared" si="1"/>
        <v>#DIV/0!</v>
      </c>
      <c r="V25" s="66">
        <v>0</v>
      </c>
      <c r="W25" s="67">
        <v>0</v>
      </c>
      <c r="X25" s="68">
        <f t="shared" si="2"/>
      </c>
      <c r="Y25" s="68">
        <f t="shared" si="3"/>
      </c>
      <c r="Z25" s="69">
        <v>12563.76</v>
      </c>
      <c r="AA25" s="70">
        <v>1795</v>
      </c>
      <c r="AB25" s="64">
        <f>AA25/J25</f>
        <v>1795</v>
      </c>
      <c r="AC25" s="65">
        <f t="shared" si="4"/>
        <v>6.999309192200557</v>
      </c>
      <c r="AD25" s="71">
        <v>20939.59</v>
      </c>
      <c r="AE25" s="72">
        <v>2992</v>
      </c>
      <c r="AF25" s="73">
        <f aca="true" t="shared" si="9" ref="AF25:AG27">IF(AD25&lt;&gt;0,-(AD25-Z25)/AD25,"")</f>
        <v>-0.39999971346143837</v>
      </c>
      <c r="AG25" s="73">
        <f t="shared" si="9"/>
        <v>-0.4000668449197861</v>
      </c>
      <c r="AH25" s="74">
        <v>13957201.84</v>
      </c>
      <c r="AI25" s="75">
        <v>1225379</v>
      </c>
      <c r="AJ25" s="76">
        <f t="shared" si="5"/>
        <v>11.390110194478606</v>
      </c>
    </row>
    <row r="26" spans="1:36" s="29" customFormat="1" ht="11.25">
      <c r="A26" s="32">
        <v>20</v>
      </c>
      <c r="B26" s="52"/>
      <c r="C26" s="53" t="s">
        <v>75</v>
      </c>
      <c r="D26" s="54" t="s">
        <v>39</v>
      </c>
      <c r="E26" s="55" t="s">
        <v>76</v>
      </c>
      <c r="F26" s="56">
        <v>42811</v>
      </c>
      <c r="G26" s="57" t="s">
        <v>53</v>
      </c>
      <c r="H26" s="58">
        <v>12</v>
      </c>
      <c r="I26" s="58">
        <v>1</v>
      </c>
      <c r="J26" s="98">
        <v>1</v>
      </c>
      <c r="K26" s="59">
        <v>10</v>
      </c>
      <c r="L26" s="60">
        <v>0</v>
      </c>
      <c r="M26" s="61">
        <v>0</v>
      </c>
      <c r="N26" s="60">
        <v>0</v>
      </c>
      <c r="O26" s="61">
        <v>0</v>
      </c>
      <c r="P26" s="60">
        <v>0</v>
      </c>
      <c r="Q26" s="61">
        <v>0</v>
      </c>
      <c r="R26" s="62">
        <f t="shared" si="8"/>
        <v>0</v>
      </c>
      <c r="S26" s="63">
        <f t="shared" si="8"/>
        <v>0</v>
      </c>
      <c r="T26" s="64">
        <f>S26/J26</f>
        <v>0</v>
      </c>
      <c r="U26" s="65" t="e">
        <f t="shared" si="1"/>
        <v>#DIV/0!</v>
      </c>
      <c r="V26" s="66">
        <v>0</v>
      </c>
      <c r="W26" s="67">
        <v>0</v>
      </c>
      <c r="X26" s="68">
        <f t="shared" si="2"/>
      </c>
      <c r="Y26" s="68">
        <f t="shared" si="3"/>
      </c>
      <c r="Z26" s="69">
        <v>5227.2</v>
      </c>
      <c r="AA26" s="70">
        <v>1044</v>
      </c>
      <c r="AB26" s="64">
        <f>AA26/J26</f>
        <v>1044</v>
      </c>
      <c r="AC26" s="65">
        <f t="shared" si="4"/>
        <v>5.006896551724138</v>
      </c>
      <c r="AD26" s="71">
        <v>2376</v>
      </c>
      <c r="AE26" s="72">
        <v>475</v>
      </c>
      <c r="AF26" s="73">
        <f t="shared" si="9"/>
        <v>1.2</v>
      </c>
      <c r="AG26" s="73">
        <f t="shared" si="9"/>
        <v>1.1978947368421053</v>
      </c>
      <c r="AH26" s="74">
        <v>56512.6</v>
      </c>
      <c r="AI26" s="75">
        <v>5438</v>
      </c>
      <c r="AJ26" s="76">
        <f t="shared" si="5"/>
        <v>10.392166237587348</v>
      </c>
    </row>
    <row r="27" spans="1:36" s="29" customFormat="1" ht="11.25">
      <c r="A27" s="32">
        <v>21</v>
      </c>
      <c r="B27" s="52"/>
      <c r="C27" s="53" t="s">
        <v>147</v>
      </c>
      <c r="D27" s="54" t="s">
        <v>33</v>
      </c>
      <c r="E27" s="55" t="s">
        <v>148</v>
      </c>
      <c r="F27" s="56">
        <v>42930</v>
      </c>
      <c r="G27" s="57" t="s">
        <v>57</v>
      </c>
      <c r="H27" s="58">
        <v>65</v>
      </c>
      <c r="I27" s="58">
        <v>18</v>
      </c>
      <c r="J27" s="98">
        <v>18</v>
      </c>
      <c r="K27" s="59">
        <v>2</v>
      </c>
      <c r="L27" s="60">
        <v>1429.5</v>
      </c>
      <c r="M27" s="61">
        <v>159</v>
      </c>
      <c r="N27" s="60">
        <v>1825.5</v>
      </c>
      <c r="O27" s="61">
        <v>193</v>
      </c>
      <c r="P27" s="60">
        <v>1993</v>
      </c>
      <c r="Q27" s="61">
        <v>202</v>
      </c>
      <c r="R27" s="62">
        <f t="shared" si="8"/>
        <v>5248</v>
      </c>
      <c r="S27" s="63">
        <f t="shared" si="8"/>
        <v>554</v>
      </c>
      <c r="T27" s="64">
        <f>S27/J27</f>
        <v>30.77777777777778</v>
      </c>
      <c r="U27" s="65">
        <f t="shared" si="1"/>
        <v>9.472924187725631</v>
      </c>
      <c r="V27" s="66">
        <v>36217.259999999995</v>
      </c>
      <c r="W27" s="67">
        <v>3227</v>
      </c>
      <c r="X27" s="68">
        <f t="shared" si="2"/>
        <v>-0.8550967135559123</v>
      </c>
      <c r="Y27" s="68">
        <f t="shared" si="3"/>
        <v>-0.8283235202974899</v>
      </c>
      <c r="Z27" s="69">
        <v>9387</v>
      </c>
      <c r="AA27" s="70">
        <v>1040</v>
      </c>
      <c r="AB27" s="64">
        <f>AA27/J27</f>
        <v>57.77777777777778</v>
      </c>
      <c r="AC27" s="65">
        <f t="shared" si="4"/>
        <v>9.025961538461539</v>
      </c>
      <c r="AD27" s="71">
        <v>76436.01</v>
      </c>
      <c r="AE27" s="72">
        <v>7357</v>
      </c>
      <c r="AF27" s="73">
        <f t="shared" si="9"/>
        <v>-0.8771913918583663</v>
      </c>
      <c r="AG27" s="73">
        <f t="shared" si="9"/>
        <v>-0.8586380318064428</v>
      </c>
      <c r="AH27" s="74">
        <v>85857.01</v>
      </c>
      <c r="AI27" s="75">
        <v>8401</v>
      </c>
      <c r="AJ27" s="76">
        <f t="shared" si="5"/>
        <v>10.219855969527437</v>
      </c>
    </row>
    <row r="28" spans="1:36" s="29" customFormat="1" ht="11.25">
      <c r="A28" s="32">
        <v>22</v>
      </c>
      <c r="B28" s="77" t="s">
        <v>32</v>
      </c>
      <c r="C28" s="53" t="s">
        <v>165</v>
      </c>
      <c r="D28" s="54" t="s">
        <v>58</v>
      </c>
      <c r="E28" s="55" t="s">
        <v>164</v>
      </c>
      <c r="F28" s="56">
        <v>42937</v>
      </c>
      <c r="G28" s="57" t="s">
        <v>74</v>
      </c>
      <c r="H28" s="58">
        <v>5</v>
      </c>
      <c r="I28" s="58">
        <v>5</v>
      </c>
      <c r="J28" s="98">
        <v>5</v>
      </c>
      <c r="K28" s="59">
        <v>1</v>
      </c>
      <c r="L28" s="60">
        <v>1372.86</v>
      </c>
      <c r="M28" s="61">
        <v>140</v>
      </c>
      <c r="N28" s="60">
        <v>2061.76</v>
      </c>
      <c r="O28" s="61">
        <v>207</v>
      </c>
      <c r="P28" s="60">
        <v>2521.21</v>
      </c>
      <c r="Q28" s="61">
        <v>255</v>
      </c>
      <c r="R28" s="62">
        <f t="shared" si="8"/>
        <v>5955.83</v>
      </c>
      <c r="S28" s="63">
        <f t="shared" si="8"/>
        <v>602</v>
      </c>
      <c r="T28" s="64">
        <f>S28/J28</f>
        <v>120.4</v>
      </c>
      <c r="U28" s="65">
        <f t="shared" si="1"/>
        <v>9.893405315614618</v>
      </c>
      <c r="V28" s="66"/>
      <c r="W28" s="67"/>
      <c r="X28" s="68">
        <f t="shared" si="2"/>
      </c>
      <c r="Y28" s="68">
        <f t="shared" si="3"/>
      </c>
      <c r="Z28" s="69">
        <v>10038.78</v>
      </c>
      <c r="AA28" s="70">
        <v>1020</v>
      </c>
      <c r="AB28" s="64">
        <f>AA28/J28</f>
        <v>204</v>
      </c>
      <c r="AC28" s="65">
        <f t="shared" si="4"/>
        <v>9.84194117647059</v>
      </c>
      <c r="AD28" s="71"/>
      <c r="AE28" s="72"/>
      <c r="AF28" s="73"/>
      <c r="AG28" s="73"/>
      <c r="AH28" s="74">
        <v>10038.78</v>
      </c>
      <c r="AI28" s="75">
        <v>1020</v>
      </c>
      <c r="AJ28" s="76">
        <f t="shared" si="5"/>
        <v>9.84194117647059</v>
      </c>
    </row>
    <row r="29" spans="1:36" s="29" customFormat="1" ht="11.25">
      <c r="A29" s="32">
        <v>23</v>
      </c>
      <c r="B29" s="52"/>
      <c r="C29" s="53" t="s">
        <v>144</v>
      </c>
      <c r="D29" s="54" t="s">
        <v>43</v>
      </c>
      <c r="E29" s="55" t="s">
        <v>144</v>
      </c>
      <c r="F29" s="56">
        <v>42930</v>
      </c>
      <c r="G29" s="57" t="s">
        <v>53</v>
      </c>
      <c r="H29" s="58">
        <v>17</v>
      </c>
      <c r="I29" s="58">
        <v>13</v>
      </c>
      <c r="J29" s="98">
        <v>13</v>
      </c>
      <c r="K29" s="59">
        <v>2</v>
      </c>
      <c r="L29" s="60">
        <v>1242</v>
      </c>
      <c r="M29" s="61">
        <v>89</v>
      </c>
      <c r="N29" s="60">
        <v>2037</v>
      </c>
      <c r="O29" s="61">
        <v>147</v>
      </c>
      <c r="P29" s="60">
        <v>1665</v>
      </c>
      <c r="Q29" s="61">
        <v>125</v>
      </c>
      <c r="R29" s="62">
        <f t="shared" si="8"/>
        <v>4944</v>
      </c>
      <c r="S29" s="63">
        <f t="shared" si="8"/>
        <v>361</v>
      </c>
      <c r="T29" s="64">
        <f>S29/J29</f>
        <v>27.76923076923077</v>
      </c>
      <c r="U29" s="65">
        <f t="shared" si="1"/>
        <v>13.695290858725762</v>
      </c>
      <c r="V29" s="66">
        <v>12602.5</v>
      </c>
      <c r="W29" s="67">
        <v>854</v>
      </c>
      <c r="X29" s="68">
        <f t="shared" si="2"/>
        <v>-0.6076968855385836</v>
      </c>
      <c r="Y29" s="68">
        <f t="shared" si="3"/>
        <v>-0.5772833723653396</v>
      </c>
      <c r="Z29" s="69">
        <v>10313.05</v>
      </c>
      <c r="AA29" s="70">
        <v>883</v>
      </c>
      <c r="AB29" s="64">
        <f>AA29/J29</f>
        <v>67.92307692307692</v>
      </c>
      <c r="AC29" s="65">
        <f t="shared" si="4"/>
        <v>11.679558323895808</v>
      </c>
      <c r="AD29" s="71">
        <v>25903.75</v>
      </c>
      <c r="AE29" s="72">
        <v>1916</v>
      </c>
      <c r="AF29" s="73">
        <f aca="true" t="shared" si="10" ref="AF29:AF60">IF(AD29&lt;&gt;0,-(AD29-Z29)/AD29,"")</f>
        <v>-0.6018703855619361</v>
      </c>
      <c r="AG29" s="73">
        <f aca="true" t="shared" si="11" ref="AG29:AG60">IF(AE29&lt;&gt;0,-(AE29-AA29)/AE29,"")</f>
        <v>-0.5391440501043842</v>
      </c>
      <c r="AH29" s="74">
        <v>30847.75</v>
      </c>
      <c r="AI29" s="75">
        <v>2277</v>
      </c>
      <c r="AJ29" s="76">
        <f t="shared" si="5"/>
        <v>13.54754062362758</v>
      </c>
    </row>
    <row r="30" spans="1:39" s="29" customFormat="1" ht="11.25">
      <c r="A30" s="32">
        <v>24</v>
      </c>
      <c r="B30" s="52"/>
      <c r="C30" s="89" t="s">
        <v>122</v>
      </c>
      <c r="D30" s="54" t="s">
        <v>43</v>
      </c>
      <c r="E30" s="90" t="s">
        <v>122</v>
      </c>
      <c r="F30" s="56">
        <v>42916</v>
      </c>
      <c r="G30" s="57" t="s">
        <v>50</v>
      </c>
      <c r="H30" s="58">
        <v>110</v>
      </c>
      <c r="I30" s="58">
        <v>6</v>
      </c>
      <c r="J30" s="98">
        <v>6</v>
      </c>
      <c r="K30" s="59">
        <v>4</v>
      </c>
      <c r="L30" s="60">
        <v>2180.05</v>
      </c>
      <c r="M30" s="61">
        <v>111</v>
      </c>
      <c r="N30" s="60">
        <v>2689.54</v>
      </c>
      <c r="O30" s="61">
        <v>145</v>
      </c>
      <c r="P30" s="60">
        <v>3002.27</v>
      </c>
      <c r="Q30" s="61">
        <v>172</v>
      </c>
      <c r="R30" s="62">
        <f t="shared" si="8"/>
        <v>7871.860000000001</v>
      </c>
      <c r="S30" s="63">
        <f t="shared" si="8"/>
        <v>428</v>
      </c>
      <c r="T30" s="64">
        <f>S30/J30</f>
        <v>71.33333333333333</v>
      </c>
      <c r="U30" s="65">
        <f t="shared" si="1"/>
        <v>18.392196261682244</v>
      </c>
      <c r="V30" s="66">
        <v>20081.11</v>
      </c>
      <c r="W30" s="67">
        <v>1147</v>
      </c>
      <c r="X30" s="68">
        <f t="shared" si="2"/>
        <v>-0.6079967691029031</v>
      </c>
      <c r="Y30" s="68">
        <f t="shared" si="3"/>
        <v>-0.6268526591107236</v>
      </c>
      <c r="Z30" s="69">
        <v>14323.49</v>
      </c>
      <c r="AA30" s="87">
        <v>851</v>
      </c>
      <c r="AB30" s="64">
        <f>AA30/J30</f>
        <v>141.83333333333334</v>
      </c>
      <c r="AC30" s="65">
        <f t="shared" si="4"/>
        <v>16.831363102232668</v>
      </c>
      <c r="AD30" s="71">
        <v>37146.46</v>
      </c>
      <c r="AE30" s="72">
        <v>2380</v>
      </c>
      <c r="AF30" s="73">
        <f t="shared" si="10"/>
        <v>-0.6144049796400519</v>
      </c>
      <c r="AG30" s="73">
        <f t="shared" si="11"/>
        <v>-0.642436974789916</v>
      </c>
      <c r="AH30" s="85">
        <v>486465.38999999996</v>
      </c>
      <c r="AI30" s="86">
        <v>37015</v>
      </c>
      <c r="AJ30" s="76">
        <f t="shared" si="5"/>
        <v>13.142385249223286</v>
      </c>
      <c r="AL30" s="101"/>
      <c r="AM30" s="102"/>
    </row>
    <row r="31" spans="1:39" s="29" customFormat="1" ht="11.25">
      <c r="A31" s="32">
        <v>25</v>
      </c>
      <c r="B31" s="52"/>
      <c r="C31" s="53" t="s">
        <v>149</v>
      </c>
      <c r="D31" s="54" t="s">
        <v>35</v>
      </c>
      <c r="E31" s="55" t="s">
        <v>149</v>
      </c>
      <c r="F31" s="56">
        <v>42930</v>
      </c>
      <c r="G31" s="57" t="s">
        <v>163</v>
      </c>
      <c r="H31" s="58">
        <v>106</v>
      </c>
      <c r="I31" s="58">
        <v>41</v>
      </c>
      <c r="J31" s="98">
        <v>41</v>
      </c>
      <c r="K31" s="59">
        <v>2</v>
      </c>
      <c r="L31" s="60">
        <v>833.8</v>
      </c>
      <c r="M31" s="61">
        <v>70</v>
      </c>
      <c r="N31" s="60">
        <v>1369.54</v>
      </c>
      <c r="O31" s="61">
        <v>111</v>
      </c>
      <c r="P31" s="60">
        <v>1842.6</v>
      </c>
      <c r="Q31" s="61">
        <v>156</v>
      </c>
      <c r="R31" s="62">
        <v>4045.94</v>
      </c>
      <c r="S31" s="63">
        <v>337</v>
      </c>
      <c r="T31" s="64">
        <f>S31/J31</f>
        <v>8.21951219512195</v>
      </c>
      <c r="U31" s="65">
        <f t="shared" si="1"/>
        <v>12.005756676557864</v>
      </c>
      <c r="V31" s="66">
        <v>56350.259999999995</v>
      </c>
      <c r="W31" s="67">
        <v>4679</v>
      </c>
      <c r="X31" s="68">
        <f t="shared" si="2"/>
        <v>-0.9282001538236025</v>
      </c>
      <c r="Y31" s="68">
        <f t="shared" si="3"/>
        <v>-0.9279760632613806</v>
      </c>
      <c r="Z31" s="69">
        <v>8960.89</v>
      </c>
      <c r="AA31" s="70">
        <v>792</v>
      </c>
      <c r="AB31" s="64">
        <f>AA31/J31</f>
        <v>19.317073170731707</v>
      </c>
      <c r="AC31" s="65">
        <f t="shared" si="4"/>
        <v>11.31425505050505</v>
      </c>
      <c r="AD31" s="71">
        <v>108780.44</v>
      </c>
      <c r="AE31" s="72">
        <v>9668</v>
      </c>
      <c r="AF31" s="73">
        <f t="shared" si="10"/>
        <v>-0.9176240691800842</v>
      </c>
      <c r="AG31" s="73">
        <f t="shared" si="11"/>
        <v>-0.9180802647910633</v>
      </c>
      <c r="AH31" s="74">
        <v>117741.33</v>
      </c>
      <c r="AI31" s="75">
        <v>10460</v>
      </c>
      <c r="AJ31" s="76">
        <f t="shared" si="5"/>
        <v>11.256341300191204</v>
      </c>
      <c r="AL31" s="101"/>
      <c r="AM31" s="102"/>
    </row>
    <row r="32" spans="1:39" s="29" customFormat="1" ht="11.25">
      <c r="A32" s="32">
        <v>26</v>
      </c>
      <c r="B32" s="52"/>
      <c r="C32" s="53" t="s">
        <v>80</v>
      </c>
      <c r="D32" s="54" t="s">
        <v>38</v>
      </c>
      <c r="E32" s="55" t="s">
        <v>80</v>
      </c>
      <c r="F32" s="56">
        <v>42846</v>
      </c>
      <c r="G32" s="57" t="s">
        <v>50</v>
      </c>
      <c r="H32" s="58">
        <v>57</v>
      </c>
      <c r="I32" s="58">
        <v>1</v>
      </c>
      <c r="J32" s="98">
        <v>1</v>
      </c>
      <c r="K32" s="59">
        <v>7</v>
      </c>
      <c r="L32" s="60">
        <v>0</v>
      </c>
      <c r="M32" s="61">
        <v>0</v>
      </c>
      <c r="N32" s="60">
        <v>0</v>
      </c>
      <c r="O32" s="61">
        <v>0</v>
      </c>
      <c r="P32" s="60">
        <v>0</v>
      </c>
      <c r="Q32" s="61">
        <v>0</v>
      </c>
      <c r="R32" s="62">
        <f aca="true" t="shared" si="12" ref="R32:R75">L32+N32+P32</f>
        <v>0</v>
      </c>
      <c r="S32" s="63">
        <f aca="true" t="shared" si="13" ref="S32:S75">M32+O32+Q32</f>
        <v>0</v>
      </c>
      <c r="T32" s="64">
        <f>S32/J32</f>
        <v>0</v>
      </c>
      <c r="U32" s="65" t="e">
        <f t="shared" si="1"/>
        <v>#DIV/0!</v>
      </c>
      <c r="V32" s="66">
        <v>0</v>
      </c>
      <c r="W32" s="67">
        <v>0</v>
      </c>
      <c r="X32" s="68">
        <f t="shared" si="2"/>
      </c>
      <c r="Y32" s="68">
        <f t="shared" si="3"/>
      </c>
      <c r="Z32" s="69">
        <v>2970</v>
      </c>
      <c r="AA32" s="87">
        <v>594</v>
      </c>
      <c r="AB32" s="64">
        <f>AA32/J32</f>
        <v>594</v>
      </c>
      <c r="AC32" s="65">
        <f t="shared" si="4"/>
        <v>5</v>
      </c>
      <c r="AD32" s="71">
        <v>1425.6</v>
      </c>
      <c r="AE32" s="72">
        <v>285</v>
      </c>
      <c r="AF32" s="73">
        <f t="shared" si="10"/>
        <v>1.0833333333333335</v>
      </c>
      <c r="AG32" s="73">
        <f t="shared" si="11"/>
        <v>1.0842105263157895</v>
      </c>
      <c r="AH32" s="85">
        <v>122787.82</v>
      </c>
      <c r="AI32" s="86">
        <v>11709</v>
      </c>
      <c r="AJ32" s="76">
        <f t="shared" si="5"/>
        <v>10.486618840208388</v>
      </c>
      <c r="AL32" s="101"/>
      <c r="AM32" s="102"/>
    </row>
    <row r="33" spans="1:39" s="29" customFormat="1" ht="11.25">
      <c r="A33" s="32">
        <v>27</v>
      </c>
      <c r="B33" s="52"/>
      <c r="C33" s="53" t="s">
        <v>71</v>
      </c>
      <c r="D33" s="54" t="s">
        <v>40</v>
      </c>
      <c r="E33" s="55" t="s">
        <v>71</v>
      </c>
      <c r="F33" s="56">
        <v>42782</v>
      </c>
      <c r="G33" s="57" t="s">
        <v>163</v>
      </c>
      <c r="H33" s="58">
        <v>393</v>
      </c>
      <c r="I33" s="58">
        <v>4</v>
      </c>
      <c r="J33" s="98">
        <v>4</v>
      </c>
      <c r="K33" s="59">
        <v>22</v>
      </c>
      <c r="L33" s="60">
        <v>742</v>
      </c>
      <c r="M33" s="61">
        <v>69</v>
      </c>
      <c r="N33" s="60">
        <v>878</v>
      </c>
      <c r="O33" s="61">
        <v>80</v>
      </c>
      <c r="P33" s="60">
        <v>987.19</v>
      </c>
      <c r="Q33" s="61">
        <v>89</v>
      </c>
      <c r="R33" s="62">
        <f t="shared" si="12"/>
        <v>2607.19</v>
      </c>
      <c r="S33" s="63">
        <f t="shared" si="13"/>
        <v>238</v>
      </c>
      <c r="T33" s="64">
        <f>S33/J33</f>
        <v>59.5</v>
      </c>
      <c r="U33" s="65">
        <f t="shared" si="1"/>
        <v>10.954579831932774</v>
      </c>
      <c r="V33" s="66">
        <v>2825.58</v>
      </c>
      <c r="W33" s="67">
        <v>247</v>
      </c>
      <c r="X33" s="68">
        <f t="shared" si="2"/>
        <v>-0.07729032623390591</v>
      </c>
      <c r="Y33" s="68">
        <f t="shared" si="3"/>
        <v>-0.03643724696356275</v>
      </c>
      <c r="Z33" s="69">
        <v>4872.2</v>
      </c>
      <c r="AA33" s="70">
        <v>477</v>
      </c>
      <c r="AB33" s="64">
        <f>AA33/J33</f>
        <v>119.25</v>
      </c>
      <c r="AC33" s="65">
        <f t="shared" si="4"/>
        <v>10.21425576519916</v>
      </c>
      <c r="AD33" s="71">
        <v>5699.59</v>
      </c>
      <c r="AE33" s="72">
        <v>568</v>
      </c>
      <c r="AF33" s="73">
        <f t="shared" si="10"/>
        <v>-0.14516658215766404</v>
      </c>
      <c r="AG33" s="73">
        <f t="shared" si="11"/>
        <v>-0.1602112676056338</v>
      </c>
      <c r="AH33" s="74">
        <v>85966886.04</v>
      </c>
      <c r="AI33" s="75">
        <v>7434597</v>
      </c>
      <c r="AJ33" s="76">
        <f t="shared" si="5"/>
        <v>11.563086208976761</v>
      </c>
      <c r="AL33" s="101"/>
      <c r="AM33" s="102"/>
    </row>
    <row r="34" spans="1:39" s="29" customFormat="1" ht="11.25">
      <c r="A34" s="32">
        <v>28</v>
      </c>
      <c r="B34" s="52"/>
      <c r="C34" s="53" t="s">
        <v>61</v>
      </c>
      <c r="D34" s="54"/>
      <c r="E34" s="55" t="s">
        <v>62</v>
      </c>
      <c r="F34" s="56">
        <v>42685</v>
      </c>
      <c r="G34" s="57" t="s">
        <v>34</v>
      </c>
      <c r="H34" s="58">
        <v>87</v>
      </c>
      <c r="I34" s="58">
        <v>2</v>
      </c>
      <c r="J34" s="98">
        <v>2</v>
      </c>
      <c r="K34" s="59">
        <v>13</v>
      </c>
      <c r="L34" s="60">
        <v>0</v>
      </c>
      <c r="M34" s="61">
        <v>0</v>
      </c>
      <c r="N34" s="60">
        <v>0</v>
      </c>
      <c r="O34" s="61">
        <v>0</v>
      </c>
      <c r="P34" s="60">
        <v>0</v>
      </c>
      <c r="Q34" s="61">
        <v>0</v>
      </c>
      <c r="R34" s="62">
        <f t="shared" si="12"/>
        <v>0</v>
      </c>
      <c r="S34" s="63">
        <f t="shared" si="13"/>
        <v>0</v>
      </c>
      <c r="T34" s="64">
        <f>S34/J34</f>
        <v>0</v>
      </c>
      <c r="U34" s="65" t="e">
        <f t="shared" si="1"/>
        <v>#DIV/0!</v>
      </c>
      <c r="V34" s="66">
        <v>0</v>
      </c>
      <c r="W34" s="67">
        <v>0</v>
      </c>
      <c r="X34" s="68">
        <f t="shared" si="2"/>
      </c>
      <c r="Y34" s="68">
        <f t="shared" si="3"/>
      </c>
      <c r="Z34" s="69">
        <v>4744</v>
      </c>
      <c r="AA34" s="70">
        <v>475</v>
      </c>
      <c r="AB34" s="64">
        <f>AA34/J34</f>
        <v>237.5</v>
      </c>
      <c r="AC34" s="65">
        <f t="shared" si="4"/>
        <v>9.987368421052631</v>
      </c>
      <c r="AD34" s="71">
        <v>1186</v>
      </c>
      <c r="AE34" s="72">
        <v>119</v>
      </c>
      <c r="AF34" s="73">
        <f t="shared" si="10"/>
        <v>3</v>
      </c>
      <c r="AG34" s="73">
        <f t="shared" si="11"/>
        <v>2.991596638655462</v>
      </c>
      <c r="AH34" s="74">
        <v>3169018.69</v>
      </c>
      <c r="AI34" s="75">
        <v>223042</v>
      </c>
      <c r="AJ34" s="76">
        <f t="shared" si="5"/>
        <v>14.208170165260354</v>
      </c>
      <c r="AL34" s="101"/>
      <c r="AM34" s="102"/>
    </row>
    <row r="35" spans="1:39" s="29" customFormat="1" ht="11.25">
      <c r="A35" s="32">
        <v>29</v>
      </c>
      <c r="B35" s="52"/>
      <c r="C35" s="53" t="s">
        <v>59</v>
      </c>
      <c r="D35" s="54"/>
      <c r="E35" s="55" t="s">
        <v>60</v>
      </c>
      <c r="F35" s="56">
        <v>42664</v>
      </c>
      <c r="G35" s="57" t="s">
        <v>50</v>
      </c>
      <c r="H35" s="58">
        <v>138</v>
      </c>
      <c r="I35" s="58">
        <v>1</v>
      </c>
      <c r="J35" s="98">
        <v>1</v>
      </c>
      <c r="K35" s="59">
        <v>23</v>
      </c>
      <c r="L35" s="60">
        <v>0</v>
      </c>
      <c r="M35" s="61">
        <v>0</v>
      </c>
      <c r="N35" s="60">
        <v>0</v>
      </c>
      <c r="O35" s="61">
        <v>0</v>
      </c>
      <c r="P35" s="60">
        <v>0</v>
      </c>
      <c r="Q35" s="61">
        <v>0</v>
      </c>
      <c r="R35" s="62">
        <f t="shared" si="12"/>
        <v>0</v>
      </c>
      <c r="S35" s="63">
        <f t="shared" si="13"/>
        <v>0</v>
      </c>
      <c r="T35" s="64">
        <f>S35/J35</f>
        <v>0</v>
      </c>
      <c r="U35" s="65" t="e">
        <f t="shared" si="1"/>
        <v>#DIV/0!</v>
      </c>
      <c r="V35" s="66">
        <v>0</v>
      </c>
      <c r="W35" s="67">
        <v>0</v>
      </c>
      <c r="X35" s="68">
        <f t="shared" si="2"/>
      </c>
      <c r="Y35" s="68">
        <f t="shared" si="3"/>
      </c>
      <c r="Z35" s="69">
        <v>2376</v>
      </c>
      <c r="AA35" s="87">
        <v>475</v>
      </c>
      <c r="AB35" s="64">
        <f>AA35/J35</f>
        <v>475</v>
      </c>
      <c r="AC35" s="65">
        <f t="shared" si="4"/>
        <v>5.002105263157895</v>
      </c>
      <c r="AD35" s="71">
        <v>2970</v>
      </c>
      <c r="AE35" s="72">
        <v>594</v>
      </c>
      <c r="AF35" s="73">
        <f t="shared" si="10"/>
        <v>-0.2</v>
      </c>
      <c r="AG35" s="73">
        <f t="shared" si="11"/>
        <v>-0.20033670033670034</v>
      </c>
      <c r="AH35" s="85">
        <v>600535.5399999999</v>
      </c>
      <c r="AI35" s="86">
        <v>54639</v>
      </c>
      <c r="AJ35" s="76">
        <f t="shared" si="5"/>
        <v>10.990968721975145</v>
      </c>
      <c r="AL35" s="101"/>
      <c r="AM35" s="102"/>
    </row>
    <row r="36" spans="1:39" s="29" customFormat="1" ht="11.25">
      <c r="A36" s="32">
        <v>30</v>
      </c>
      <c r="B36" s="52"/>
      <c r="C36" s="53" t="s">
        <v>48</v>
      </c>
      <c r="D36" s="54" t="s">
        <v>43</v>
      </c>
      <c r="E36" s="55" t="s">
        <v>49</v>
      </c>
      <c r="F36" s="56">
        <v>42769</v>
      </c>
      <c r="G36" s="57" t="s">
        <v>50</v>
      </c>
      <c r="H36" s="58">
        <v>31</v>
      </c>
      <c r="I36" s="58">
        <v>1</v>
      </c>
      <c r="J36" s="98">
        <v>1</v>
      </c>
      <c r="K36" s="59">
        <v>12</v>
      </c>
      <c r="L36" s="60">
        <v>0</v>
      </c>
      <c r="M36" s="61">
        <v>0</v>
      </c>
      <c r="N36" s="60">
        <v>0</v>
      </c>
      <c r="O36" s="61">
        <v>0</v>
      </c>
      <c r="P36" s="60">
        <v>0</v>
      </c>
      <c r="Q36" s="61">
        <v>0</v>
      </c>
      <c r="R36" s="62">
        <f t="shared" si="12"/>
        <v>0</v>
      </c>
      <c r="S36" s="63">
        <f t="shared" si="13"/>
        <v>0</v>
      </c>
      <c r="T36" s="64">
        <f>S36/J36</f>
        <v>0</v>
      </c>
      <c r="U36" s="65" t="e">
        <f t="shared" si="1"/>
        <v>#DIV/0!</v>
      </c>
      <c r="V36" s="66">
        <v>0</v>
      </c>
      <c r="W36" s="67">
        <v>0</v>
      </c>
      <c r="X36" s="68">
        <f t="shared" si="2"/>
      </c>
      <c r="Y36" s="68">
        <f t="shared" si="3"/>
      </c>
      <c r="Z36" s="69">
        <v>2376</v>
      </c>
      <c r="AA36" s="87">
        <v>475</v>
      </c>
      <c r="AB36" s="64">
        <f>AA36/J36</f>
        <v>475</v>
      </c>
      <c r="AC36" s="65">
        <f t="shared" si="4"/>
        <v>5.002105263157895</v>
      </c>
      <c r="AD36" s="71">
        <v>1334</v>
      </c>
      <c r="AE36" s="72">
        <v>117</v>
      </c>
      <c r="AF36" s="73">
        <f t="shared" si="10"/>
        <v>0.7811094452773614</v>
      </c>
      <c r="AG36" s="73">
        <f t="shared" si="11"/>
        <v>3.0598290598290596</v>
      </c>
      <c r="AH36" s="85">
        <v>641134.6900000001</v>
      </c>
      <c r="AI36" s="86">
        <v>43850</v>
      </c>
      <c r="AJ36" s="76">
        <f t="shared" si="5"/>
        <v>14.62108757126568</v>
      </c>
      <c r="AL36" s="101"/>
      <c r="AM36" s="102"/>
    </row>
    <row r="37" spans="1:39" s="29" customFormat="1" ht="11.25">
      <c r="A37" s="32">
        <v>31</v>
      </c>
      <c r="B37" s="52"/>
      <c r="C37" s="53" t="s">
        <v>77</v>
      </c>
      <c r="D37" s="54" t="s">
        <v>43</v>
      </c>
      <c r="E37" s="55" t="s">
        <v>77</v>
      </c>
      <c r="F37" s="56">
        <v>42832</v>
      </c>
      <c r="G37" s="57" t="s">
        <v>53</v>
      </c>
      <c r="H37" s="58">
        <v>15</v>
      </c>
      <c r="I37" s="58">
        <v>1</v>
      </c>
      <c r="J37" s="98">
        <v>1</v>
      </c>
      <c r="K37" s="59">
        <v>11</v>
      </c>
      <c r="L37" s="60">
        <v>0</v>
      </c>
      <c r="M37" s="61">
        <v>0</v>
      </c>
      <c r="N37" s="60">
        <v>0</v>
      </c>
      <c r="O37" s="61">
        <v>0</v>
      </c>
      <c r="P37" s="60">
        <v>0</v>
      </c>
      <c r="Q37" s="61">
        <v>0</v>
      </c>
      <c r="R37" s="62">
        <f t="shared" si="12"/>
        <v>0</v>
      </c>
      <c r="S37" s="63">
        <f t="shared" si="13"/>
        <v>0</v>
      </c>
      <c r="T37" s="64">
        <f>S37/J37</f>
        <v>0</v>
      </c>
      <c r="U37" s="65" t="e">
        <f t="shared" si="1"/>
        <v>#DIV/0!</v>
      </c>
      <c r="V37" s="66">
        <v>0</v>
      </c>
      <c r="W37" s="67">
        <v>0</v>
      </c>
      <c r="X37" s="68">
        <f t="shared" si="2"/>
      </c>
      <c r="Y37" s="68">
        <f t="shared" si="3"/>
      </c>
      <c r="Z37" s="69">
        <v>2376</v>
      </c>
      <c r="AA37" s="70">
        <v>475</v>
      </c>
      <c r="AB37" s="64">
        <f>AA37/J37</f>
        <v>475</v>
      </c>
      <c r="AC37" s="65">
        <f t="shared" si="4"/>
        <v>5.002105263157895</v>
      </c>
      <c r="AD37" s="71">
        <v>958</v>
      </c>
      <c r="AE37" s="72">
        <v>61</v>
      </c>
      <c r="AF37" s="73">
        <f t="shared" si="10"/>
        <v>1.4801670146137786</v>
      </c>
      <c r="AG37" s="73">
        <f t="shared" si="11"/>
        <v>6.786885245901639</v>
      </c>
      <c r="AH37" s="74">
        <v>111617.2</v>
      </c>
      <c r="AI37" s="75">
        <v>10573</v>
      </c>
      <c r="AJ37" s="76">
        <f t="shared" si="5"/>
        <v>10.556814527570225</v>
      </c>
      <c r="AL37" s="101"/>
      <c r="AM37" s="102"/>
    </row>
    <row r="38" spans="1:39" s="29" customFormat="1" ht="11.25">
      <c r="A38" s="32">
        <v>32</v>
      </c>
      <c r="B38" s="52"/>
      <c r="C38" s="53" t="s">
        <v>81</v>
      </c>
      <c r="D38" s="54" t="s">
        <v>33</v>
      </c>
      <c r="E38" s="55" t="s">
        <v>82</v>
      </c>
      <c r="F38" s="56">
        <v>42846</v>
      </c>
      <c r="G38" s="57" t="s">
        <v>53</v>
      </c>
      <c r="H38" s="58">
        <v>13</v>
      </c>
      <c r="I38" s="58">
        <v>1</v>
      </c>
      <c r="J38" s="98">
        <v>1</v>
      </c>
      <c r="K38" s="59">
        <v>9</v>
      </c>
      <c r="L38" s="60">
        <v>0</v>
      </c>
      <c r="M38" s="61">
        <v>0</v>
      </c>
      <c r="N38" s="60">
        <v>0</v>
      </c>
      <c r="O38" s="61">
        <v>0</v>
      </c>
      <c r="P38" s="60">
        <v>0</v>
      </c>
      <c r="Q38" s="61">
        <v>0</v>
      </c>
      <c r="R38" s="62">
        <f t="shared" si="12"/>
        <v>0</v>
      </c>
      <c r="S38" s="63">
        <f t="shared" si="13"/>
        <v>0</v>
      </c>
      <c r="T38" s="64">
        <f>S38/J38</f>
        <v>0</v>
      </c>
      <c r="U38" s="65" t="e">
        <f t="shared" si="1"/>
        <v>#DIV/0!</v>
      </c>
      <c r="V38" s="66">
        <v>23.9999999829035</v>
      </c>
      <c r="W38" s="67">
        <v>3</v>
      </c>
      <c r="X38" s="68">
        <f t="shared" si="2"/>
        <v>-1</v>
      </c>
      <c r="Y38" s="68">
        <f t="shared" si="3"/>
        <v>-1</v>
      </c>
      <c r="Z38" s="69">
        <v>2376</v>
      </c>
      <c r="AA38" s="70">
        <v>475</v>
      </c>
      <c r="AB38" s="64">
        <f>AA38/J38</f>
        <v>475</v>
      </c>
      <c r="AC38" s="65">
        <f t="shared" si="4"/>
        <v>5.002105263157895</v>
      </c>
      <c r="AD38" s="71">
        <v>162</v>
      </c>
      <c r="AE38" s="72">
        <v>18</v>
      </c>
      <c r="AF38" s="73">
        <f t="shared" si="10"/>
        <v>13.666666666666666</v>
      </c>
      <c r="AG38" s="73">
        <f t="shared" si="11"/>
        <v>25.38888888888889</v>
      </c>
      <c r="AH38" s="74">
        <v>77230.1</v>
      </c>
      <c r="AI38" s="75">
        <v>6118</v>
      </c>
      <c r="AJ38" s="76">
        <f t="shared" si="5"/>
        <v>12.623422687152665</v>
      </c>
      <c r="AL38" s="101"/>
      <c r="AM38" s="102"/>
    </row>
    <row r="39" spans="1:39" s="29" customFormat="1" ht="11.25">
      <c r="A39" s="32">
        <v>33</v>
      </c>
      <c r="B39" s="52"/>
      <c r="C39" s="53" t="s">
        <v>88</v>
      </c>
      <c r="D39" s="54" t="s">
        <v>43</v>
      </c>
      <c r="E39" s="55" t="s">
        <v>89</v>
      </c>
      <c r="F39" s="56">
        <v>42853</v>
      </c>
      <c r="G39" s="57" t="s">
        <v>53</v>
      </c>
      <c r="H39" s="58">
        <v>11</v>
      </c>
      <c r="I39" s="58">
        <v>3</v>
      </c>
      <c r="J39" s="98">
        <v>3</v>
      </c>
      <c r="K39" s="59">
        <v>7</v>
      </c>
      <c r="L39" s="60">
        <v>0</v>
      </c>
      <c r="M39" s="61">
        <v>0</v>
      </c>
      <c r="N39" s="60">
        <v>0</v>
      </c>
      <c r="O39" s="61">
        <v>0</v>
      </c>
      <c r="P39" s="60">
        <v>0</v>
      </c>
      <c r="Q39" s="61">
        <v>0</v>
      </c>
      <c r="R39" s="62">
        <f t="shared" si="12"/>
        <v>0</v>
      </c>
      <c r="S39" s="63">
        <f t="shared" si="13"/>
        <v>0</v>
      </c>
      <c r="T39" s="64">
        <f>S39/J39</f>
        <v>0</v>
      </c>
      <c r="U39" s="65" t="e">
        <f aca="true" t="shared" si="14" ref="U39:U75">R39/S39</f>
        <v>#DIV/0!</v>
      </c>
      <c r="V39" s="66">
        <v>0</v>
      </c>
      <c r="W39" s="67">
        <v>0</v>
      </c>
      <c r="X39" s="68">
        <f aca="true" t="shared" si="15" ref="X39:X75">IF(V39&lt;&gt;0,-(V39-R39)/V39,"")</f>
      </c>
      <c r="Y39" s="68">
        <f aca="true" t="shared" si="16" ref="Y39:Y75">IF(W39&lt;&gt;0,-(W39-S39)/W39,"")</f>
      </c>
      <c r="Z39" s="69">
        <v>2376</v>
      </c>
      <c r="AA39" s="70">
        <v>475</v>
      </c>
      <c r="AB39" s="64">
        <f>AA39/J39</f>
        <v>158.33333333333334</v>
      </c>
      <c r="AC39" s="65">
        <f aca="true" t="shared" si="17" ref="AC39:AC75">Z39/AA39</f>
        <v>5.002105263157895</v>
      </c>
      <c r="AD39" s="71">
        <v>2376</v>
      </c>
      <c r="AE39" s="72">
        <v>475</v>
      </c>
      <c r="AF39" s="73">
        <f t="shared" si="10"/>
        <v>0</v>
      </c>
      <c r="AG39" s="73">
        <f t="shared" si="11"/>
        <v>0</v>
      </c>
      <c r="AH39" s="74">
        <v>42143.4</v>
      </c>
      <c r="AI39" s="75">
        <v>3876</v>
      </c>
      <c r="AJ39" s="76">
        <f aca="true" t="shared" si="18" ref="AJ39:AJ70">AH39/AI39</f>
        <v>10.872910216718267</v>
      </c>
      <c r="AL39" s="101"/>
      <c r="AM39" s="102"/>
    </row>
    <row r="40" spans="1:39" s="29" customFormat="1" ht="11.25">
      <c r="A40" s="32">
        <v>34</v>
      </c>
      <c r="B40" s="88"/>
      <c r="C40" s="78" t="s">
        <v>102</v>
      </c>
      <c r="D40" s="79" t="s">
        <v>58</v>
      </c>
      <c r="E40" s="80" t="s">
        <v>102</v>
      </c>
      <c r="F40" s="81">
        <v>42888</v>
      </c>
      <c r="G40" s="57" t="s">
        <v>42</v>
      </c>
      <c r="H40" s="82">
        <v>178</v>
      </c>
      <c r="I40" s="82">
        <v>4</v>
      </c>
      <c r="J40" s="98">
        <v>4</v>
      </c>
      <c r="K40" s="59">
        <v>8</v>
      </c>
      <c r="L40" s="60">
        <v>883</v>
      </c>
      <c r="M40" s="61">
        <v>57</v>
      </c>
      <c r="N40" s="60">
        <v>1331</v>
      </c>
      <c r="O40" s="61">
        <v>86</v>
      </c>
      <c r="P40" s="60">
        <v>1013</v>
      </c>
      <c r="Q40" s="61">
        <v>69</v>
      </c>
      <c r="R40" s="62">
        <f t="shared" si="12"/>
        <v>3227</v>
      </c>
      <c r="S40" s="63">
        <f t="shared" si="13"/>
        <v>212</v>
      </c>
      <c r="T40" s="64">
        <f>S40/J40</f>
        <v>53</v>
      </c>
      <c r="U40" s="65">
        <f t="shared" si="14"/>
        <v>15.221698113207546</v>
      </c>
      <c r="V40" s="66">
        <v>15953</v>
      </c>
      <c r="W40" s="67">
        <v>942</v>
      </c>
      <c r="X40" s="68">
        <f t="shared" si="15"/>
        <v>-0.797718297498903</v>
      </c>
      <c r="Y40" s="68">
        <f t="shared" si="16"/>
        <v>-0.7749469214437368</v>
      </c>
      <c r="Z40" s="69">
        <v>5966</v>
      </c>
      <c r="AA40" s="70">
        <v>432</v>
      </c>
      <c r="AB40" s="64">
        <f>AA40/J40</f>
        <v>108</v>
      </c>
      <c r="AC40" s="65">
        <f t="shared" si="17"/>
        <v>13.810185185185185</v>
      </c>
      <c r="AD40" s="83">
        <v>31979</v>
      </c>
      <c r="AE40" s="84">
        <v>2136</v>
      </c>
      <c r="AF40" s="73">
        <f t="shared" si="10"/>
        <v>-0.8134400700459676</v>
      </c>
      <c r="AG40" s="73">
        <f t="shared" si="11"/>
        <v>-0.797752808988764</v>
      </c>
      <c r="AH40" s="85">
        <v>6181169</v>
      </c>
      <c r="AI40" s="86">
        <v>472966</v>
      </c>
      <c r="AJ40" s="76">
        <f t="shared" si="18"/>
        <v>13.068949987948393</v>
      </c>
      <c r="AL40" s="101"/>
      <c r="AM40" s="102"/>
    </row>
    <row r="41" spans="1:39" s="29" customFormat="1" ht="11.25">
      <c r="A41" s="32">
        <v>35</v>
      </c>
      <c r="B41" s="52"/>
      <c r="C41" s="53" t="s">
        <v>146</v>
      </c>
      <c r="D41" s="54" t="s">
        <v>43</v>
      </c>
      <c r="E41" s="55" t="s">
        <v>145</v>
      </c>
      <c r="F41" s="56">
        <v>42930</v>
      </c>
      <c r="G41" s="57" t="s">
        <v>34</v>
      </c>
      <c r="H41" s="58">
        <v>25</v>
      </c>
      <c r="I41" s="58">
        <v>9</v>
      </c>
      <c r="J41" s="98">
        <v>9</v>
      </c>
      <c r="K41" s="59">
        <v>2</v>
      </c>
      <c r="L41" s="60">
        <v>1173.05</v>
      </c>
      <c r="M41" s="61">
        <v>66</v>
      </c>
      <c r="N41" s="60">
        <v>1473.7</v>
      </c>
      <c r="O41" s="61">
        <v>78</v>
      </c>
      <c r="P41" s="60">
        <v>1811.34</v>
      </c>
      <c r="Q41" s="61">
        <v>104</v>
      </c>
      <c r="R41" s="62">
        <f t="shared" si="12"/>
        <v>4458.09</v>
      </c>
      <c r="S41" s="63">
        <f t="shared" si="13"/>
        <v>248</v>
      </c>
      <c r="T41" s="64">
        <f>S41/J41</f>
        <v>27.555555555555557</v>
      </c>
      <c r="U41" s="65">
        <f t="shared" si="14"/>
        <v>17.97616935483871</v>
      </c>
      <c r="V41" s="66">
        <v>22720.57</v>
      </c>
      <c r="W41" s="67">
        <v>1427</v>
      </c>
      <c r="X41" s="68">
        <f t="shared" si="15"/>
        <v>-0.8037861726180285</v>
      </c>
      <c r="Y41" s="68">
        <f t="shared" si="16"/>
        <v>-0.826208829712684</v>
      </c>
      <c r="Z41" s="69">
        <v>7096.63</v>
      </c>
      <c r="AA41" s="70">
        <v>429</v>
      </c>
      <c r="AB41" s="64">
        <f>AA41/J41</f>
        <v>47.666666666666664</v>
      </c>
      <c r="AC41" s="65">
        <f t="shared" si="17"/>
        <v>16.542261072261073</v>
      </c>
      <c r="AD41" s="71">
        <v>40044.05</v>
      </c>
      <c r="AE41" s="72">
        <v>2792</v>
      </c>
      <c r="AF41" s="73">
        <f t="shared" si="10"/>
        <v>-0.8227794141701452</v>
      </c>
      <c r="AG41" s="73">
        <f t="shared" si="11"/>
        <v>-0.8463467048710601</v>
      </c>
      <c r="AH41" s="74">
        <v>47140.68</v>
      </c>
      <c r="AI41" s="75">
        <v>3221</v>
      </c>
      <c r="AJ41" s="76">
        <f t="shared" si="18"/>
        <v>14.635417572182552</v>
      </c>
      <c r="AL41" s="101"/>
      <c r="AM41" s="102"/>
    </row>
    <row r="42" spans="1:39" s="29" customFormat="1" ht="11.25">
      <c r="A42" s="32">
        <v>36</v>
      </c>
      <c r="B42" s="88"/>
      <c r="C42" s="78" t="s">
        <v>119</v>
      </c>
      <c r="D42" s="79" t="s">
        <v>35</v>
      </c>
      <c r="E42" s="80" t="s">
        <v>119</v>
      </c>
      <c r="F42" s="81">
        <v>42909</v>
      </c>
      <c r="G42" s="57" t="s">
        <v>46</v>
      </c>
      <c r="H42" s="82">
        <v>202</v>
      </c>
      <c r="I42" s="82">
        <v>2</v>
      </c>
      <c r="J42" s="98">
        <v>2</v>
      </c>
      <c r="K42" s="59">
        <v>5</v>
      </c>
      <c r="L42" s="60">
        <v>461.3</v>
      </c>
      <c r="M42" s="61">
        <v>46</v>
      </c>
      <c r="N42" s="60">
        <v>491</v>
      </c>
      <c r="O42" s="61">
        <v>42</v>
      </c>
      <c r="P42" s="60">
        <v>1118.91</v>
      </c>
      <c r="Q42" s="61">
        <v>95</v>
      </c>
      <c r="R42" s="62">
        <f t="shared" si="12"/>
        <v>2071.21</v>
      </c>
      <c r="S42" s="63">
        <f t="shared" si="13"/>
        <v>183</v>
      </c>
      <c r="T42" s="64">
        <f>S42/J42</f>
        <v>91.5</v>
      </c>
      <c r="U42" s="65">
        <f t="shared" si="14"/>
        <v>11.31808743169399</v>
      </c>
      <c r="V42" s="66">
        <v>5825.2300000000005</v>
      </c>
      <c r="W42" s="67">
        <v>581</v>
      </c>
      <c r="X42" s="68">
        <f t="shared" si="15"/>
        <v>-0.6444415070306238</v>
      </c>
      <c r="Y42" s="68">
        <f t="shared" si="16"/>
        <v>-0.685025817555938</v>
      </c>
      <c r="Z42" s="69">
        <v>3829.21</v>
      </c>
      <c r="AA42" s="70">
        <v>373</v>
      </c>
      <c r="AB42" s="64">
        <f>AA42/J42</f>
        <v>186.5</v>
      </c>
      <c r="AC42" s="65">
        <f t="shared" si="17"/>
        <v>10.26597855227882</v>
      </c>
      <c r="AD42" s="83">
        <v>10739.6</v>
      </c>
      <c r="AE42" s="84">
        <v>1157</v>
      </c>
      <c r="AF42" s="73">
        <f t="shared" si="10"/>
        <v>-0.643449476703043</v>
      </c>
      <c r="AG42" s="73">
        <f t="shared" si="11"/>
        <v>-0.6776145203111495</v>
      </c>
      <c r="AH42" s="85">
        <v>733779.45</v>
      </c>
      <c r="AI42" s="86">
        <v>65659</v>
      </c>
      <c r="AJ42" s="76">
        <f t="shared" si="18"/>
        <v>11.175611111957233</v>
      </c>
      <c r="AL42" s="101"/>
      <c r="AM42" s="102"/>
    </row>
    <row r="43" spans="1:39" s="29" customFormat="1" ht="11.25">
      <c r="A43" s="32">
        <v>37</v>
      </c>
      <c r="B43" s="52"/>
      <c r="C43" s="53" t="s">
        <v>63</v>
      </c>
      <c r="D43" s="54"/>
      <c r="E43" s="55" t="s">
        <v>64</v>
      </c>
      <c r="F43" s="56">
        <v>42685</v>
      </c>
      <c r="G43" s="57" t="s">
        <v>54</v>
      </c>
      <c r="H43" s="58">
        <v>12</v>
      </c>
      <c r="I43" s="58">
        <v>1</v>
      </c>
      <c r="J43" s="98">
        <v>1</v>
      </c>
      <c r="K43" s="59">
        <v>17</v>
      </c>
      <c r="L43" s="60">
        <v>0</v>
      </c>
      <c r="M43" s="61">
        <v>0</v>
      </c>
      <c r="N43" s="60">
        <v>0</v>
      </c>
      <c r="O43" s="61">
        <v>0</v>
      </c>
      <c r="P43" s="60">
        <v>0</v>
      </c>
      <c r="Q43" s="61">
        <v>0</v>
      </c>
      <c r="R43" s="62">
        <f t="shared" si="12"/>
        <v>0</v>
      </c>
      <c r="S43" s="63">
        <f t="shared" si="13"/>
        <v>0</v>
      </c>
      <c r="T43" s="64">
        <f>S43/J43</f>
        <v>0</v>
      </c>
      <c r="U43" s="65" t="e">
        <f t="shared" si="14"/>
        <v>#DIV/0!</v>
      </c>
      <c r="V43" s="66">
        <v>0</v>
      </c>
      <c r="W43" s="67">
        <v>0</v>
      </c>
      <c r="X43" s="68">
        <f t="shared" si="15"/>
      </c>
      <c r="Y43" s="68">
        <f t="shared" si="16"/>
      </c>
      <c r="Z43" s="69">
        <v>1782</v>
      </c>
      <c r="AA43" s="70">
        <v>356</v>
      </c>
      <c r="AB43" s="64">
        <f>AA43/J43</f>
        <v>356</v>
      </c>
      <c r="AC43" s="65">
        <f t="shared" si="17"/>
        <v>5.00561797752809</v>
      </c>
      <c r="AD43" s="71">
        <v>2376</v>
      </c>
      <c r="AE43" s="72">
        <v>475</v>
      </c>
      <c r="AF43" s="73">
        <f t="shared" si="10"/>
        <v>-0.25</v>
      </c>
      <c r="AG43" s="73">
        <f t="shared" si="11"/>
        <v>-0.2505263157894737</v>
      </c>
      <c r="AH43" s="74">
        <v>84791.70000000001</v>
      </c>
      <c r="AI43" s="75">
        <v>8835</v>
      </c>
      <c r="AJ43" s="76">
        <f t="shared" si="18"/>
        <v>9.597249575551784</v>
      </c>
      <c r="AL43" s="101"/>
      <c r="AM43" s="102"/>
    </row>
    <row r="44" spans="1:39" s="29" customFormat="1" ht="11.25">
      <c r="A44" s="32">
        <v>38</v>
      </c>
      <c r="B44" s="88"/>
      <c r="C44" s="78" t="s">
        <v>78</v>
      </c>
      <c r="D44" s="79" t="s">
        <v>37</v>
      </c>
      <c r="E44" s="80" t="s">
        <v>79</v>
      </c>
      <c r="F44" s="81">
        <v>42825</v>
      </c>
      <c r="G44" s="57" t="s">
        <v>46</v>
      </c>
      <c r="H44" s="82">
        <v>269</v>
      </c>
      <c r="I44" s="82">
        <v>2</v>
      </c>
      <c r="J44" s="98">
        <v>2</v>
      </c>
      <c r="K44" s="59">
        <v>17</v>
      </c>
      <c r="L44" s="60">
        <v>1038.5</v>
      </c>
      <c r="M44" s="61">
        <v>120</v>
      </c>
      <c r="N44" s="60">
        <v>312</v>
      </c>
      <c r="O44" s="61">
        <v>22</v>
      </c>
      <c r="P44" s="60">
        <v>501.5</v>
      </c>
      <c r="Q44" s="61">
        <v>41</v>
      </c>
      <c r="R44" s="62">
        <f t="shared" si="12"/>
        <v>1852</v>
      </c>
      <c r="S44" s="63">
        <f t="shared" si="13"/>
        <v>183</v>
      </c>
      <c r="T44" s="64">
        <f>S44/J44</f>
        <v>91.5</v>
      </c>
      <c r="U44" s="65">
        <f t="shared" si="14"/>
        <v>10.120218579234972</v>
      </c>
      <c r="V44" s="66">
        <v>1955</v>
      </c>
      <c r="W44" s="67">
        <v>174</v>
      </c>
      <c r="X44" s="68">
        <f t="shared" si="15"/>
        <v>-0.052685421994884914</v>
      </c>
      <c r="Y44" s="68">
        <f t="shared" si="16"/>
        <v>0.05172413793103448</v>
      </c>
      <c r="Z44" s="69">
        <v>3373.52</v>
      </c>
      <c r="AA44" s="70">
        <v>343</v>
      </c>
      <c r="AB44" s="64">
        <f>AA44/J44</f>
        <v>171.5</v>
      </c>
      <c r="AC44" s="65">
        <f t="shared" si="17"/>
        <v>9.83533527696793</v>
      </c>
      <c r="AD44" s="83">
        <v>3415.5</v>
      </c>
      <c r="AE44" s="84">
        <v>313</v>
      </c>
      <c r="AF44" s="73">
        <f t="shared" si="10"/>
        <v>-0.012291026204069688</v>
      </c>
      <c r="AG44" s="73">
        <f t="shared" si="11"/>
        <v>0.09584664536741214</v>
      </c>
      <c r="AH44" s="85">
        <v>7059529.18</v>
      </c>
      <c r="AI44" s="86">
        <v>578683</v>
      </c>
      <c r="AJ44" s="76">
        <f t="shared" si="18"/>
        <v>12.199302865299309</v>
      </c>
      <c r="AL44" s="101"/>
      <c r="AM44" s="102"/>
    </row>
    <row r="45" spans="1:39" s="29" customFormat="1" ht="11.25">
      <c r="A45" s="32">
        <v>39</v>
      </c>
      <c r="B45" s="52"/>
      <c r="C45" s="53" t="s">
        <v>83</v>
      </c>
      <c r="D45" s="54" t="s">
        <v>39</v>
      </c>
      <c r="E45" s="55" t="s">
        <v>83</v>
      </c>
      <c r="F45" s="56">
        <v>42846</v>
      </c>
      <c r="G45" s="57" t="s">
        <v>57</v>
      </c>
      <c r="H45" s="58">
        <v>13</v>
      </c>
      <c r="I45" s="58">
        <v>1</v>
      </c>
      <c r="J45" s="98">
        <v>1</v>
      </c>
      <c r="K45" s="59">
        <v>8</v>
      </c>
      <c r="L45" s="60">
        <v>0</v>
      </c>
      <c r="M45" s="61">
        <v>0</v>
      </c>
      <c r="N45" s="60">
        <v>0</v>
      </c>
      <c r="O45" s="61">
        <v>0</v>
      </c>
      <c r="P45" s="60">
        <v>0</v>
      </c>
      <c r="Q45" s="61">
        <v>0</v>
      </c>
      <c r="R45" s="62">
        <f t="shared" si="12"/>
        <v>0</v>
      </c>
      <c r="S45" s="63">
        <f t="shared" si="13"/>
        <v>0</v>
      </c>
      <c r="T45" s="64">
        <f>S45/J45</f>
        <v>0</v>
      </c>
      <c r="U45" s="65" t="e">
        <f t="shared" si="14"/>
        <v>#DIV/0!</v>
      </c>
      <c r="V45" s="66">
        <v>0</v>
      </c>
      <c r="W45" s="67">
        <v>0</v>
      </c>
      <c r="X45" s="68">
        <f t="shared" si="15"/>
      </c>
      <c r="Y45" s="68">
        <f t="shared" si="16"/>
      </c>
      <c r="Z45" s="69">
        <v>1663.2</v>
      </c>
      <c r="AA45" s="70">
        <v>332</v>
      </c>
      <c r="AB45" s="64">
        <f>AA45/J45</f>
        <v>332</v>
      </c>
      <c r="AC45" s="65">
        <f t="shared" si="17"/>
        <v>5.009638554216868</v>
      </c>
      <c r="AD45" s="71">
        <v>712.8</v>
      </c>
      <c r="AE45" s="72">
        <v>142</v>
      </c>
      <c r="AF45" s="73">
        <f t="shared" si="10"/>
        <v>1.3333333333333335</v>
      </c>
      <c r="AG45" s="73">
        <f t="shared" si="11"/>
        <v>1.3380281690140845</v>
      </c>
      <c r="AH45" s="74">
        <v>121875.73</v>
      </c>
      <c r="AI45" s="75">
        <v>10928</v>
      </c>
      <c r="AJ45" s="76">
        <f t="shared" si="18"/>
        <v>11.152610724743777</v>
      </c>
      <c r="AL45" s="101"/>
      <c r="AM45" s="102"/>
    </row>
    <row r="46" spans="1:39" s="29" customFormat="1" ht="11.25">
      <c r="A46" s="32">
        <v>40</v>
      </c>
      <c r="B46" s="52"/>
      <c r="C46" s="53" t="s">
        <v>112</v>
      </c>
      <c r="D46" s="54" t="s">
        <v>35</v>
      </c>
      <c r="E46" s="55" t="s">
        <v>112</v>
      </c>
      <c r="F46" s="56">
        <v>42902</v>
      </c>
      <c r="G46" s="57" t="s">
        <v>163</v>
      </c>
      <c r="H46" s="58">
        <v>230</v>
      </c>
      <c r="I46" s="58">
        <v>3</v>
      </c>
      <c r="J46" s="98">
        <v>3</v>
      </c>
      <c r="K46" s="59">
        <v>6</v>
      </c>
      <c r="L46" s="60">
        <v>330</v>
      </c>
      <c r="M46" s="61">
        <v>37</v>
      </c>
      <c r="N46" s="60">
        <v>360</v>
      </c>
      <c r="O46" s="61">
        <v>40</v>
      </c>
      <c r="P46" s="60">
        <v>1047.5</v>
      </c>
      <c r="Q46" s="61">
        <v>109</v>
      </c>
      <c r="R46" s="62">
        <f t="shared" si="12"/>
        <v>1737.5</v>
      </c>
      <c r="S46" s="63">
        <f t="shared" si="13"/>
        <v>186</v>
      </c>
      <c r="T46" s="64">
        <f>S46/J46</f>
        <v>62</v>
      </c>
      <c r="U46" s="65">
        <f t="shared" si="14"/>
        <v>9.341397849462366</v>
      </c>
      <c r="V46" s="66">
        <v>3759.8</v>
      </c>
      <c r="W46" s="67">
        <v>404</v>
      </c>
      <c r="X46" s="68">
        <f t="shared" si="15"/>
        <v>-0.537874355018884</v>
      </c>
      <c r="Y46" s="68">
        <f t="shared" si="16"/>
        <v>-0.5396039603960396</v>
      </c>
      <c r="Z46" s="69">
        <v>2907.88</v>
      </c>
      <c r="AA46" s="70">
        <v>329</v>
      </c>
      <c r="AB46" s="64">
        <f>AA46/J46</f>
        <v>109.66666666666667</v>
      </c>
      <c r="AC46" s="65">
        <f t="shared" si="17"/>
        <v>8.83854103343465</v>
      </c>
      <c r="AD46" s="71">
        <v>6664.42</v>
      </c>
      <c r="AE46" s="72">
        <v>744</v>
      </c>
      <c r="AF46" s="73">
        <f t="shared" si="10"/>
        <v>-0.5636709571125469</v>
      </c>
      <c r="AG46" s="73">
        <f t="shared" si="11"/>
        <v>-0.5577956989247311</v>
      </c>
      <c r="AH46" s="74">
        <v>1061579.66</v>
      </c>
      <c r="AI46" s="75">
        <v>92460</v>
      </c>
      <c r="AJ46" s="76">
        <f t="shared" si="18"/>
        <v>11.481501838632921</v>
      </c>
      <c r="AL46" s="101"/>
      <c r="AM46" s="102"/>
    </row>
    <row r="47" spans="1:39" s="29" customFormat="1" ht="11.25">
      <c r="A47" s="32">
        <v>41</v>
      </c>
      <c r="B47" s="52"/>
      <c r="C47" s="53" t="s">
        <v>150</v>
      </c>
      <c r="D47" s="54" t="s">
        <v>39</v>
      </c>
      <c r="E47" s="55" t="s">
        <v>151</v>
      </c>
      <c r="F47" s="56">
        <v>42930</v>
      </c>
      <c r="G47" s="57" t="s">
        <v>56</v>
      </c>
      <c r="H47" s="58">
        <v>26</v>
      </c>
      <c r="I47" s="58">
        <v>5</v>
      </c>
      <c r="J47" s="98">
        <v>5</v>
      </c>
      <c r="K47" s="59">
        <v>2</v>
      </c>
      <c r="L47" s="60">
        <v>955</v>
      </c>
      <c r="M47" s="61">
        <v>113</v>
      </c>
      <c r="N47" s="60">
        <v>328</v>
      </c>
      <c r="O47" s="61">
        <v>31</v>
      </c>
      <c r="P47" s="60">
        <v>348</v>
      </c>
      <c r="Q47" s="61">
        <v>29</v>
      </c>
      <c r="R47" s="62">
        <f t="shared" si="12"/>
        <v>1631</v>
      </c>
      <c r="S47" s="63">
        <f t="shared" si="13"/>
        <v>173</v>
      </c>
      <c r="T47" s="64">
        <f>S47/J47</f>
        <v>34.6</v>
      </c>
      <c r="U47" s="65">
        <f t="shared" si="14"/>
        <v>9.427745664739884</v>
      </c>
      <c r="V47" s="66">
        <v>6617</v>
      </c>
      <c r="W47" s="67">
        <v>522</v>
      </c>
      <c r="X47" s="68">
        <f t="shared" si="15"/>
        <v>-0.7535136768928518</v>
      </c>
      <c r="Y47" s="68">
        <f t="shared" si="16"/>
        <v>-0.6685823754789272</v>
      </c>
      <c r="Z47" s="69">
        <v>2393</v>
      </c>
      <c r="AA47" s="87">
        <v>266</v>
      </c>
      <c r="AB47" s="64">
        <f>AA47/J47</f>
        <v>53.2</v>
      </c>
      <c r="AC47" s="65">
        <f t="shared" si="17"/>
        <v>8.996240601503759</v>
      </c>
      <c r="AD47" s="71">
        <v>12393.5</v>
      </c>
      <c r="AE47" s="72">
        <v>1050</v>
      </c>
      <c r="AF47" s="73">
        <f t="shared" si="10"/>
        <v>-0.8069149150764514</v>
      </c>
      <c r="AG47" s="73">
        <f t="shared" si="11"/>
        <v>-0.7466666666666667</v>
      </c>
      <c r="AH47" s="85">
        <v>14786.5</v>
      </c>
      <c r="AI47" s="86">
        <v>1316</v>
      </c>
      <c r="AJ47" s="76">
        <f t="shared" si="18"/>
        <v>11.235942249240122</v>
      </c>
      <c r="AL47" s="101"/>
      <c r="AM47" s="102"/>
    </row>
    <row r="48" spans="1:39" s="29" customFormat="1" ht="11.25">
      <c r="A48" s="32">
        <v>42</v>
      </c>
      <c r="B48" s="88"/>
      <c r="C48" s="78" t="s">
        <v>72</v>
      </c>
      <c r="D48" s="79" t="s">
        <v>43</v>
      </c>
      <c r="E48" s="80" t="s">
        <v>73</v>
      </c>
      <c r="F48" s="81">
        <v>42804</v>
      </c>
      <c r="G48" s="57" t="s">
        <v>42</v>
      </c>
      <c r="H48" s="82">
        <v>243</v>
      </c>
      <c r="I48" s="82">
        <v>1</v>
      </c>
      <c r="J48" s="98">
        <v>1</v>
      </c>
      <c r="K48" s="59">
        <v>8</v>
      </c>
      <c r="L48" s="60">
        <v>0</v>
      </c>
      <c r="M48" s="61">
        <v>0</v>
      </c>
      <c r="N48" s="60">
        <v>0</v>
      </c>
      <c r="O48" s="61">
        <v>0</v>
      </c>
      <c r="P48" s="60">
        <v>0</v>
      </c>
      <c r="Q48" s="61">
        <v>0</v>
      </c>
      <c r="R48" s="62">
        <f t="shared" si="12"/>
        <v>0</v>
      </c>
      <c r="S48" s="63">
        <f t="shared" si="13"/>
        <v>0</v>
      </c>
      <c r="T48" s="64">
        <f>S48/J48</f>
        <v>0</v>
      </c>
      <c r="U48" s="65" t="e">
        <f t="shared" si="14"/>
        <v>#DIV/0!</v>
      </c>
      <c r="V48" s="66">
        <v>1810</v>
      </c>
      <c r="W48" s="67">
        <v>367</v>
      </c>
      <c r="X48" s="68">
        <f t="shared" si="15"/>
        <v>-1</v>
      </c>
      <c r="Y48" s="68">
        <f t="shared" si="16"/>
        <v>-1</v>
      </c>
      <c r="Z48" s="69">
        <v>3570</v>
      </c>
      <c r="AA48" s="70">
        <v>238</v>
      </c>
      <c r="AB48" s="64">
        <f>AA48/J48</f>
        <v>238</v>
      </c>
      <c r="AC48" s="65">
        <f t="shared" si="17"/>
        <v>15</v>
      </c>
      <c r="AD48" s="83">
        <v>3164</v>
      </c>
      <c r="AE48" s="84">
        <v>652</v>
      </c>
      <c r="AF48" s="73">
        <f t="shared" si="10"/>
        <v>0.12831858407079647</v>
      </c>
      <c r="AG48" s="73">
        <f t="shared" si="11"/>
        <v>-0.6349693251533742</v>
      </c>
      <c r="AH48" s="85">
        <v>5671318</v>
      </c>
      <c r="AI48" s="86">
        <v>418077</v>
      </c>
      <c r="AJ48" s="76">
        <f t="shared" si="18"/>
        <v>13.565247550092447</v>
      </c>
      <c r="AL48" s="101"/>
      <c r="AM48" s="102"/>
    </row>
    <row r="49" spans="1:39" s="29" customFormat="1" ht="11.25">
      <c r="A49" s="32">
        <v>43</v>
      </c>
      <c r="B49" s="52"/>
      <c r="C49" s="53" t="s">
        <v>65</v>
      </c>
      <c r="D49" s="54"/>
      <c r="E49" s="55" t="s">
        <v>66</v>
      </c>
      <c r="F49" s="56">
        <v>42594</v>
      </c>
      <c r="G49" s="57" t="s">
        <v>54</v>
      </c>
      <c r="H49" s="58">
        <v>7</v>
      </c>
      <c r="I49" s="58">
        <v>1</v>
      </c>
      <c r="J49" s="98">
        <v>1</v>
      </c>
      <c r="K49" s="59">
        <v>16</v>
      </c>
      <c r="L49" s="60">
        <v>0</v>
      </c>
      <c r="M49" s="61">
        <v>0</v>
      </c>
      <c r="N49" s="60">
        <v>0</v>
      </c>
      <c r="O49" s="61">
        <v>0</v>
      </c>
      <c r="P49" s="60">
        <v>0</v>
      </c>
      <c r="Q49" s="61">
        <v>0</v>
      </c>
      <c r="R49" s="62">
        <f t="shared" si="12"/>
        <v>0</v>
      </c>
      <c r="S49" s="63">
        <f t="shared" si="13"/>
        <v>0</v>
      </c>
      <c r="T49" s="64">
        <f>S49/J49</f>
        <v>0</v>
      </c>
      <c r="U49" s="65" t="e">
        <f t="shared" si="14"/>
        <v>#DIV/0!</v>
      </c>
      <c r="V49" s="66">
        <v>0</v>
      </c>
      <c r="W49" s="67">
        <v>0</v>
      </c>
      <c r="X49" s="68">
        <f t="shared" si="15"/>
      </c>
      <c r="Y49" s="68">
        <f t="shared" si="16"/>
      </c>
      <c r="Z49" s="69">
        <v>2137.5</v>
      </c>
      <c r="AA49" s="70">
        <v>207</v>
      </c>
      <c r="AB49" s="64">
        <f>AA49/J49</f>
        <v>207</v>
      </c>
      <c r="AC49" s="65">
        <f t="shared" si="17"/>
        <v>10.326086956521738</v>
      </c>
      <c r="AD49" s="71">
        <v>594</v>
      </c>
      <c r="AE49" s="72">
        <v>119</v>
      </c>
      <c r="AF49" s="73">
        <f t="shared" si="10"/>
        <v>2.5984848484848486</v>
      </c>
      <c r="AG49" s="73">
        <f t="shared" si="11"/>
        <v>0.7394957983193278</v>
      </c>
      <c r="AH49" s="74">
        <v>88874.09999999999</v>
      </c>
      <c r="AI49" s="75">
        <v>7663</v>
      </c>
      <c r="AJ49" s="76">
        <f t="shared" si="18"/>
        <v>11.597820696855017</v>
      </c>
      <c r="AL49" s="101"/>
      <c r="AM49" s="102"/>
    </row>
    <row r="50" spans="1:39" s="29" customFormat="1" ht="11.25">
      <c r="A50" s="32">
        <v>44</v>
      </c>
      <c r="B50" s="52"/>
      <c r="C50" s="53" t="s">
        <v>105</v>
      </c>
      <c r="D50" s="54" t="s">
        <v>39</v>
      </c>
      <c r="E50" s="55" t="s">
        <v>105</v>
      </c>
      <c r="F50" s="56">
        <v>42895</v>
      </c>
      <c r="G50" s="57" t="s">
        <v>53</v>
      </c>
      <c r="H50" s="58">
        <v>15</v>
      </c>
      <c r="I50" s="58">
        <v>3</v>
      </c>
      <c r="J50" s="98">
        <v>3</v>
      </c>
      <c r="K50" s="59">
        <v>7</v>
      </c>
      <c r="L50" s="60">
        <v>0</v>
      </c>
      <c r="M50" s="61">
        <v>0</v>
      </c>
      <c r="N50" s="60">
        <v>0</v>
      </c>
      <c r="O50" s="61">
        <v>0</v>
      </c>
      <c r="P50" s="60">
        <v>0</v>
      </c>
      <c r="Q50" s="61">
        <v>0</v>
      </c>
      <c r="R50" s="62">
        <f t="shared" si="12"/>
        <v>0</v>
      </c>
      <c r="S50" s="63">
        <f t="shared" si="13"/>
        <v>0</v>
      </c>
      <c r="T50" s="64">
        <f>S50/J50</f>
        <v>0</v>
      </c>
      <c r="U50" s="65" t="e">
        <f t="shared" si="14"/>
        <v>#DIV/0!</v>
      </c>
      <c r="V50" s="66">
        <v>0</v>
      </c>
      <c r="W50" s="67">
        <v>0</v>
      </c>
      <c r="X50" s="68">
        <f t="shared" si="15"/>
      </c>
      <c r="Y50" s="68">
        <f t="shared" si="16"/>
      </c>
      <c r="Z50" s="69">
        <v>2132</v>
      </c>
      <c r="AA50" s="70">
        <v>175</v>
      </c>
      <c r="AB50" s="64">
        <f>AA50/J50</f>
        <v>58.333333333333336</v>
      </c>
      <c r="AC50" s="65">
        <f t="shared" si="17"/>
        <v>12.182857142857143</v>
      </c>
      <c r="AD50" s="71">
        <v>7302.25</v>
      </c>
      <c r="AE50" s="72">
        <v>470</v>
      </c>
      <c r="AF50" s="73">
        <f t="shared" si="10"/>
        <v>-0.7080351946317915</v>
      </c>
      <c r="AG50" s="73">
        <f t="shared" si="11"/>
        <v>-0.6276595744680851</v>
      </c>
      <c r="AH50" s="74">
        <v>257220.77000000002</v>
      </c>
      <c r="AI50" s="75">
        <v>19825</v>
      </c>
      <c r="AJ50" s="76">
        <f t="shared" si="18"/>
        <v>12.974565952080708</v>
      </c>
      <c r="AL50" s="101"/>
      <c r="AM50" s="102"/>
    </row>
    <row r="51" spans="1:39" s="29" customFormat="1" ht="11.25">
      <c r="A51" s="32">
        <v>45</v>
      </c>
      <c r="B51" s="88"/>
      <c r="C51" s="78" t="s">
        <v>100</v>
      </c>
      <c r="D51" s="79" t="s">
        <v>37</v>
      </c>
      <c r="E51" s="80" t="s">
        <v>101</v>
      </c>
      <c r="F51" s="81">
        <v>42888</v>
      </c>
      <c r="G51" s="57" t="s">
        <v>46</v>
      </c>
      <c r="H51" s="82">
        <v>292</v>
      </c>
      <c r="I51" s="82">
        <v>1</v>
      </c>
      <c r="J51" s="98">
        <v>1</v>
      </c>
      <c r="K51" s="59">
        <v>8</v>
      </c>
      <c r="L51" s="60">
        <v>558</v>
      </c>
      <c r="M51" s="61">
        <v>62</v>
      </c>
      <c r="N51" s="60">
        <v>167</v>
      </c>
      <c r="O51" s="61">
        <v>12</v>
      </c>
      <c r="P51" s="60">
        <v>346</v>
      </c>
      <c r="Q51" s="61">
        <v>25</v>
      </c>
      <c r="R51" s="62">
        <f t="shared" si="12"/>
        <v>1071</v>
      </c>
      <c r="S51" s="63">
        <f t="shared" si="13"/>
        <v>99</v>
      </c>
      <c r="T51" s="64">
        <f>S51/J51</f>
        <v>99</v>
      </c>
      <c r="U51" s="65">
        <f t="shared" si="14"/>
        <v>10.818181818181818</v>
      </c>
      <c r="V51" s="66">
        <v>0</v>
      </c>
      <c r="W51" s="67">
        <v>0</v>
      </c>
      <c r="X51" s="68">
        <f t="shared" si="15"/>
      </c>
      <c r="Y51" s="68">
        <f t="shared" si="16"/>
      </c>
      <c r="Z51" s="69">
        <v>1811</v>
      </c>
      <c r="AA51" s="70">
        <v>161</v>
      </c>
      <c r="AB51" s="64">
        <f>AA51/J51</f>
        <v>161</v>
      </c>
      <c r="AC51" s="65">
        <f t="shared" si="17"/>
        <v>11.248447204968944</v>
      </c>
      <c r="AD51" s="83">
        <v>2223</v>
      </c>
      <c r="AE51" s="84">
        <v>185</v>
      </c>
      <c r="AF51" s="73">
        <f t="shared" si="10"/>
        <v>-0.18533513270355376</v>
      </c>
      <c r="AG51" s="73">
        <f t="shared" si="11"/>
        <v>-0.12972972972972974</v>
      </c>
      <c r="AH51" s="85">
        <v>2375883.3200000003</v>
      </c>
      <c r="AI51" s="86">
        <v>201209</v>
      </c>
      <c r="AJ51" s="76">
        <f t="shared" si="18"/>
        <v>11.808037016236849</v>
      </c>
      <c r="AL51" s="101"/>
      <c r="AM51" s="102"/>
    </row>
    <row r="52" spans="1:39" s="29" customFormat="1" ht="11.25">
      <c r="A52" s="32">
        <v>46</v>
      </c>
      <c r="B52" s="52"/>
      <c r="C52" s="53" t="s">
        <v>123</v>
      </c>
      <c r="D52" s="54" t="s">
        <v>33</v>
      </c>
      <c r="E52" s="55" t="s">
        <v>123</v>
      </c>
      <c r="F52" s="56">
        <v>42916</v>
      </c>
      <c r="G52" s="57" t="s">
        <v>53</v>
      </c>
      <c r="H52" s="58">
        <v>12</v>
      </c>
      <c r="I52" s="58">
        <v>2</v>
      </c>
      <c r="J52" s="98">
        <v>2</v>
      </c>
      <c r="K52" s="59">
        <v>4</v>
      </c>
      <c r="L52" s="60">
        <v>0</v>
      </c>
      <c r="M52" s="61">
        <v>0</v>
      </c>
      <c r="N52" s="60">
        <v>0</v>
      </c>
      <c r="O52" s="61">
        <v>0</v>
      </c>
      <c r="P52" s="60">
        <v>0</v>
      </c>
      <c r="Q52" s="61">
        <v>0</v>
      </c>
      <c r="R52" s="62">
        <f t="shared" si="12"/>
        <v>0</v>
      </c>
      <c r="S52" s="63">
        <f t="shared" si="13"/>
        <v>0</v>
      </c>
      <c r="T52" s="64">
        <f>S52/J52</f>
        <v>0</v>
      </c>
      <c r="U52" s="65" t="e">
        <f t="shared" si="14"/>
        <v>#DIV/0!</v>
      </c>
      <c r="V52" s="66">
        <v>5090.5</v>
      </c>
      <c r="W52" s="67">
        <v>332</v>
      </c>
      <c r="X52" s="68">
        <f t="shared" si="15"/>
        <v>-1</v>
      </c>
      <c r="Y52" s="68">
        <f t="shared" si="16"/>
        <v>-1</v>
      </c>
      <c r="Z52" s="69">
        <v>990</v>
      </c>
      <c r="AA52" s="70">
        <v>152</v>
      </c>
      <c r="AB52" s="64">
        <f>AA52/J52</f>
        <v>76</v>
      </c>
      <c r="AC52" s="65">
        <f t="shared" si="17"/>
        <v>6.5131578947368425</v>
      </c>
      <c r="AD52" s="71">
        <v>10882.3</v>
      </c>
      <c r="AE52" s="72">
        <v>884</v>
      </c>
      <c r="AF52" s="73">
        <f t="shared" si="10"/>
        <v>-0.9090265844536541</v>
      </c>
      <c r="AG52" s="73">
        <f t="shared" si="11"/>
        <v>-0.8280542986425339</v>
      </c>
      <c r="AH52" s="74">
        <v>50482.55</v>
      </c>
      <c r="AI52" s="75">
        <v>3651</v>
      </c>
      <c r="AJ52" s="76">
        <f t="shared" si="18"/>
        <v>13.82704738427828</v>
      </c>
      <c r="AL52" s="101"/>
      <c r="AM52" s="102"/>
    </row>
    <row r="53" spans="1:39" s="29" customFormat="1" ht="11.25">
      <c r="A53" s="32">
        <v>47</v>
      </c>
      <c r="B53" s="52"/>
      <c r="C53" s="53" t="s">
        <v>115</v>
      </c>
      <c r="D53" s="54" t="s">
        <v>37</v>
      </c>
      <c r="E53" s="55" t="s">
        <v>116</v>
      </c>
      <c r="F53" s="56">
        <v>42909</v>
      </c>
      <c r="G53" s="57" t="s">
        <v>50</v>
      </c>
      <c r="H53" s="58">
        <v>114</v>
      </c>
      <c r="I53" s="58">
        <v>5</v>
      </c>
      <c r="J53" s="98">
        <v>5</v>
      </c>
      <c r="K53" s="59">
        <v>5</v>
      </c>
      <c r="L53" s="60">
        <v>0</v>
      </c>
      <c r="M53" s="61">
        <v>0</v>
      </c>
      <c r="N53" s="60">
        <v>0</v>
      </c>
      <c r="O53" s="61">
        <v>0</v>
      </c>
      <c r="P53" s="60">
        <v>0</v>
      </c>
      <c r="Q53" s="61">
        <v>0</v>
      </c>
      <c r="R53" s="62">
        <f t="shared" si="12"/>
        <v>0</v>
      </c>
      <c r="S53" s="63">
        <f t="shared" si="13"/>
        <v>0</v>
      </c>
      <c r="T53" s="64">
        <f>S53/J53</f>
        <v>0</v>
      </c>
      <c r="U53" s="65" t="e">
        <f t="shared" si="14"/>
        <v>#DIV/0!</v>
      </c>
      <c r="V53" s="66">
        <v>0</v>
      </c>
      <c r="W53" s="67">
        <v>0</v>
      </c>
      <c r="X53" s="68">
        <f t="shared" si="15"/>
      </c>
      <c r="Y53" s="68">
        <f t="shared" si="16"/>
      </c>
      <c r="Z53" s="69">
        <v>1226.5</v>
      </c>
      <c r="AA53" s="87">
        <v>137</v>
      </c>
      <c r="AB53" s="64">
        <f>AA53/J53</f>
        <v>27.4</v>
      </c>
      <c r="AC53" s="65">
        <f t="shared" si="17"/>
        <v>8.952554744525548</v>
      </c>
      <c r="AD53" s="71">
        <v>666</v>
      </c>
      <c r="AE53" s="72">
        <v>85</v>
      </c>
      <c r="AF53" s="73">
        <f t="shared" si="10"/>
        <v>0.8415915915915916</v>
      </c>
      <c r="AG53" s="73">
        <f t="shared" si="11"/>
        <v>0.611764705882353</v>
      </c>
      <c r="AH53" s="85">
        <v>235185.47999999998</v>
      </c>
      <c r="AI53" s="86">
        <v>21202</v>
      </c>
      <c r="AJ53" s="76">
        <f t="shared" si="18"/>
        <v>11.092608244505234</v>
      </c>
      <c r="AL53" s="101"/>
      <c r="AM53" s="102"/>
    </row>
    <row r="54" spans="1:39" s="29" customFormat="1" ht="11.25">
      <c r="A54" s="32">
        <v>48</v>
      </c>
      <c r="B54" s="52"/>
      <c r="C54" s="53" t="s">
        <v>117</v>
      </c>
      <c r="D54" s="54" t="s">
        <v>40</v>
      </c>
      <c r="E54" s="100" t="s">
        <v>118</v>
      </c>
      <c r="F54" s="56">
        <v>42909</v>
      </c>
      <c r="G54" s="57" t="s">
        <v>53</v>
      </c>
      <c r="H54" s="58">
        <v>10</v>
      </c>
      <c r="I54" s="58">
        <v>3</v>
      </c>
      <c r="J54" s="98">
        <v>3</v>
      </c>
      <c r="K54" s="59">
        <v>5</v>
      </c>
      <c r="L54" s="60">
        <v>0</v>
      </c>
      <c r="M54" s="61">
        <v>0</v>
      </c>
      <c r="N54" s="60">
        <v>0</v>
      </c>
      <c r="O54" s="61">
        <v>0</v>
      </c>
      <c r="P54" s="60">
        <v>0</v>
      </c>
      <c r="Q54" s="61">
        <v>0</v>
      </c>
      <c r="R54" s="62">
        <f t="shared" si="12"/>
        <v>0</v>
      </c>
      <c r="S54" s="63">
        <f t="shared" si="13"/>
        <v>0</v>
      </c>
      <c r="T54" s="64">
        <f>S54/J54</f>
        <v>0</v>
      </c>
      <c r="U54" s="65" t="e">
        <f t="shared" si="14"/>
        <v>#DIV/0!</v>
      </c>
      <c r="V54" s="66">
        <v>0</v>
      </c>
      <c r="W54" s="67">
        <v>0</v>
      </c>
      <c r="X54" s="68">
        <f t="shared" si="15"/>
      </c>
      <c r="Y54" s="68">
        <f t="shared" si="16"/>
      </c>
      <c r="Z54" s="69">
        <v>1617</v>
      </c>
      <c r="AA54" s="70">
        <v>133</v>
      </c>
      <c r="AB54" s="64">
        <f>AA54/J54</f>
        <v>44.333333333333336</v>
      </c>
      <c r="AC54" s="65">
        <f t="shared" si="17"/>
        <v>12.157894736842104</v>
      </c>
      <c r="AD54" s="71">
        <v>1587</v>
      </c>
      <c r="AE54" s="72">
        <v>139</v>
      </c>
      <c r="AF54" s="73">
        <f t="shared" si="10"/>
        <v>0.01890359168241966</v>
      </c>
      <c r="AG54" s="73">
        <f t="shared" si="11"/>
        <v>-0.04316546762589928</v>
      </c>
      <c r="AH54" s="74">
        <v>42219.8</v>
      </c>
      <c r="AI54" s="75">
        <v>3097</v>
      </c>
      <c r="AJ54" s="76">
        <f t="shared" si="18"/>
        <v>13.632483048111077</v>
      </c>
      <c r="AL54" s="101"/>
      <c r="AM54" s="102"/>
    </row>
    <row r="55" spans="1:39" s="29" customFormat="1" ht="11.25">
      <c r="A55" s="32">
        <v>49</v>
      </c>
      <c r="B55" s="88"/>
      <c r="C55" s="78" t="s">
        <v>45</v>
      </c>
      <c r="D55" s="79" t="s">
        <v>39</v>
      </c>
      <c r="E55" s="80" t="s">
        <v>47</v>
      </c>
      <c r="F55" s="81">
        <v>42734</v>
      </c>
      <c r="G55" s="57" t="s">
        <v>46</v>
      </c>
      <c r="H55" s="82">
        <v>39</v>
      </c>
      <c r="I55" s="82">
        <v>1</v>
      </c>
      <c r="J55" s="98">
        <v>1</v>
      </c>
      <c r="K55" s="59">
        <v>14</v>
      </c>
      <c r="L55" s="60">
        <v>0</v>
      </c>
      <c r="M55" s="61">
        <v>0</v>
      </c>
      <c r="N55" s="60">
        <v>1172</v>
      </c>
      <c r="O55" s="61">
        <v>100</v>
      </c>
      <c r="P55" s="60">
        <v>0</v>
      </c>
      <c r="Q55" s="61">
        <v>0</v>
      </c>
      <c r="R55" s="62">
        <f t="shared" si="12"/>
        <v>1172</v>
      </c>
      <c r="S55" s="63">
        <f t="shared" si="13"/>
        <v>100</v>
      </c>
      <c r="T55" s="64">
        <f>S55/J55</f>
        <v>100</v>
      </c>
      <c r="U55" s="65">
        <f t="shared" si="14"/>
        <v>11.72</v>
      </c>
      <c r="V55" s="66">
        <v>1172</v>
      </c>
      <c r="W55" s="67">
        <v>100</v>
      </c>
      <c r="X55" s="68">
        <f t="shared" si="15"/>
        <v>0</v>
      </c>
      <c r="Y55" s="68">
        <f t="shared" si="16"/>
        <v>0</v>
      </c>
      <c r="Z55" s="69">
        <v>1330</v>
      </c>
      <c r="AA55" s="70">
        <v>121</v>
      </c>
      <c r="AB55" s="64">
        <f>AA55/J55</f>
        <v>121</v>
      </c>
      <c r="AC55" s="65">
        <f t="shared" si="17"/>
        <v>10.991735537190083</v>
      </c>
      <c r="AD55" s="83">
        <v>1172</v>
      </c>
      <c r="AE55" s="84">
        <v>100</v>
      </c>
      <c r="AF55" s="73">
        <f t="shared" si="10"/>
        <v>0.1348122866894198</v>
      </c>
      <c r="AG55" s="73">
        <f t="shared" si="11"/>
        <v>0.21</v>
      </c>
      <c r="AH55" s="85">
        <v>4407832.149999999</v>
      </c>
      <c r="AI55" s="86">
        <v>291853</v>
      </c>
      <c r="AJ55" s="76">
        <f t="shared" si="18"/>
        <v>15.102918763898263</v>
      </c>
      <c r="AL55" s="101"/>
      <c r="AM55" s="102"/>
    </row>
    <row r="56" spans="1:39" s="29" customFormat="1" ht="11.25">
      <c r="A56" s="32">
        <v>50</v>
      </c>
      <c r="B56" s="52"/>
      <c r="C56" s="89" t="s">
        <v>131</v>
      </c>
      <c r="D56" s="54" t="s">
        <v>43</v>
      </c>
      <c r="E56" s="90" t="s">
        <v>132</v>
      </c>
      <c r="F56" s="56">
        <v>42923</v>
      </c>
      <c r="G56" s="57" t="s">
        <v>50</v>
      </c>
      <c r="H56" s="58">
        <v>27</v>
      </c>
      <c r="I56" s="58">
        <v>2</v>
      </c>
      <c r="J56" s="98">
        <v>2</v>
      </c>
      <c r="K56" s="59">
        <v>3</v>
      </c>
      <c r="L56" s="60">
        <v>414.82</v>
      </c>
      <c r="M56" s="61">
        <v>17</v>
      </c>
      <c r="N56" s="60">
        <v>821.33</v>
      </c>
      <c r="O56" s="61">
        <v>35</v>
      </c>
      <c r="P56" s="60">
        <v>487.65</v>
      </c>
      <c r="Q56" s="61">
        <v>22</v>
      </c>
      <c r="R56" s="62">
        <f t="shared" si="12"/>
        <v>1723.8000000000002</v>
      </c>
      <c r="S56" s="63">
        <f t="shared" si="13"/>
        <v>74</v>
      </c>
      <c r="T56" s="64">
        <f>S56/J56</f>
        <v>37</v>
      </c>
      <c r="U56" s="65">
        <f t="shared" si="14"/>
        <v>23.294594594594596</v>
      </c>
      <c r="V56" s="66">
        <v>9456.35</v>
      </c>
      <c r="W56" s="67">
        <v>547</v>
      </c>
      <c r="X56" s="68">
        <f t="shared" si="15"/>
        <v>-0.8177097928904916</v>
      </c>
      <c r="Y56" s="68">
        <f t="shared" si="16"/>
        <v>-0.8647166361974405</v>
      </c>
      <c r="Z56" s="69">
        <v>2401.73</v>
      </c>
      <c r="AA56" s="87">
        <v>118</v>
      </c>
      <c r="AB56" s="64">
        <f>AA56/J56</f>
        <v>59</v>
      </c>
      <c r="AC56" s="65">
        <f t="shared" si="17"/>
        <v>20.353644067796612</v>
      </c>
      <c r="AD56" s="71">
        <v>18145.03</v>
      </c>
      <c r="AE56" s="72">
        <v>1192</v>
      </c>
      <c r="AF56" s="73">
        <f t="shared" si="10"/>
        <v>-0.8676370333915128</v>
      </c>
      <c r="AG56" s="73">
        <f t="shared" si="11"/>
        <v>-0.9010067114093959</v>
      </c>
      <c r="AH56" s="85">
        <v>79272.3</v>
      </c>
      <c r="AI56" s="86">
        <v>5255</v>
      </c>
      <c r="AJ56" s="76">
        <f t="shared" si="18"/>
        <v>15.085118934348241</v>
      </c>
      <c r="AL56" s="101"/>
      <c r="AM56" s="102"/>
    </row>
    <row r="57" spans="1:36" s="29" customFormat="1" ht="11.25">
      <c r="A57" s="32">
        <v>51</v>
      </c>
      <c r="B57" s="52"/>
      <c r="C57" s="53" t="s">
        <v>133</v>
      </c>
      <c r="D57" s="54"/>
      <c r="E57" s="55" t="s">
        <v>133</v>
      </c>
      <c r="F57" s="56">
        <v>42923</v>
      </c>
      <c r="G57" s="57" t="s">
        <v>53</v>
      </c>
      <c r="H57" s="58">
        <v>7</v>
      </c>
      <c r="I57" s="58">
        <v>4</v>
      </c>
      <c r="J57" s="98">
        <v>4</v>
      </c>
      <c r="K57" s="59">
        <v>3</v>
      </c>
      <c r="L57" s="60">
        <v>191</v>
      </c>
      <c r="M57" s="61">
        <v>23</v>
      </c>
      <c r="N57" s="60">
        <v>174</v>
      </c>
      <c r="O57" s="61">
        <v>16</v>
      </c>
      <c r="P57" s="60">
        <v>278</v>
      </c>
      <c r="Q57" s="61">
        <v>28</v>
      </c>
      <c r="R57" s="62">
        <f t="shared" si="12"/>
        <v>643</v>
      </c>
      <c r="S57" s="63">
        <f t="shared" si="13"/>
        <v>67</v>
      </c>
      <c r="T57" s="64">
        <f>S57/J57</f>
        <v>16.75</v>
      </c>
      <c r="U57" s="65">
        <f t="shared" si="14"/>
        <v>9.597014925373134</v>
      </c>
      <c r="V57" s="66">
        <v>1757</v>
      </c>
      <c r="W57" s="67">
        <v>138</v>
      </c>
      <c r="X57" s="68">
        <f t="shared" si="15"/>
        <v>-0.6340352874217416</v>
      </c>
      <c r="Y57" s="68">
        <f t="shared" si="16"/>
        <v>-0.5144927536231884</v>
      </c>
      <c r="Z57" s="69">
        <v>1074</v>
      </c>
      <c r="AA57" s="70">
        <v>107</v>
      </c>
      <c r="AB57" s="64">
        <f>AA57/J57</f>
        <v>26.75</v>
      </c>
      <c r="AC57" s="65">
        <f t="shared" si="17"/>
        <v>10.037383177570094</v>
      </c>
      <c r="AD57" s="71">
        <v>3140.5</v>
      </c>
      <c r="AE57" s="72">
        <v>267</v>
      </c>
      <c r="AF57" s="73">
        <f t="shared" si="10"/>
        <v>-0.6580162394523165</v>
      </c>
      <c r="AG57" s="73">
        <f t="shared" si="11"/>
        <v>-0.599250936329588</v>
      </c>
      <c r="AH57" s="74">
        <v>12519.71</v>
      </c>
      <c r="AI57" s="75">
        <v>998</v>
      </c>
      <c r="AJ57" s="76">
        <f t="shared" si="18"/>
        <v>12.544799599198395</v>
      </c>
    </row>
    <row r="58" spans="1:36" s="29" customFormat="1" ht="11.25">
      <c r="A58" s="32">
        <v>52</v>
      </c>
      <c r="B58" s="52"/>
      <c r="C58" s="53" t="s">
        <v>44</v>
      </c>
      <c r="D58" s="54" t="s">
        <v>43</v>
      </c>
      <c r="E58" s="55" t="s">
        <v>44</v>
      </c>
      <c r="F58" s="56">
        <v>42678</v>
      </c>
      <c r="G58" s="57" t="s">
        <v>163</v>
      </c>
      <c r="H58" s="58">
        <v>253</v>
      </c>
      <c r="I58" s="58">
        <v>1</v>
      </c>
      <c r="J58" s="98">
        <v>1</v>
      </c>
      <c r="K58" s="59">
        <v>29</v>
      </c>
      <c r="L58" s="60">
        <v>0</v>
      </c>
      <c r="M58" s="61">
        <v>0</v>
      </c>
      <c r="N58" s="60">
        <v>0</v>
      </c>
      <c r="O58" s="61">
        <v>0</v>
      </c>
      <c r="P58" s="60">
        <v>0</v>
      </c>
      <c r="Q58" s="61">
        <v>0</v>
      </c>
      <c r="R58" s="62">
        <f t="shared" si="12"/>
        <v>0</v>
      </c>
      <c r="S58" s="63">
        <f t="shared" si="13"/>
        <v>0</v>
      </c>
      <c r="T58" s="64">
        <f>S58/J58</f>
        <v>0</v>
      </c>
      <c r="U58" s="65" t="e">
        <f t="shared" si="14"/>
        <v>#DIV/0!</v>
      </c>
      <c r="V58" s="66">
        <v>0</v>
      </c>
      <c r="W58" s="67">
        <v>0</v>
      </c>
      <c r="X58" s="68">
        <f t="shared" si="15"/>
      </c>
      <c r="Y58" s="68">
        <f t="shared" si="16"/>
      </c>
      <c r="Z58" s="69">
        <v>824</v>
      </c>
      <c r="AA58" s="70">
        <v>79</v>
      </c>
      <c r="AB58" s="64">
        <f>AA58/J58</f>
        <v>79</v>
      </c>
      <c r="AC58" s="65">
        <f t="shared" si="17"/>
        <v>10.430379746835444</v>
      </c>
      <c r="AD58" s="71">
        <v>30</v>
      </c>
      <c r="AE58" s="72">
        <v>4</v>
      </c>
      <c r="AF58" s="73">
        <f t="shared" si="10"/>
        <v>26.466666666666665</v>
      </c>
      <c r="AG58" s="73">
        <f t="shared" si="11"/>
        <v>18.75</v>
      </c>
      <c r="AH58" s="74">
        <v>40659162.22</v>
      </c>
      <c r="AI58" s="75">
        <v>3594933</v>
      </c>
      <c r="AJ58" s="76">
        <f t="shared" si="18"/>
        <v>11.310130736789809</v>
      </c>
    </row>
    <row r="59" spans="1:36" s="29" customFormat="1" ht="11.25">
      <c r="A59" s="32">
        <v>53</v>
      </c>
      <c r="B59" s="88"/>
      <c r="C59" s="78" t="s">
        <v>128</v>
      </c>
      <c r="D59" s="79" t="s">
        <v>35</v>
      </c>
      <c r="E59" s="80" t="s">
        <v>67</v>
      </c>
      <c r="F59" s="81">
        <v>42916</v>
      </c>
      <c r="G59" s="57" t="s">
        <v>46</v>
      </c>
      <c r="H59" s="82">
        <v>175</v>
      </c>
      <c r="I59" s="82">
        <v>2</v>
      </c>
      <c r="J59" s="98">
        <v>2</v>
      </c>
      <c r="K59" s="59">
        <v>4</v>
      </c>
      <c r="L59" s="60">
        <v>76</v>
      </c>
      <c r="M59" s="61">
        <v>10</v>
      </c>
      <c r="N59" s="60">
        <v>172</v>
      </c>
      <c r="O59" s="61">
        <v>16</v>
      </c>
      <c r="P59" s="60">
        <v>106</v>
      </c>
      <c r="Q59" s="61">
        <v>13</v>
      </c>
      <c r="R59" s="62">
        <f t="shared" si="12"/>
        <v>354</v>
      </c>
      <c r="S59" s="63">
        <f t="shared" si="13"/>
        <v>39</v>
      </c>
      <c r="T59" s="64">
        <f>S59/J59</f>
        <v>19.5</v>
      </c>
      <c r="U59" s="65">
        <f t="shared" si="14"/>
        <v>9.076923076923077</v>
      </c>
      <c r="V59" s="66">
        <v>8079.799999999999</v>
      </c>
      <c r="W59" s="67">
        <v>717</v>
      </c>
      <c r="X59" s="68">
        <f t="shared" si="15"/>
        <v>-0.9561870343325329</v>
      </c>
      <c r="Y59" s="68">
        <f t="shared" si="16"/>
        <v>-0.9456066945606695</v>
      </c>
      <c r="Z59" s="69">
        <v>663</v>
      </c>
      <c r="AA59" s="70">
        <v>74</v>
      </c>
      <c r="AB59" s="64">
        <f>AA59/J59</f>
        <v>37</v>
      </c>
      <c r="AC59" s="65">
        <f t="shared" si="17"/>
        <v>8.95945945945946</v>
      </c>
      <c r="AD59" s="83">
        <v>17118.62</v>
      </c>
      <c r="AE59" s="84">
        <v>1623</v>
      </c>
      <c r="AF59" s="73">
        <f t="shared" si="10"/>
        <v>-0.9612702425779648</v>
      </c>
      <c r="AG59" s="73">
        <f t="shared" si="11"/>
        <v>-0.9544054220579175</v>
      </c>
      <c r="AH59" s="85">
        <v>332897.27</v>
      </c>
      <c r="AI59" s="86">
        <v>31265</v>
      </c>
      <c r="AJ59" s="76">
        <f t="shared" si="18"/>
        <v>10.647601791140254</v>
      </c>
    </row>
    <row r="60" spans="1:36" s="29" customFormat="1" ht="11.25">
      <c r="A60" s="32">
        <v>54</v>
      </c>
      <c r="B60" s="88"/>
      <c r="C60" s="78" t="s">
        <v>139</v>
      </c>
      <c r="D60" s="79" t="s">
        <v>38</v>
      </c>
      <c r="E60" s="80" t="s">
        <v>138</v>
      </c>
      <c r="F60" s="81">
        <v>42923</v>
      </c>
      <c r="G60" s="57" t="s">
        <v>46</v>
      </c>
      <c r="H60" s="82">
        <v>162</v>
      </c>
      <c r="I60" s="82">
        <v>4</v>
      </c>
      <c r="J60" s="98">
        <v>4</v>
      </c>
      <c r="K60" s="59">
        <v>3</v>
      </c>
      <c r="L60" s="60">
        <v>39</v>
      </c>
      <c r="M60" s="61">
        <v>5</v>
      </c>
      <c r="N60" s="60">
        <v>48</v>
      </c>
      <c r="O60" s="61">
        <v>6</v>
      </c>
      <c r="P60" s="60">
        <v>86.5</v>
      </c>
      <c r="Q60" s="61">
        <v>9</v>
      </c>
      <c r="R60" s="62">
        <f t="shared" si="12"/>
        <v>173.5</v>
      </c>
      <c r="S60" s="63">
        <f t="shared" si="13"/>
        <v>20</v>
      </c>
      <c r="T60" s="64">
        <f>S60/J60</f>
        <v>5</v>
      </c>
      <c r="U60" s="65">
        <f t="shared" si="14"/>
        <v>8.675</v>
      </c>
      <c r="V60" s="66">
        <v>9395.009999999998</v>
      </c>
      <c r="W60" s="67">
        <v>778</v>
      </c>
      <c r="X60" s="68">
        <f t="shared" si="15"/>
        <v>-0.9815327498320917</v>
      </c>
      <c r="Y60" s="68">
        <f t="shared" si="16"/>
        <v>-0.974293059125964</v>
      </c>
      <c r="Z60" s="69">
        <v>562.5</v>
      </c>
      <c r="AA60" s="70">
        <v>66</v>
      </c>
      <c r="AB60" s="64">
        <f>AA60/J60</f>
        <v>16.5</v>
      </c>
      <c r="AC60" s="65">
        <f t="shared" si="17"/>
        <v>8.522727272727273</v>
      </c>
      <c r="AD60" s="83">
        <v>15956.12</v>
      </c>
      <c r="AE60" s="84">
        <v>1554</v>
      </c>
      <c r="AF60" s="73">
        <f t="shared" si="10"/>
        <v>-0.9647470688362835</v>
      </c>
      <c r="AG60" s="73">
        <f t="shared" si="11"/>
        <v>-0.9575289575289575</v>
      </c>
      <c r="AH60" s="85">
        <v>156561.58</v>
      </c>
      <c r="AI60" s="86">
        <v>14179</v>
      </c>
      <c r="AJ60" s="76">
        <f t="shared" si="18"/>
        <v>11.041792792157414</v>
      </c>
    </row>
    <row r="61" spans="1:36" s="29" customFormat="1" ht="11.25">
      <c r="A61" s="32">
        <v>55</v>
      </c>
      <c r="B61" s="88"/>
      <c r="C61" s="78" t="s">
        <v>90</v>
      </c>
      <c r="D61" s="79" t="s">
        <v>58</v>
      </c>
      <c r="E61" s="80" t="s">
        <v>91</v>
      </c>
      <c r="F61" s="81">
        <v>42867</v>
      </c>
      <c r="G61" s="57" t="s">
        <v>42</v>
      </c>
      <c r="H61" s="82">
        <v>8</v>
      </c>
      <c r="I61" s="82">
        <v>2</v>
      </c>
      <c r="J61" s="98">
        <v>2</v>
      </c>
      <c r="K61" s="59">
        <v>10</v>
      </c>
      <c r="L61" s="60">
        <v>805</v>
      </c>
      <c r="M61" s="61">
        <v>53</v>
      </c>
      <c r="N61" s="60">
        <v>0</v>
      </c>
      <c r="O61" s="61">
        <v>0</v>
      </c>
      <c r="P61" s="60">
        <v>0</v>
      </c>
      <c r="Q61" s="61">
        <v>0</v>
      </c>
      <c r="R61" s="62">
        <f t="shared" si="12"/>
        <v>805</v>
      </c>
      <c r="S61" s="63">
        <f t="shared" si="13"/>
        <v>53</v>
      </c>
      <c r="T61" s="64">
        <f>S61/J61</f>
        <v>26.5</v>
      </c>
      <c r="U61" s="65">
        <f t="shared" si="14"/>
        <v>15.18867924528302</v>
      </c>
      <c r="V61" s="66">
        <v>12884</v>
      </c>
      <c r="W61" s="67">
        <v>770</v>
      </c>
      <c r="X61" s="68">
        <f t="shared" si="15"/>
        <v>-0.9375194039118286</v>
      </c>
      <c r="Y61" s="68">
        <f t="shared" si="16"/>
        <v>-0.9311688311688312</v>
      </c>
      <c r="Z61" s="69">
        <v>805</v>
      </c>
      <c r="AA61" s="70">
        <v>53</v>
      </c>
      <c r="AB61" s="64">
        <f>AA61/J61</f>
        <v>26.5</v>
      </c>
      <c r="AC61" s="65">
        <f t="shared" si="17"/>
        <v>15.18867924528302</v>
      </c>
      <c r="AD61" s="83">
        <v>21138</v>
      </c>
      <c r="AE61" s="84">
        <v>1263</v>
      </c>
      <c r="AF61" s="73">
        <f aca="true" t="shared" si="19" ref="AF61:AF75">IF(AD61&lt;&gt;0,-(AD61-Z61)/AD61,"")</f>
        <v>-0.9619169268615763</v>
      </c>
      <c r="AG61" s="73">
        <f aca="true" t="shared" si="20" ref="AG61:AG75">IF(AE61&lt;&gt;0,-(AE61-AA61)/AE61,"")</f>
        <v>-0.9580364212193191</v>
      </c>
      <c r="AH61" s="85">
        <v>4202245</v>
      </c>
      <c r="AI61" s="86">
        <v>320672</v>
      </c>
      <c r="AJ61" s="76">
        <f t="shared" si="18"/>
        <v>13.104496183015668</v>
      </c>
    </row>
    <row r="62" spans="1:36" s="29" customFormat="1" ht="11.25">
      <c r="A62" s="32">
        <v>56</v>
      </c>
      <c r="B62" s="52"/>
      <c r="C62" s="53" t="s">
        <v>96</v>
      </c>
      <c r="D62" s="54" t="s">
        <v>37</v>
      </c>
      <c r="E62" s="55" t="s">
        <v>97</v>
      </c>
      <c r="F62" s="56">
        <v>42881</v>
      </c>
      <c r="G62" s="57" t="s">
        <v>163</v>
      </c>
      <c r="H62" s="58">
        <v>265</v>
      </c>
      <c r="I62" s="58">
        <v>1</v>
      </c>
      <c r="J62" s="98">
        <v>1</v>
      </c>
      <c r="K62" s="59">
        <v>9</v>
      </c>
      <c r="L62" s="60">
        <v>0</v>
      </c>
      <c r="M62" s="61">
        <v>0</v>
      </c>
      <c r="N62" s="60">
        <v>0</v>
      </c>
      <c r="O62" s="61">
        <v>0</v>
      </c>
      <c r="P62" s="60">
        <v>0</v>
      </c>
      <c r="Q62" s="61">
        <v>0</v>
      </c>
      <c r="R62" s="62">
        <f t="shared" si="12"/>
        <v>0</v>
      </c>
      <c r="S62" s="63">
        <f t="shared" si="13"/>
        <v>0</v>
      </c>
      <c r="T62" s="64">
        <f>S62/J62</f>
        <v>0</v>
      </c>
      <c r="U62" s="65" t="e">
        <f t="shared" si="14"/>
        <v>#DIV/0!</v>
      </c>
      <c r="V62" s="66">
        <v>288</v>
      </c>
      <c r="W62" s="67">
        <v>33</v>
      </c>
      <c r="X62" s="68">
        <f t="shared" si="15"/>
        <v>-1</v>
      </c>
      <c r="Y62" s="68">
        <f t="shared" si="16"/>
        <v>-1</v>
      </c>
      <c r="Z62" s="69">
        <v>416</v>
      </c>
      <c r="AA62" s="70">
        <v>52</v>
      </c>
      <c r="AB62" s="64">
        <f>AA62/J62</f>
        <v>52</v>
      </c>
      <c r="AC62" s="65">
        <f t="shared" si="17"/>
        <v>8</v>
      </c>
      <c r="AD62" s="71">
        <v>2437</v>
      </c>
      <c r="AE62" s="72">
        <v>296</v>
      </c>
      <c r="AF62" s="73">
        <f t="shared" si="19"/>
        <v>-0.829298317603611</v>
      </c>
      <c r="AG62" s="73">
        <f t="shared" si="20"/>
        <v>-0.8243243243243243</v>
      </c>
      <c r="AH62" s="74">
        <v>536880.11</v>
      </c>
      <c r="AI62" s="75">
        <v>53509</v>
      </c>
      <c r="AJ62" s="76">
        <f t="shared" si="18"/>
        <v>10.033454372161692</v>
      </c>
    </row>
    <row r="63" spans="1:36" s="29" customFormat="1" ht="11.25">
      <c r="A63" s="32">
        <v>57</v>
      </c>
      <c r="B63" s="52"/>
      <c r="C63" s="53" t="s">
        <v>125</v>
      </c>
      <c r="D63" s="54" t="s">
        <v>58</v>
      </c>
      <c r="E63" s="55" t="s">
        <v>124</v>
      </c>
      <c r="F63" s="56">
        <v>42916</v>
      </c>
      <c r="G63" s="57" t="s">
        <v>34</v>
      </c>
      <c r="H63" s="58">
        <v>35</v>
      </c>
      <c r="I63" s="58">
        <v>1</v>
      </c>
      <c r="J63" s="98">
        <v>1</v>
      </c>
      <c r="K63" s="59">
        <v>4</v>
      </c>
      <c r="L63" s="60">
        <v>182.67</v>
      </c>
      <c r="M63" s="61">
        <v>11</v>
      </c>
      <c r="N63" s="60">
        <v>0</v>
      </c>
      <c r="O63" s="61">
        <v>0</v>
      </c>
      <c r="P63" s="60">
        <v>190.61</v>
      </c>
      <c r="Q63" s="61">
        <v>13</v>
      </c>
      <c r="R63" s="62">
        <f t="shared" si="12"/>
        <v>373.28</v>
      </c>
      <c r="S63" s="63">
        <f t="shared" si="13"/>
        <v>24</v>
      </c>
      <c r="T63" s="64">
        <f>S63/J63</f>
        <v>24</v>
      </c>
      <c r="U63" s="65">
        <f t="shared" si="14"/>
        <v>15.553333333333333</v>
      </c>
      <c r="V63" s="66">
        <v>9316.29</v>
      </c>
      <c r="W63" s="67">
        <v>492</v>
      </c>
      <c r="X63" s="68">
        <f t="shared" si="15"/>
        <v>-0.9599325482568705</v>
      </c>
      <c r="Y63" s="68">
        <f t="shared" si="16"/>
        <v>-0.9512195121951219</v>
      </c>
      <c r="Z63" s="69">
        <v>698.16</v>
      </c>
      <c r="AA63" s="70">
        <v>49</v>
      </c>
      <c r="AB63" s="64">
        <f>AA63/J63</f>
        <v>49</v>
      </c>
      <c r="AC63" s="65">
        <f t="shared" si="17"/>
        <v>14.248163265306122</v>
      </c>
      <c r="AD63" s="71">
        <v>17884.25</v>
      </c>
      <c r="AE63" s="72">
        <v>1191</v>
      </c>
      <c r="AF63" s="73">
        <f t="shared" si="19"/>
        <v>-0.9609622992297692</v>
      </c>
      <c r="AG63" s="73">
        <f t="shared" si="20"/>
        <v>-0.9588581024349286</v>
      </c>
      <c r="AH63" s="74">
        <v>264013.61</v>
      </c>
      <c r="AI63" s="75">
        <v>19639</v>
      </c>
      <c r="AJ63" s="76">
        <f t="shared" si="18"/>
        <v>13.443332654412139</v>
      </c>
    </row>
    <row r="64" spans="1:36" s="29" customFormat="1" ht="11.25">
      <c r="A64" s="32">
        <v>58</v>
      </c>
      <c r="B64" s="52"/>
      <c r="C64" s="53" t="s">
        <v>92</v>
      </c>
      <c r="D64" s="54" t="s">
        <v>35</v>
      </c>
      <c r="E64" s="55" t="s">
        <v>93</v>
      </c>
      <c r="F64" s="56">
        <v>42874</v>
      </c>
      <c r="G64" s="57" t="s">
        <v>50</v>
      </c>
      <c r="H64" s="58">
        <v>141</v>
      </c>
      <c r="I64" s="58">
        <v>1</v>
      </c>
      <c r="J64" s="98">
        <v>1</v>
      </c>
      <c r="K64" s="59">
        <v>6</v>
      </c>
      <c r="L64" s="60">
        <v>0</v>
      </c>
      <c r="M64" s="61">
        <v>0</v>
      </c>
      <c r="N64" s="60">
        <v>0</v>
      </c>
      <c r="O64" s="61">
        <v>0</v>
      </c>
      <c r="P64" s="60">
        <v>0</v>
      </c>
      <c r="Q64" s="61">
        <v>0</v>
      </c>
      <c r="R64" s="62">
        <f t="shared" si="12"/>
        <v>0</v>
      </c>
      <c r="S64" s="63">
        <f t="shared" si="13"/>
        <v>0</v>
      </c>
      <c r="T64" s="64">
        <f>S64/J64</f>
        <v>0</v>
      </c>
      <c r="U64" s="65" t="e">
        <f t="shared" si="14"/>
        <v>#DIV/0!</v>
      </c>
      <c r="V64" s="66">
        <v>0</v>
      </c>
      <c r="W64" s="67">
        <v>0</v>
      </c>
      <c r="X64" s="68">
        <f t="shared" si="15"/>
      </c>
      <c r="Y64" s="68">
        <f t="shared" si="16"/>
      </c>
      <c r="Z64" s="69">
        <v>374</v>
      </c>
      <c r="AA64" s="87">
        <v>41</v>
      </c>
      <c r="AB64" s="64">
        <f>AA64/J64</f>
        <v>41</v>
      </c>
      <c r="AC64" s="65">
        <f t="shared" si="17"/>
        <v>9.121951219512194</v>
      </c>
      <c r="AD64" s="71">
        <v>92</v>
      </c>
      <c r="AE64" s="72">
        <v>12</v>
      </c>
      <c r="AF64" s="73">
        <f t="shared" si="19"/>
        <v>3.0652173913043477</v>
      </c>
      <c r="AG64" s="73">
        <f t="shared" si="20"/>
        <v>2.4166666666666665</v>
      </c>
      <c r="AH64" s="85">
        <v>324746.65</v>
      </c>
      <c r="AI64" s="86">
        <v>28531</v>
      </c>
      <c r="AJ64" s="76">
        <f t="shared" si="18"/>
        <v>11.382238617643967</v>
      </c>
    </row>
    <row r="65" spans="1:36" s="29" customFormat="1" ht="11.25">
      <c r="A65" s="32">
        <v>59</v>
      </c>
      <c r="B65" s="88"/>
      <c r="C65" s="78" t="s">
        <v>86</v>
      </c>
      <c r="D65" s="79" t="s">
        <v>37</v>
      </c>
      <c r="E65" s="80" t="s">
        <v>86</v>
      </c>
      <c r="F65" s="81">
        <v>42846</v>
      </c>
      <c r="G65" s="57" t="s">
        <v>46</v>
      </c>
      <c r="H65" s="82">
        <v>11</v>
      </c>
      <c r="I65" s="82">
        <v>2</v>
      </c>
      <c r="J65" s="98">
        <v>2</v>
      </c>
      <c r="K65" s="59">
        <v>14</v>
      </c>
      <c r="L65" s="60">
        <v>180</v>
      </c>
      <c r="M65" s="61">
        <v>20</v>
      </c>
      <c r="N65" s="60">
        <v>52</v>
      </c>
      <c r="O65" s="61">
        <v>4</v>
      </c>
      <c r="P65" s="60">
        <v>65</v>
      </c>
      <c r="Q65" s="61">
        <v>5</v>
      </c>
      <c r="R65" s="62">
        <f t="shared" si="12"/>
        <v>297</v>
      </c>
      <c r="S65" s="63">
        <f t="shared" si="13"/>
        <v>29</v>
      </c>
      <c r="T65" s="64">
        <f>S65/J65</f>
        <v>14.5</v>
      </c>
      <c r="U65" s="65">
        <f t="shared" si="14"/>
        <v>10.241379310344827</v>
      </c>
      <c r="V65" s="66">
        <v>0</v>
      </c>
      <c r="W65" s="67">
        <v>0</v>
      </c>
      <c r="X65" s="68">
        <f t="shared" si="15"/>
      </c>
      <c r="Y65" s="68">
        <f t="shared" si="16"/>
      </c>
      <c r="Z65" s="69">
        <v>297</v>
      </c>
      <c r="AA65" s="70">
        <v>29</v>
      </c>
      <c r="AB65" s="64">
        <f>AA65/J65</f>
        <v>14.5</v>
      </c>
      <c r="AC65" s="65">
        <f t="shared" si="17"/>
        <v>10.241379310344827</v>
      </c>
      <c r="AD65" s="83">
        <v>800</v>
      </c>
      <c r="AE65" s="84">
        <v>74</v>
      </c>
      <c r="AF65" s="73">
        <f t="shared" si="19"/>
        <v>-0.62875</v>
      </c>
      <c r="AG65" s="73">
        <f t="shared" si="20"/>
        <v>-0.6081081081081081</v>
      </c>
      <c r="AH65" s="85">
        <v>239890</v>
      </c>
      <c r="AI65" s="86">
        <v>21922</v>
      </c>
      <c r="AJ65" s="76">
        <f t="shared" si="18"/>
        <v>10.94288842258918</v>
      </c>
    </row>
    <row r="66" spans="1:36" s="29" customFormat="1" ht="11.25">
      <c r="A66" s="32">
        <v>60</v>
      </c>
      <c r="B66" s="52"/>
      <c r="C66" s="53" t="s">
        <v>153</v>
      </c>
      <c r="D66" s="54" t="s">
        <v>40</v>
      </c>
      <c r="E66" s="55" t="s">
        <v>153</v>
      </c>
      <c r="F66" s="56">
        <v>42930</v>
      </c>
      <c r="G66" s="57" t="s">
        <v>152</v>
      </c>
      <c r="H66" s="58">
        <v>5</v>
      </c>
      <c r="I66" s="58">
        <v>5</v>
      </c>
      <c r="J66" s="98">
        <v>5</v>
      </c>
      <c r="K66" s="59">
        <v>2</v>
      </c>
      <c r="L66" s="60">
        <v>130</v>
      </c>
      <c r="M66" s="61">
        <v>13</v>
      </c>
      <c r="N66" s="60">
        <v>30</v>
      </c>
      <c r="O66" s="61">
        <v>3</v>
      </c>
      <c r="P66" s="60">
        <v>60</v>
      </c>
      <c r="Q66" s="61">
        <v>6</v>
      </c>
      <c r="R66" s="62">
        <f t="shared" si="12"/>
        <v>220</v>
      </c>
      <c r="S66" s="63">
        <f t="shared" si="13"/>
        <v>22</v>
      </c>
      <c r="T66" s="64">
        <f>S66/J66</f>
        <v>4.4</v>
      </c>
      <c r="U66" s="65">
        <f t="shared" si="14"/>
        <v>10</v>
      </c>
      <c r="V66" s="66">
        <v>1130</v>
      </c>
      <c r="W66" s="67">
        <v>113</v>
      </c>
      <c r="X66" s="68">
        <f t="shared" si="15"/>
        <v>-0.8053097345132744</v>
      </c>
      <c r="Y66" s="68">
        <f t="shared" si="16"/>
        <v>-0.8053097345132744</v>
      </c>
      <c r="Z66" s="69">
        <v>220</v>
      </c>
      <c r="AA66" s="87">
        <v>22</v>
      </c>
      <c r="AB66" s="64">
        <f>AA66/J66</f>
        <v>4.4</v>
      </c>
      <c r="AC66" s="65">
        <f t="shared" si="17"/>
        <v>10</v>
      </c>
      <c r="AD66" s="71">
        <v>1983</v>
      </c>
      <c r="AE66" s="72">
        <v>199</v>
      </c>
      <c r="AF66" s="73">
        <f t="shared" si="19"/>
        <v>-0.8890569843671206</v>
      </c>
      <c r="AG66" s="73">
        <f t="shared" si="20"/>
        <v>-0.8894472361809045</v>
      </c>
      <c r="AH66" s="85">
        <v>2203</v>
      </c>
      <c r="AI66" s="86">
        <v>221</v>
      </c>
      <c r="AJ66" s="76">
        <f t="shared" si="18"/>
        <v>9.968325791855204</v>
      </c>
    </row>
    <row r="67" spans="1:36" s="29" customFormat="1" ht="11.25">
      <c r="A67" s="32">
        <v>61</v>
      </c>
      <c r="B67" s="52"/>
      <c r="C67" s="53" t="s">
        <v>108</v>
      </c>
      <c r="D67" s="54" t="s">
        <v>43</v>
      </c>
      <c r="E67" s="55" t="s">
        <v>109</v>
      </c>
      <c r="F67" s="56">
        <v>42902</v>
      </c>
      <c r="G67" s="57" t="s">
        <v>53</v>
      </c>
      <c r="H67" s="58">
        <v>10</v>
      </c>
      <c r="I67" s="58">
        <v>1</v>
      </c>
      <c r="J67" s="98">
        <v>1</v>
      </c>
      <c r="K67" s="59">
        <v>6</v>
      </c>
      <c r="L67" s="60">
        <v>0</v>
      </c>
      <c r="M67" s="61">
        <v>0</v>
      </c>
      <c r="N67" s="60">
        <v>0</v>
      </c>
      <c r="O67" s="61">
        <v>0</v>
      </c>
      <c r="P67" s="60">
        <v>0</v>
      </c>
      <c r="Q67" s="61">
        <v>0</v>
      </c>
      <c r="R67" s="62">
        <f t="shared" si="12"/>
        <v>0</v>
      </c>
      <c r="S67" s="63">
        <f t="shared" si="13"/>
        <v>0</v>
      </c>
      <c r="T67" s="64">
        <f>S67/J67</f>
        <v>0</v>
      </c>
      <c r="U67" s="65" t="e">
        <f t="shared" si="14"/>
        <v>#DIV/0!</v>
      </c>
      <c r="V67" s="66">
        <v>0</v>
      </c>
      <c r="W67" s="67">
        <v>0</v>
      </c>
      <c r="X67" s="68">
        <f t="shared" si="15"/>
      </c>
      <c r="Y67" s="68">
        <f t="shared" si="16"/>
      </c>
      <c r="Z67" s="69">
        <v>190</v>
      </c>
      <c r="AA67" s="70">
        <v>19</v>
      </c>
      <c r="AB67" s="64">
        <f>AA67/J67</f>
        <v>19</v>
      </c>
      <c r="AC67" s="65">
        <f t="shared" si="17"/>
        <v>10</v>
      </c>
      <c r="AD67" s="71">
        <v>1024</v>
      </c>
      <c r="AE67" s="72">
        <v>80</v>
      </c>
      <c r="AF67" s="73">
        <f t="shared" si="19"/>
        <v>-0.814453125</v>
      </c>
      <c r="AG67" s="73">
        <f t="shared" si="20"/>
        <v>-0.7625</v>
      </c>
      <c r="AH67" s="74">
        <v>37610.8</v>
      </c>
      <c r="AI67" s="75">
        <v>2879</v>
      </c>
      <c r="AJ67" s="76">
        <f t="shared" si="18"/>
        <v>13.06384161167072</v>
      </c>
    </row>
    <row r="68" spans="1:36" s="29" customFormat="1" ht="11.25">
      <c r="A68" s="32">
        <v>62</v>
      </c>
      <c r="B68" s="52"/>
      <c r="C68" s="53" t="s">
        <v>110</v>
      </c>
      <c r="D68" s="54" t="s">
        <v>33</v>
      </c>
      <c r="E68" s="55" t="s">
        <v>110</v>
      </c>
      <c r="F68" s="56">
        <v>42902</v>
      </c>
      <c r="G68" s="57" t="s">
        <v>111</v>
      </c>
      <c r="H68" s="58">
        <v>190</v>
      </c>
      <c r="I68" s="58">
        <v>1</v>
      </c>
      <c r="J68" s="98">
        <v>1</v>
      </c>
      <c r="K68" s="59">
        <v>6</v>
      </c>
      <c r="L68" s="60">
        <v>17</v>
      </c>
      <c r="M68" s="61">
        <v>1</v>
      </c>
      <c r="N68" s="60">
        <v>34</v>
      </c>
      <c r="O68" s="61">
        <v>2</v>
      </c>
      <c r="P68" s="60">
        <v>73</v>
      </c>
      <c r="Q68" s="61">
        <v>5</v>
      </c>
      <c r="R68" s="62">
        <f t="shared" si="12"/>
        <v>124</v>
      </c>
      <c r="S68" s="63">
        <f t="shared" si="13"/>
        <v>8</v>
      </c>
      <c r="T68" s="64">
        <f>S68/J68</f>
        <v>8</v>
      </c>
      <c r="U68" s="65">
        <f t="shared" si="14"/>
        <v>15.5</v>
      </c>
      <c r="V68" s="66">
        <v>718</v>
      </c>
      <c r="W68" s="67">
        <v>113</v>
      </c>
      <c r="X68" s="68">
        <f t="shared" si="15"/>
        <v>-0.8272980501392758</v>
      </c>
      <c r="Y68" s="68">
        <f t="shared" si="16"/>
        <v>-0.9292035398230089</v>
      </c>
      <c r="Z68" s="69">
        <v>252</v>
      </c>
      <c r="AA68" s="70">
        <v>18</v>
      </c>
      <c r="AB68" s="64">
        <f>AA68/J68</f>
        <v>18</v>
      </c>
      <c r="AC68" s="65">
        <f t="shared" si="17"/>
        <v>14</v>
      </c>
      <c r="AD68" s="71">
        <v>1437</v>
      </c>
      <c r="AE68" s="72">
        <v>219</v>
      </c>
      <c r="AF68" s="73">
        <f t="shared" si="19"/>
        <v>-0.824634655532359</v>
      </c>
      <c r="AG68" s="73">
        <f t="shared" si="20"/>
        <v>-0.9178082191780822</v>
      </c>
      <c r="AH68" s="74">
        <v>488631</v>
      </c>
      <c r="AI68" s="75">
        <v>42809</v>
      </c>
      <c r="AJ68" s="76">
        <f t="shared" si="18"/>
        <v>11.414211964773763</v>
      </c>
    </row>
    <row r="69" spans="1:36" s="29" customFormat="1" ht="11.25">
      <c r="A69" s="32">
        <v>63</v>
      </c>
      <c r="B69" s="52"/>
      <c r="C69" s="53" t="s">
        <v>126</v>
      </c>
      <c r="D69" s="54" t="s">
        <v>33</v>
      </c>
      <c r="E69" s="55" t="s">
        <v>127</v>
      </c>
      <c r="F69" s="56">
        <v>42916</v>
      </c>
      <c r="G69" s="57" t="s">
        <v>57</v>
      </c>
      <c r="H69" s="58">
        <v>45</v>
      </c>
      <c r="I69" s="58">
        <v>5</v>
      </c>
      <c r="J69" s="98">
        <v>5</v>
      </c>
      <c r="K69" s="59">
        <v>3</v>
      </c>
      <c r="L69" s="60">
        <v>0</v>
      </c>
      <c r="M69" s="61">
        <v>0</v>
      </c>
      <c r="N69" s="60">
        <v>0</v>
      </c>
      <c r="O69" s="61">
        <v>0</v>
      </c>
      <c r="P69" s="60">
        <v>0</v>
      </c>
      <c r="Q69" s="61">
        <v>0</v>
      </c>
      <c r="R69" s="62">
        <f t="shared" si="12"/>
        <v>0</v>
      </c>
      <c r="S69" s="63">
        <f t="shared" si="13"/>
        <v>0</v>
      </c>
      <c r="T69" s="64">
        <f>S69/J69</f>
        <v>0</v>
      </c>
      <c r="U69" s="65" t="e">
        <f t="shared" si="14"/>
        <v>#DIV/0!</v>
      </c>
      <c r="V69" s="66">
        <v>2971.4900000000002</v>
      </c>
      <c r="W69" s="67">
        <v>298</v>
      </c>
      <c r="X69" s="68">
        <f t="shared" si="15"/>
        <v>-1</v>
      </c>
      <c r="Y69" s="68">
        <f t="shared" si="16"/>
        <v>-1</v>
      </c>
      <c r="Z69" s="69">
        <v>174.1</v>
      </c>
      <c r="AA69" s="70">
        <v>17</v>
      </c>
      <c r="AB69" s="64">
        <f>AA69/J69</f>
        <v>3.4</v>
      </c>
      <c r="AC69" s="65">
        <f t="shared" si="17"/>
        <v>10.241176470588234</v>
      </c>
      <c r="AD69" s="71">
        <v>5933.69</v>
      </c>
      <c r="AE69" s="72">
        <v>596</v>
      </c>
      <c r="AF69" s="73">
        <f t="shared" si="19"/>
        <v>-0.970659067123493</v>
      </c>
      <c r="AG69" s="73">
        <f t="shared" si="20"/>
        <v>-0.9714765100671141</v>
      </c>
      <c r="AH69" s="74">
        <v>68248.28000000001</v>
      </c>
      <c r="AI69" s="75">
        <v>6264</v>
      </c>
      <c r="AJ69" s="76">
        <f t="shared" si="18"/>
        <v>10.895319284802046</v>
      </c>
    </row>
    <row r="70" spans="1:36" s="29" customFormat="1" ht="11.25">
      <c r="A70" s="32">
        <v>64</v>
      </c>
      <c r="B70" s="52"/>
      <c r="C70" s="53" t="s">
        <v>137</v>
      </c>
      <c r="D70" s="54" t="s">
        <v>58</v>
      </c>
      <c r="E70" s="55" t="s">
        <v>137</v>
      </c>
      <c r="F70" s="56">
        <v>42923</v>
      </c>
      <c r="G70" s="57" t="s">
        <v>41</v>
      </c>
      <c r="H70" s="58">
        <v>95</v>
      </c>
      <c r="I70" s="58">
        <v>1</v>
      </c>
      <c r="J70" s="98">
        <v>1</v>
      </c>
      <c r="K70" s="59">
        <v>3</v>
      </c>
      <c r="L70" s="60">
        <v>0</v>
      </c>
      <c r="M70" s="61">
        <v>0</v>
      </c>
      <c r="N70" s="60">
        <v>0</v>
      </c>
      <c r="O70" s="61">
        <v>0</v>
      </c>
      <c r="P70" s="60">
        <v>0</v>
      </c>
      <c r="Q70" s="61">
        <v>0</v>
      </c>
      <c r="R70" s="62">
        <f t="shared" si="12"/>
        <v>0</v>
      </c>
      <c r="S70" s="63">
        <f t="shared" si="13"/>
        <v>0</v>
      </c>
      <c r="T70" s="64">
        <f>S70/J70</f>
        <v>0</v>
      </c>
      <c r="U70" s="65" t="e">
        <f t="shared" si="14"/>
        <v>#DIV/0!</v>
      </c>
      <c r="V70" s="66">
        <v>9083.57</v>
      </c>
      <c r="W70" s="67">
        <v>748</v>
      </c>
      <c r="X70" s="68">
        <f t="shared" si="15"/>
        <v>-1</v>
      </c>
      <c r="Y70" s="68">
        <f t="shared" si="16"/>
        <v>-1</v>
      </c>
      <c r="Z70" s="69">
        <v>110</v>
      </c>
      <c r="AA70" s="70">
        <v>13</v>
      </c>
      <c r="AB70" s="64">
        <f>AA70/J70</f>
        <v>13</v>
      </c>
      <c r="AC70" s="65">
        <f t="shared" si="17"/>
        <v>8.461538461538462</v>
      </c>
      <c r="AD70" s="71">
        <v>18909.55</v>
      </c>
      <c r="AE70" s="72">
        <v>1638</v>
      </c>
      <c r="AF70" s="73">
        <f t="shared" si="19"/>
        <v>-0.9941828335417818</v>
      </c>
      <c r="AG70" s="73">
        <f t="shared" si="20"/>
        <v>-0.9920634920634921</v>
      </c>
      <c r="AH70" s="71">
        <v>170024.2</v>
      </c>
      <c r="AI70" s="72">
        <v>14851</v>
      </c>
      <c r="AJ70" s="76">
        <f t="shared" si="18"/>
        <v>11.448670123224026</v>
      </c>
    </row>
    <row r="71" spans="1:36" s="29" customFormat="1" ht="11.25">
      <c r="A71" s="32">
        <v>65</v>
      </c>
      <c r="B71" s="52"/>
      <c r="C71" s="53" t="s">
        <v>134</v>
      </c>
      <c r="D71" s="54" t="s">
        <v>43</v>
      </c>
      <c r="E71" s="55" t="s">
        <v>135</v>
      </c>
      <c r="F71" s="56">
        <v>42923</v>
      </c>
      <c r="G71" s="57" t="s">
        <v>111</v>
      </c>
      <c r="H71" s="58">
        <v>45</v>
      </c>
      <c r="I71" s="58">
        <v>1</v>
      </c>
      <c r="J71" s="98">
        <v>1</v>
      </c>
      <c r="K71" s="59">
        <v>3</v>
      </c>
      <c r="L71" s="60">
        <v>0</v>
      </c>
      <c r="M71" s="61">
        <v>0</v>
      </c>
      <c r="N71" s="60">
        <v>56</v>
      </c>
      <c r="O71" s="61">
        <v>4</v>
      </c>
      <c r="P71" s="60">
        <v>56</v>
      </c>
      <c r="Q71" s="61">
        <v>4</v>
      </c>
      <c r="R71" s="62">
        <f t="shared" si="12"/>
        <v>112</v>
      </c>
      <c r="S71" s="63">
        <f t="shared" si="13"/>
        <v>8</v>
      </c>
      <c r="T71" s="64">
        <f>S71/J71</f>
        <v>8</v>
      </c>
      <c r="U71" s="65">
        <f t="shared" si="14"/>
        <v>14</v>
      </c>
      <c r="V71" s="66">
        <v>1835</v>
      </c>
      <c r="W71" s="67">
        <v>134</v>
      </c>
      <c r="X71" s="68">
        <f t="shared" si="15"/>
        <v>-0.9389645776566757</v>
      </c>
      <c r="Y71" s="68">
        <f t="shared" si="16"/>
        <v>-0.9402985074626866</v>
      </c>
      <c r="Z71" s="69">
        <v>168</v>
      </c>
      <c r="AA71" s="70">
        <v>12</v>
      </c>
      <c r="AB71" s="64">
        <f>AA71/J71</f>
        <v>12</v>
      </c>
      <c r="AC71" s="65">
        <f t="shared" si="17"/>
        <v>14</v>
      </c>
      <c r="AD71" s="71">
        <v>4025</v>
      </c>
      <c r="AE71" s="72">
        <v>321</v>
      </c>
      <c r="AF71" s="73">
        <f t="shared" si="19"/>
        <v>-0.9582608695652174</v>
      </c>
      <c r="AG71" s="73">
        <f t="shared" si="20"/>
        <v>-0.9626168224299065</v>
      </c>
      <c r="AH71" s="74">
        <v>53378</v>
      </c>
      <c r="AI71" s="75">
        <v>4399</v>
      </c>
      <c r="AJ71" s="76">
        <f>AH71/AI71</f>
        <v>12.134121391225278</v>
      </c>
    </row>
    <row r="72" spans="1:36" s="29" customFormat="1" ht="11.25">
      <c r="A72" s="32">
        <v>66</v>
      </c>
      <c r="B72" s="52"/>
      <c r="C72" s="53" t="s">
        <v>69</v>
      </c>
      <c r="D72" s="54"/>
      <c r="E72" s="55" t="s">
        <v>70</v>
      </c>
      <c r="F72" s="56">
        <v>42111</v>
      </c>
      <c r="G72" s="57" t="s">
        <v>56</v>
      </c>
      <c r="H72" s="58">
        <v>82</v>
      </c>
      <c r="I72" s="58">
        <v>1</v>
      </c>
      <c r="J72" s="98">
        <v>1</v>
      </c>
      <c r="K72" s="59">
        <v>16</v>
      </c>
      <c r="L72" s="60">
        <v>17</v>
      </c>
      <c r="M72" s="61">
        <v>3</v>
      </c>
      <c r="N72" s="60">
        <v>0</v>
      </c>
      <c r="O72" s="61">
        <v>0</v>
      </c>
      <c r="P72" s="60">
        <v>20</v>
      </c>
      <c r="Q72" s="61">
        <v>4</v>
      </c>
      <c r="R72" s="62">
        <f t="shared" si="12"/>
        <v>37</v>
      </c>
      <c r="S72" s="63">
        <f t="shared" si="13"/>
        <v>7</v>
      </c>
      <c r="T72" s="64">
        <f>S72/J72</f>
        <v>7</v>
      </c>
      <c r="U72" s="65">
        <f t="shared" si="14"/>
        <v>5.285714285714286</v>
      </c>
      <c r="V72" s="66">
        <v>0</v>
      </c>
      <c r="W72" s="67">
        <v>0</v>
      </c>
      <c r="X72" s="68">
        <f t="shared" si="15"/>
      </c>
      <c r="Y72" s="68">
        <f t="shared" si="16"/>
      </c>
      <c r="Z72" s="69">
        <v>47</v>
      </c>
      <c r="AA72" s="70">
        <v>9</v>
      </c>
      <c r="AB72" s="64">
        <f>AA72/J72</f>
        <v>9</v>
      </c>
      <c r="AC72" s="65">
        <f t="shared" si="17"/>
        <v>5.222222222222222</v>
      </c>
      <c r="AD72" s="71">
        <v>600</v>
      </c>
      <c r="AE72" s="72">
        <v>120</v>
      </c>
      <c r="AF72" s="73">
        <f t="shared" si="19"/>
        <v>-0.9216666666666666</v>
      </c>
      <c r="AG72" s="73">
        <f t="shared" si="20"/>
        <v>-0.925</v>
      </c>
      <c r="AH72" s="74">
        <v>155672.56</v>
      </c>
      <c r="AI72" s="75">
        <v>15132</v>
      </c>
      <c r="AJ72" s="76">
        <f>AH72/AI72</f>
        <v>10.287639439598202</v>
      </c>
    </row>
    <row r="73" spans="1:36" s="29" customFormat="1" ht="11.25">
      <c r="A73" s="32">
        <v>67</v>
      </c>
      <c r="B73" s="52"/>
      <c r="C73" s="53" t="s">
        <v>95</v>
      </c>
      <c r="D73" s="54" t="s">
        <v>40</v>
      </c>
      <c r="E73" s="55" t="s">
        <v>94</v>
      </c>
      <c r="F73" s="56">
        <v>42874</v>
      </c>
      <c r="G73" s="57" t="s">
        <v>53</v>
      </c>
      <c r="H73" s="58">
        <v>19</v>
      </c>
      <c r="I73" s="58">
        <v>1</v>
      </c>
      <c r="J73" s="98">
        <v>1</v>
      </c>
      <c r="K73" s="59">
        <v>10</v>
      </c>
      <c r="L73" s="60">
        <v>0</v>
      </c>
      <c r="M73" s="61">
        <v>0</v>
      </c>
      <c r="N73" s="60">
        <v>0</v>
      </c>
      <c r="O73" s="61">
        <v>0</v>
      </c>
      <c r="P73" s="60">
        <v>0</v>
      </c>
      <c r="Q73" s="61">
        <v>0</v>
      </c>
      <c r="R73" s="62">
        <f t="shared" si="12"/>
        <v>0</v>
      </c>
      <c r="S73" s="63">
        <f t="shared" si="13"/>
        <v>0</v>
      </c>
      <c r="T73" s="64">
        <f>S73/J73</f>
        <v>0</v>
      </c>
      <c r="U73" s="65" t="e">
        <f t="shared" si="14"/>
        <v>#DIV/0!</v>
      </c>
      <c r="V73" s="66">
        <v>0</v>
      </c>
      <c r="W73" s="67">
        <v>0</v>
      </c>
      <c r="X73" s="68">
        <f t="shared" si="15"/>
      </c>
      <c r="Y73" s="68">
        <f t="shared" si="16"/>
      </c>
      <c r="Z73" s="69">
        <v>64</v>
      </c>
      <c r="AA73" s="70">
        <v>8</v>
      </c>
      <c r="AB73" s="64">
        <f>AA73/J73</f>
        <v>8</v>
      </c>
      <c r="AC73" s="65">
        <f t="shared" si="17"/>
        <v>8</v>
      </c>
      <c r="AD73" s="71">
        <v>1573</v>
      </c>
      <c r="AE73" s="72">
        <v>277</v>
      </c>
      <c r="AF73" s="73">
        <f t="shared" si="19"/>
        <v>-0.9593134138588684</v>
      </c>
      <c r="AG73" s="73">
        <f t="shared" si="20"/>
        <v>-0.9711191335740073</v>
      </c>
      <c r="AH73" s="74">
        <v>343626.95999999996</v>
      </c>
      <c r="AI73" s="75">
        <v>24574</v>
      </c>
      <c r="AJ73" s="76">
        <f>AH73/AI73</f>
        <v>13.983354765198989</v>
      </c>
    </row>
    <row r="74" spans="1:36" s="29" customFormat="1" ht="11.25">
      <c r="A74" s="32">
        <v>68</v>
      </c>
      <c r="B74" s="52"/>
      <c r="C74" s="53" t="s">
        <v>103</v>
      </c>
      <c r="D74" s="54" t="s">
        <v>35</v>
      </c>
      <c r="E74" s="55" t="s">
        <v>104</v>
      </c>
      <c r="F74" s="56">
        <v>42895</v>
      </c>
      <c r="G74" s="57" t="s">
        <v>50</v>
      </c>
      <c r="H74" s="58">
        <v>90</v>
      </c>
      <c r="I74" s="58">
        <v>1</v>
      </c>
      <c r="J74" s="98">
        <v>1</v>
      </c>
      <c r="K74" s="59">
        <v>7</v>
      </c>
      <c r="L74" s="60">
        <v>0</v>
      </c>
      <c r="M74" s="61">
        <v>0</v>
      </c>
      <c r="N74" s="60">
        <v>0</v>
      </c>
      <c r="O74" s="61">
        <v>0</v>
      </c>
      <c r="P74" s="60">
        <v>0</v>
      </c>
      <c r="Q74" s="61">
        <v>0</v>
      </c>
      <c r="R74" s="62">
        <f t="shared" si="12"/>
        <v>0</v>
      </c>
      <c r="S74" s="63">
        <f t="shared" si="13"/>
        <v>0</v>
      </c>
      <c r="T74" s="64">
        <f>S74/J74</f>
        <v>0</v>
      </c>
      <c r="U74" s="65" t="e">
        <f t="shared" si="14"/>
        <v>#DIV/0!</v>
      </c>
      <c r="V74" s="66">
        <v>0</v>
      </c>
      <c r="W74" s="67">
        <v>0</v>
      </c>
      <c r="X74" s="68">
        <f t="shared" si="15"/>
      </c>
      <c r="Y74" s="68">
        <f t="shared" si="16"/>
      </c>
      <c r="Z74" s="69">
        <v>44</v>
      </c>
      <c r="AA74" s="87">
        <v>6</v>
      </c>
      <c r="AB74" s="64">
        <f>AA74/J74</f>
        <v>6</v>
      </c>
      <c r="AC74" s="65">
        <f t="shared" si="17"/>
        <v>7.333333333333333</v>
      </c>
      <c r="AD74" s="71">
        <v>742</v>
      </c>
      <c r="AE74" s="72">
        <v>84</v>
      </c>
      <c r="AF74" s="73">
        <f t="shared" si="19"/>
        <v>-0.9407008086253369</v>
      </c>
      <c r="AG74" s="73">
        <f t="shared" si="20"/>
        <v>-0.9285714285714286</v>
      </c>
      <c r="AH74" s="85">
        <v>125577.95</v>
      </c>
      <c r="AI74" s="86">
        <v>11760</v>
      </c>
      <c r="AJ74" s="76">
        <f>AH74/AI74</f>
        <v>10.678397108843537</v>
      </c>
    </row>
    <row r="75" spans="1:36" s="29" customFormat="1" ht="11.25">
      <c r="A75" s="32">
        <v>69</v>
      </c>
      <c r="B75" s="88"/>
      <c r="C75" s="78" t="s">
        <v>51</v>
      </c>
      <c r="D75" s="79" t="s">
        <v>40</v>
      </c>
      <c r="E75" s="80" t="s">
        <v>52</v>
      </c>
      <c r="F75" s="81">
        <v>42748</v>
      </c>
      <c r="G75" s="57" t="s">
        <v>42</v>
      </c>
      <c r="H75" s="82">
        <v>200</v>
      </c>
      <c r="I75" s="82">
        <v>2</v>
      </c>
      <c r="J75" s="98">
        <v>2</v>
      </c>
      <c r="K75" s="59">
        <v>6</v>
      </c>
      <c r="L75" s="60">
        <v>0</v>
      </c>
      <c r="M75" s="61">
        <v>0</v>
      </c>
      <c r="N75" s="60">
        <v>0</v>
      </c>
      <c r="O75" s="61">
        <v>0</v>
      </c>
      <c r="P75" s="60">
        <v>3570</v>
      </c>
      <c r="Q75" s="61">
        <v>178</v>
      </c>
      <c r="R75" s="62">
        <f t="shared" si="12"/>
        <v>3570</v>
      </c>
      <c r="S75" s="63">
        <f t="shared" si="13"/>
        <v>178</v>
      </c>
      <c r="T75" s="64">
        <f>S75/J75</f>
        <v>89</v>
      </c>
      <c r="U75" s="65">
        <f t="shared" si="14"/>
        <v>20.0561797752809</v>
      </c>
      <c r="V75" s="66">
        <v>40404</v>
      </c>
      <c r="W75" s="67">
        <v>2393</v>
      </c>
      <c r="X75" s="68">
        <f t="shared" si="15"/>
        <v>-0.9116424116424117</v>
      </c>
      <c r="Y75" s="68">
        <f t="shared" si="16"/>
        <v>-0.9256163811115754</v>
      </c>
      <c r="Z75" s="69">
        <v>55</v>
      </c>
      <c r="AA75" s="70">
        <v>5</v>
      </c>
      <c r="AB75" s="64">
        <f>AA75/J75</f>
        <v>2.5</v>
      </c>
      <c r="AC75" s="65">
        <f t="shared" si="17"/>
        <v>11</v>
      </c>
      <c r="AD75" s="83">
        <v>62325</v>
      </c>
      <c r="AE75" s="84">
        <v>3911</v>
      </c>
      <c r="AF75" s="73">
        <f t="shared" si="19"/>
        <v>-0.999117529081428</v>
      </c>
      <c r="AG75" s="73">
        <f t="shared" si="20"/>
        <v>-0.998721554589619</v>
      </c>
      <c r="AH75" s="85">
        <v>6566150</v>
      </c>
      <c r="AI75" s="86">
        <v>468861</v>
      </c>
      <c r="AJ75" s="76">
        <f>AH75/AI75</f>
        <v>14.004470408074035</v>
      </c>
    </row>
  </sheetData>
  <sheetProtection formatCells="0" formatColumns="0" formatRows="0" insertColumns="0" insertRows="0" insertHyperlinks="0" deleteColumns="0" deleteRows="0" sort="0" autoFilter="0" pivotTables="0"/>
  <mergeCells count="15">
    <mergeCell ref="B1:D1"/>
    <mergeCell ref="B2:D2"/>
    <mergeCell ref="B3:D3"/>
    <mergeCell ref="L4:M4"/>
    <mergeCell ref="N4:O4"/>
    <mergeCell ref="P4:Q4"/>
    <mergeCell ref="L1:AJ3"/>
    <mergeCell ref="R4:U4"/>
    <mergeCell ref="V4:W4"/>
    <mergeCell ref="X4:Y4"/>
    <mergeCell ref="AH4:AJ4"/>
    <mergeCell ref="Z4:AA4"/>
    <mergeCell ref="AB4:AC4"/>
    <mergeCell ref="AD4:AE4"/>
    <mergeCell ref="AF4:AG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2017-07-30T12:57:13Z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