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24240" windowHeight="7905" tabRatio="628" activeTab="0"/>
  </bookViews>
  <sheets>
    <sheet name="14-16.7.2017 (hafta sonu)" sheetId="1" r:id="rId1"/>
  </sheets>
  <definedNames>
    <definedName name="_xlnm.Print_Area" localSheetId="0">'14-16.7.2017 (hafta sonu)'!#REF!</definedName>
  </definedNames>
  <calcPr fullCalcOnLoad="1"/>
</workbook>
</file>

<file path=xl/sharedStrings.xml><?xml version="1.0" encoding="utf-8"?>
<sst xmlns="http://schemas.openxmlformats.org/spreadsheetml/2006/main" count="193" uniqueCount="113">
  <si>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</si>
  <si>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</si>
  <si>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</si>
  <si>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</si>
  <si>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</si>
  <si>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</si>
  <si>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</si>
  <si>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</si>
  <si>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</si>
  <si>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</si>
  <si>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</si>
  <si>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</si>
  <si>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</si>
  <si>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</si>
  <si>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</si>
  <si>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</si>
  <si>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</si>
  <si>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</si>
  <si>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</si>
  <si>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</si>
  <si>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</si>
  <si>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</si>
  <si>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</si>
  <si>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</si>
  <si>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</si>
  <si>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</si>
  <si>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</si>
  <si>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</si>
  <si>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t>YENİ</t>
  </si>
  <si>
    <t>15+</t>
  </si>
  <si>
    <t>CHANTIER FILMS</t>
  </si>
  <si>
    <t>18+</t>
  </si>
  <si>
    <t>UIP TURKEY</t>
  </si>
  <si>
    <t>7+</t>
  </si>
  <si>
    <t>MARS DAĞITIM</t>
  </si>
  <si>
    <t>7A</t>
  </si>
  <si>
    <t>G</t>
  </si>
  <si>
    <t>7+13A</t>
  </si>
  <si>
    <t>PİNEMA</t>
  </si>
  <si>
    <t>WARNER BROS. TURKEY</t>
  </si>
  <si>
    <t>13+</t>
  </si>
  <si>
    <t>TME</t>
  </si>
  <si>
    <t>BİR FİLM</t>
  </si>
  <si>
    <t>BS DAĞITIM</t>
  </si>
  <si>
    <t>MC FİLM</t>
  </si>
  <si>
    <t>ÖZEN FİLM</t>
  </si>
  <si>
    <t>KURMACA</t>
  </si>
  <si>
    <t>DERİN FİLM</t>
  </si>
  <si>
    <t>13+15A</t>
  </si>
  <si>
    <t>KATLİAM GECESİ</t>
  </si>
  <si>
    <t>RECEP İVEDİK 5</t>
  </si>
  <si>
    <t>FİLMARTI</t>
  </si>
  <si>
    <t>BOSS BABY</t>
  </si>
  <si>
    <t>PATRON BEBEK</t>
  </si>
  <si>
    <t>ÇIKIŞ KOPYA SAYISI</t>
  </si>
  <si>
    <t>666 CİN MUSALLATI</t>
  </si>
  <si>
    <t>KAHRAMANLAR TAKIMI</t>
  </si>
  <si>
    <t>XI YOU JI ZHI DA SHENG GUI LAI</t>
  </si>
  <si>
    <t>BILAL: A NEW BREED OF HERO</t>
  </si>
  <si>
    <t>ÖZGÜRLÜĞÜN SESİ BİLAL</t>
  </si>
  <si>
    <t>KARAYİP KORSANLARI: SALAZAR'IN İNTİKAMI</t>
  </si>
  <si>
    <t>PIRATES OF THE CARIBBEAN: DEAD MEN TELL NO STORIES</t>
  </si>
  <si>
    <t>WONDER WOMAN</t>
  </si>
  <si>
    <t>ÇÜNKÜ ONU ÇOK SEVDİM</t>
  </si>
  <si>
    <t>ÇÜNKÜ ONU ÇOK SE VDİM</t>
  </si>
  <si>
    <t>THE MUMMY</t>
  </si>
  <si>
    <t>MUMYA</t>
  </si>
  <si>
    <t>SİNYALCİLER</t>
  </si>
  <si>
    <t>FFD</t>
  </si>
  <si>
    <t>DECCAL 2</t>
  </si>
  <si>
    <t>CARS 3</t>
  </si>
  <si>
    <t>ARABALAR 3</t>
  </si>
  <si>
    <t>BÜYÜ 2</t>
  </si>
  <si>
    <t>TRANSFORMERS: THE LAST KNIGHT</t>
  </si>
  <si>
    <t>TRANSFORMERS 5: SON ŞÖVALYE</t>
  </si>
  <si>
    <t>2:22</t>
  </si>
  <si>
    <t>LADY MACBETH</t>
  </si>
  <si>
    <t>BAKICI</t>
  </si>
  <si>
    <t>INCONCEIVABLE</t>
  </si>
  <si>
    <t>PERSONEL CHOPPER</t>
  </si>
  <si>
    <t>HAYALET HİKAYESİ</t>
  </si>
  <si>
    <t>THE WINDMILL MASSACRE</t>
  </si>
  <si>
    <t>BABY DRIVER</t>
  </si>
  <si>
    <t>TAM GAZ</t>
  </si>
  <si>
    <t>3 GENERATIONS</t>
  </si>
  <si>
    <t>3 NESİL</t>
  </si>
  <si>
    <t>GENCO</t>
  </si>
  <si>
    <t>MINE</t>
  </si>
  <si>
    <t>MAYIN</t>
  </si>
  <si>
    <t>EL PROFESOR DE VIOLIN</t>
  </si>
  <si>
    <t>KEMAN ÖĞRETMENİ</t>
  </si>
  <si>
    <t>DORU</t>
  </si>
  <si>
    <t>THE BYE BYE MAN</t>
  </si>
  <si>
    <t>SPARK: BİR UZAY MACERASI</t>
  </si>
  <si>
    <t>SPARK: A SPACE TAIL</t>
  </si>
  <si>
    <t>SPIDER-MAN HOMECOMING</t>
  </si>
  <si>
    <t>ÖRÜMCEK-ADAM: EVE DÖNÜŞ</t>
  </si>
  <si>
    <t>14 - 16 TEMMUZ 2017 / 29. VİZYON HAFTASI</t>
  </si>
  <si>
    <t>APPRENTICE</t>
  </si>
  <si>
    <t>AY KARDEŞLER 3: SİRKTE CURCUNA</t>
  </si>
  <si>
    <t>BOONIE BEARS: THE BIG TOP SECRET</t>
  </si>
  <si>
    <t>PLANETARIUM</t>
  </si>
  <si>
    <t>İSTİSNA</t>
  </si>
  <si>
    <t>THE EXCEPTION</t>
  </si>
  <si>
    <t>XX</t>
  </si>
  <si>
    <t>KORKU TÜNELİ</t>
  </si>
  <si>
    <t>DURAK</t>
  </si>
  <si>
    <t>PATTERSON UND FINDUS</t>
  </si>
  <si>
    <t>FIRILDAK KEDİ</t>
  </si>
  <si>
    <t>AND FİLM</t>
  </si>
  <si>
    <t>GEÇMİŞ</t>
  </si>
  <si>
    <t>MAYMUNLAR CEHENNEMİ: SAVAŞ</t>
  </si>
  <si>
    <t>WAR FOR THE PLANET OF THE APES</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</si>
</sst>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69"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3" fontId="14" fillId="34" borderId="0" xfId="0" applyNumberFormat="1" applyFont="1" applyFill="1" applyBorder="1" applyAlignment="1" applyProtection="1">
      <alignment horizontal="left" vertical="center"/>
      <protection/>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7"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4"/>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1.57421875" style="5" bestFit="1" customWidth="1"/>
    <col min="4" max="4" width="4.00390625" style="35" bestFit="1" customWidth="1"/>
    <col min="5" max="5" width="24.57421875" style="24" bestFit="1" customWidth="1"/>
    <col min="6" max="6" width="5.8515625" style="6" bestFit="1" customWidth="1"/>
    <col min="7" max="7" width="13.57421875" style="7" bestFit="1" customWidth="1"/>
    <col min="8" max="8" width="3.140625" style="8" bestFit="1" customWidth="1"/>
    <col min="9" max="9" width="3.140625" style="8" customWidth="1"/>
    <col min="10" max="10" width="3.140625" style="91" customWidth="1"/>
    <col min="11" max="11" width="2.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7.28125" style="27" bestFit="1" customWidth="1"/>
    <col min="17" max="17" width="4.851562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4.7109375" style="41" bestFit="1" customWidth="1"/>
    <col min="26" max="26" width="9.00390625" style="27" bestFit="1" customWidth="1"/>
    <col min="27" max="27" width="6.57421875" style="28" bestFit="1" customWidth="1"/>
    <col min="28" max="28" width="4.28125" style="42" bestFit="1" customWidth="1"/>
    <col min="29" max="29" width="5.57421875" style="5" bestFit="1" customWidth="1"/>
    <col min="30" max="16384" width="4.57421875" style="5" customWidth="1"/>
  </cols>
  <sheetData>
    <row r="1" spans="1:28" s="1" customFormat="1" ht="12.75">
      <c r="A1" s="10" t="s">
        <v>0</v>
      </c>
      <c r="B1" s="98" t="s">
        <v>1</v>
      </c>
      <c r="C1" s="98"/>
      <c r="D1" s="98"/>
      <c r="E1" s="46"/>
      <c r="F1" s="47"/>
      <c r="G1" s="46"/>
      <c r="H1" s="11"/>
      <c r="I1" s="11"/>
      <c r="J1" s="87"/>
      <c r="K1" s="11"/>
      <c r="L1" s="102" t="s">
        <v>2</v>
      </c>
      <c r="M1" s="103"/>
      <c r="N1" s="103"/>
      <c r="O1" s="103"/>
      <c r="P1" s="103"/>
      <c r="Q1" s="103"/>
      <c r="R1" s="103"/>
      <c r="S1" s="103"/>
      <c r="T1" s="103"/>
      <c r="U1" s="103"/>
      <c r="V1" s="103"/>
      <c r="W1" s="103"/>
      <c r="X1" s="103"/>
      <c r="Y1" s="103"/>
      <c r="Z1" s="103"/>
      <c r="AA1" s="103"/>
      <c r="AB1" s="103"/>
    </row>
    <row r="2" spans="1:28" s="1" customFormat="1" ht="12.75">
      <c r="A2" s="10"/>
      <c r="B2" s="99" t="s">
        <v>3</v>
      </c>
      <c r="C2" s="100"/>
      <c r="D2" s="100"/>
      <c r="E2" s="12"/>
      <c r="F2" s="13"/>
      <c r="G2" s="12"/>
      <c r="H2" s="50"/>
      <c r="I2" s="50"/>
      <c r="J2" s="88"/>
      <c r="K2" s="14"/>
      <c r="L2" s="104"/>
      <c r="M2" s="104"/>
      <c r="N2" s="104"/>
      <c r="O2" s="104"/>
      <c r="P2" s="104"/>
      <c r="Q2" s="104"/>
      <c r="R2" s="104"/>
      <c r="S2" s="104"/>
      <c r="T2" s="104"/>
      <c r="U2" s="104"/>
      <c r="V2" s="104"/>
      <c r="W2" s="104"/>
      <c r="X2" s="104"/>
      <c r="Y2" s="104"/>
      <c r="Z2" s="104"/>
      <c r="AA2" s="104"/>
      <c r="AB2" s="104"/>
    </row>
    <row r="3" spans="1:28" s="1" customFormat="1" ht="11.25">
      <c r="A3" s="10"/>
      <c r="B3" s="101" t="s">
        <v>97</v>
      </c>
      <c r="C3" s="101"/>
      <c r="D3" s="101"/>
      <c r="E3" s="48"/>
      <c r="F3" s="49"/>
      <c r="G3" s="48"/>
      <c r="H3" s="15"/>
      <c r="I3" s="15"/>
      <c r="J3" s="89"/>
      <c r="K3" s="15"/>
      <c r="L3" s="105"/>
      <c r="M3" s="105"/>
      <c r="N3" s="105"/>
      <c r="O3" s="105"/>
      <c r="P3" s="105"/>
      <c r="Q3" s="105"/>
      <c r="R3" s="105"/>
      <c r="S3" s="105"/>
      <c r="T3" s="105"/>
      <c r="U3" s="105"/>
      <c r="V3" s="105"/>
      <c r="W3" s="105"/>
      <c r="X3" s="105"/>
      <c r="Y3" s="105"/>
      <c r="Z3" s="105"/>
      <c r="AA3" s="105"/>
      <c r="AB3" s="105"/>
    </row>
    <row r="4" spans="1:28" s="2" customFormat="1" ht="11.25" customHeight="1">
      <c r="A4" s="85"/>
      <c r="B4" s="43"/>
      <c r="C4" s="16"/>
      <c r="D4" s="44"/>
      <c r="E4" s="16"/>
      <c r="F4" s="17"/>
      <c r="G4" s="18"/>
      <c r="H4" s="18"/>
      <c r="I4" s="18"/>
      <c r="J4" s="90"/>
      <c r="K4" s="18"/>
      <c r="L4" s="96" t="s">
        <v>4</v>
      </c>
      <c r="M4" s="97"/>
      <c r="N4" s="96" t="s">
        <v>5</v>
      </c>
      <c r="O4" s="97"/>
      <c r="P4" s="96" t="s">
        <v>6</v>
      </c>
      <c r="Q4" s="97"/>
      <c r="R4" s="96" t="s">
        <v>7</v>
      </c>
      <c r="S4" s="106"/>
      <c r="T4" s="106"/>
      <c r="U4" s="97"/>
      <c r="V4" s="96" t="s">
        <v>8</v>
      </c>
      <c r="W4" s="97"/>
      <c r="X4" s="96" t="s">
        <v>9</v>
      </c>
      <c r="Y4" s="97"/>
      <c r="Z4" s="95" t="s">
        <v>10</v>
      </c>
      <c r="AA4" s="95"/>
      <c r="AB4" s="95"/>
    </row>
    <row r="5" spans="1:28" s="3" customFormat="1" ht="57.75">
      <c r="A5" s="86"/>
      <c r="B5" s="45"/>
      <c r="C5" s="19" t="s">
        <v>11</v>
      </c>
      <c r="D5" s="20" t="s">
        <v>12</v>
      </c>
      <c r="E5" s="19" t="s">
        <v>13</v>
      </c>
      <c r="F5" s="21" t="s">
        <v>14</v>
      </c>
      <c r="G5" s="22" t="s">
        <v>15</v>
      </c>
      <c r="H5" s="23" t="s">
        <v>54</v>
      </c>
      <c r="I5" s="23" t="s">
        <v>16</v>
      </c>
      <c r="J5" s="93" t="s">
        <v>17</v>
      </c>
      <c r="K5" s="23" t="s">
        <v>18</v>
      </c>
      <c r="L5" s="25" t="s">
        <v>19</v>
      </c>
      <c r="M5" s="26" t="s">
        <v>20</v>
      </c>
      <c r="N5" s="25" t="s">
        <v>19</v>
      </c>
      <c r="O5" s="26" t="s">
        <v>20</v>
      </c>
      <c r="P5" s="25" t="s">
        <v>19</v>
      </c>
      <c r="Q5" s="26" t="s">
        <v>20</v>
      </c>
      <c r="R5" s="25" t="s">
        <v>21</v>
      </c>
      <c r="S5" s="26" t="s">
        <v>22</v>
      </c>
      <c r="T5" s="51" t="s">
        <v>23</v>
      </c>
      <c r="U5" s="51" t="s">
        <v>24</v>
      </c>
      <c r="V5" s="25" t="s">
        <v>19</v>
      </c>
      <c r="W5" s="26" t="s">
        <v>25</v>
      </c>
      <c r="X5" s="51" t="s">
        <v>26</v>
      </c>
      <c r="Y5" s="51" t="s">
        <v>27</v>
      </c>
      <c r="Z5" s="25" t="s">
        <v>19</v>
      </c>
      <c r="AA5" s="26" t="s">
        <v>20</v>
      </c>
      <c r="AB5" s="51" t="s">
        <v>24</v>
      </c>
    </row>
    <row r="6" spans="4:25" ht="11.25">
      <c r="D6" s="36"/>
      <c r="X6" s="30"/>
      <c r="Y6" s="30"/>
    </row>
    <row r="7" spans="1:28" s="29" customFormat="1" ht="11.25">
      <c r="A7" s="32">
        <v>1</v>
      </c>
      <c r="B7" s="74" t="s">
        <v>28</v>
      </c>
      <c r="C7" s="75" t="s">
        <v>112</v>
      </c>
      <c r="D7" s="76" t="s">
        <v>37</v>
      </c>
      <c r="E7" s="77" t="s">
        <v>111</v>
      </c>
      <c r="F7" s="78">
        <v>42930</v>
      </c>
      <c r="G7" s="57" t="s">
        <v>41</v>
      </c>
      <c r="H7" s="79">
        <v>346</v>
      </c>
      <c r="I7" s="79">
        <v>346</v>
      </c>
      <c r="J7" s="92">
        <v>721</v>
      </c>
      <c r="K7" s="59">
        <v>1</v>
      </c>
      <c r="L7" s="60">
        <v>564399.2</v>
      </c>
      <c r="M7" s="61">
        <v>41726</v>
      </c>
      <c r="N7" s="60">
        <v>701222.7</v>
      </c>
      <c r="O7" s="61">
        <v>50976</v>
      </c>
      <c r="P7" s="60">
        <v>849401.5</v>
      </c>
      <c r="Q7" s="61">
        <v>63768</v>
      </c>
      <c r="R7" s="62">
        <f aca="true" t="shared" si="0" ref="R7:R44">L7+N7+P7</f>
        <v>2115023.4</v>
      </c>
      <c r="S7" s="63">
        <f aca="true" t="shared" si="1" ref="S7:S44">M7+O7+Q7</f>
        <v>156470</v>
      </c>
      <c r="T7" s="64">
        <f>S7/J7</f>
        <v>217.01803051317614</v>
      </c>
      <c r="U7" s="65">
        <f aca="true" t="shared" si="2" ref="U7:U44">R7/S7</f>
        <v>13.51711765833706</v>
      </c>
      <c r="V7" s="66"/>
      <c r="W7" s="67"/>
      <c r="X7" s="68"/>
      <c r="Y7" s="68"/>
      <c r="Z7" s="80">
        <v>2195262</v>
      </c>
      <c r="AA7" s="81">
        <v>162574</v>
      </c>
      <c r="AB7" s="73">
        <f aca="true" t="shared" si="3" ref="AB7:AB44">Z7/AA7</f>
        <v>13.503155486117091</v>
      </c>
    </row>
    <row r="8" spans="1:28" s="29" customFormat="1" ht="11.25">
      <c r="A8" s="32">
        <v>2</v>
      </c>
      <c r="B8" s="82"/>
      <c r="C8" s="75" t="s">
        <v>95</v>
      </c>
      <c r="D8" s="76" t="s">
        <v>40</v>
      </c>
      <c r="E8" s="77" t="s">
        <v>96</v>
      </c>
      <c r="F8" s="78">
        <v>42923</v>
      </c>
      <c r="G8" s="57" t="s">
        <v>39</v>
      </c>
      <c r="H8" s="79">
        <v>355</v>
      </c>
      <c r="I8" s="79">
        <v>355</v>
      </c>
      <c r="J8" s="92">
        <v>541</v>
      </c>
      <c r="K8" s="59">
        <v>2</v>
      </c>
      <c r="L8" s="60">
        <v>305072</v>
      </c>
      <c r="M8" s="61">
        <v>22194</v>
      </c>
      <c r="N8" s="60">
        <v>375542</v>
      </c>
      <c r="O8" s="61">
        <v>26739</v>
      </c>
      <c r="P8" s="60">
        <v>431893</v>
      </c>
      <c r="Q8" s="61">
        <v>31630</v>
      </c>
      <c r="R8" s="62">
        <f t="shared" si="0"/>
        <v>1112507</v>
      </c>
      <c r="S8" s="63">
        <f t="shared" si="1"/>
        <v>80563</v>
      </c>
      <c r="T8" s="64">
        <f>S8/J8</f>
        <v>148.91497227356746</v>
      </c>
      <c r="U8" s="65">
        <f t="shared" si="2"/>
        <v>13.809155567692365</v>
      </c>
      <c r="V8" s="66">
        <v>2898675</v>
      </c>
      <c r="W8" s="67">
        <v>207065</v>
      </c>
      <c r="X8" s="68">
        <f aca="true" t="shared" si="4" ref="X8:Y11">IF(V8&lt;&gt;0,-(V8-R8)/V8,"")</f>
        <v>-0.6162015403589571</v>
      </c>
      <c r="Y8" s="68">
        <f t="shared" si="4"/>
        <v>-0.6109289353584623</v>
      </c>
      <c r="Z8" s="80">
        <v>5858530</v>
      </c>
      <c r="AA8" s="81">
        <v>437627</v>
      </c>
      <c r="AB8" s="73">
        <f t="shared" si="3"/>
        <v>13.387039647919346</v>
      </c>
    </row>
    <row r="9" spans="1:28" s="29" customFormat="1" ht="11.25">
      <c r="A9" s="32">
        <v>3</v>
      </c>
      <c r="B9" s="52"/>
      <c r="C9" s="75" t="s">
        <v>73</v>
      </c>
      <c r="D9" s="76" t="s">
        <v>37</v>
      </c>
      <c r="E9" s="77" t="s">
        <v>74</v>
      </c>
      <c r="F9" s="78">
        <v>42909</v>
      </c>
      <c r="G9" s="57" t="s">
        <v>32</v>
      </c>
      <c r="H9" s="79">
        <v>358</v>
      </c>
      <c r="I9" s="79">
        <v>325</v>
      </c>
      <c r="J9" s="92">
        <v>325</v>
      </c>
      <c r="K9" s="59">
        <v>4</v>
      </c>
      <c r="L9" s="60">
        <v>84096</v>
      </c>
      <c r="M9" s="61">
        <v>6774</v>
      </c>
      <c r="N9" s="60">
        <v>129225</v>
      </c>
      <c r="O9" s="61">
        <v>10063</v>
      </c>
      <c r="P9" s="60">
        <v>171955</v>
      </c>
      <c r="Q9" s="61">
        <v>13645</v>
      </c>
      <c r="R9" s="62">
        <f t="shared" si="0"/>
        <v>385276</v>
      </c>
      <c r="S9" s="63">
        <f t="shared" si="1"/>
        <v>30482</v>
      </c>
      <c r="T9" s="64">
        <f>S9/J9</f>
        <v>93.79076923076923</v>
      </c>
      <c r="U9" s="65">
        <f t="shared" si="2"/>
        <v>12.639459353060822</v>
      </c>
      <c r="V9" s="66">
        <v>633207</v>
      </c>
      <c r="W9" s="67">
        <v>49647</v>
      </c>
      <c r="X9" s="68">
        <f t="shared" si="4"/>
        <v>-0.3915481035427593</v>
      </c>
      <c r="Y9" s="68">
        <f t="shared" si="4"/>
        <v>-0.3860253388925816</v>
      </c>
      <c r="Z9" s="80">
        <v>8866121</v>
      </c>
      <c r="AA9" s="81">
        <v>697453</v>
      </c>
      <c r="AB9" s="73">
        <f t="shared" si="3"/>
        <v>12.712141176538061</v>
      </c>
    </row>
    <row r="10" spans="1:28" s="29" customFormat="1" ht="11.25">
      <c r="A10" s="32">
        <v>4</v>
      </c>
      <c r="B10" s="52"/>
      <c r="C10" s="75" t="s">
        <v>70</v>
      </c>
      <c r="D10" s="76" t="s">
        <v>33</v>
      </c>
      <c r="E10" s="77" t="s">
        <v>71</v>
      </c>
      <c r="F10" s="78">
        <v>42902</v>
      </c>
      <c r="G10" s="57" t="s">
        <v>32</v>
      </c>
      <c r="H10" s="79">
        <v>333</v>
      </c>
      <c r="I10" s="79">
        <v>238</v>
      </c>
      <c r="J10" s="92">
        <v>238</v>
      </c>
      <c r="K10" s="59">
        <v>5</v>
      </c>
      <c r="L10" s="60">
        <v>62978</v>
      </c>
      <c r="M10" s="61">
        <v>5313</v>
      </c>
      <c r="N10" s="60">
        <v>101499</v>
      </c>
      <c r="O10" s="61">
        <v>8241</v>
      </c>
      <c r="P10" s="60">
        <v>117584</v>
      </c>
      <c r="Q10" s="61">
        <v>9477</v>
      </c>
      <c r="R10" s="62">
        <f t="shared" si="0"/>
        <v>282061</v>
      </c>
      <c r="S10" s="63">
        <f t="shared" si="1"/>
        <v>23031</v>
      </c>
      <c r="T10" s="64">
        <f>S10/J10</f>
        <v>96.76890756302521</v>
      </c>
      <c r="U10" s="65">
        <f t="shared" si="2"/>
        <v>12.247014892970345</v>
      </c>
      <c r="V10" s="66">
        <v>497917</v>
      </c>
      <c r="W10" s="67">
        <v>41061</v>
      </c>
      <c r="X10" s="68">
        <f t="shared" si="4"/>
        <v>-0.4335180361385532</v>
      </c>
      <c r="Y10" s="68">
        <f t="shared" si="4"/>
        <v>-0.4391027982757361</v>
      </c>
      <c r="Z10" s="80">
        <v>9159726</v>
      </c>
      <c r="AA10" s="81">
        <v>772187</v>
      </c>
      <c r="AB10" s="73">
        <f t="shared" si="3"/>
        <v>11.862056729781775</v>
      </c>
    </row>
    <row r="11" spans="1:28" s="29" customFormat="1" ht="11.25">
      <c r="A11" s="32">
        <v>5</v>
      </c>
      <c r="B11" s="52"/>
      <c r="C11" s="53" t="s">
        <v>91</v>
      </c>
      <c r="D11" s="54" t="s">
        <v>36</v>
      </c>
      <c r="E11" s="55" t="s">
        <v>91</v>
      </c>
      <c r="F11" s="56">
        <v>42923</v>
      </c>
      <c r="G11" s="57" t="s">
        <v>34</v>
      </c>
      <c r="H11" s="58">
        <v>210</v>
      </c>
      <c r="I11" s="58">
        <v>228</v>
      </c>
      <c r="J11" s="92">
        <v>229</v>
      </c>
      <c r="K11" s="59">
        <v>1</v>
      </c>
      <c r="L11" s="60">
        <v>57592.13</v>
      </c>
      <c r="M11" s="61">
        <v>5063</v>
      </c>
      <c r="N11" s="60">
        <v>91480.6</v>
      </c>
      <c r="O11" s="61">
        <v>7531</v>
      </c>
      <c r="P11" s="60">
        <v>96102.86</v>
      </c>
      <c r="Q11" s="61">
        <v>7889</v>
      </c>
      <c r="R11" s="62">
        <f t="shared" si="0"/>
        <v>245175.59000000003</v>
      </c>
      <c r="S11" s="63">
        <f t="shared" si="1"/>
        <v>20483</v>
      </c>
      <c r="T11" s="64">
        <f>S11/J11</f>
        <v>89.44541484716157</v>
      </c>
      <c r="U11" s="65">
        <f t="shared" si="2"/>
        <v>11.96971097983694</v>
      </c>
      <c r="V11" s="66">
        <v>406426.99</v>
      </c>
      <c r="W11" s="67">
        <v>33568</v>
      </c>
      <c r="X11" s="68">
        <f t="shared" si="4"/>
        <v>-0.39675367032095965</v>
      </c>
      <c r="Y11" s="68">
        <f t="shared" si="4"/>
        <v>-0.38980576739752143</v>
      </c>
      <c r="Z11" s="71">
        <v>941646.05</v>
      </c>
      <c r="AA11" s="72">
        <v>82427</v>
      </c>
      <c r="AB11" s="73">
        <f t="shared" si="3"/>
        <v>11.424000024263895</v>
      </c>
    </row>
    <row r="12" spans="1:28" s="29" customFormat="1" ht="11.25">
      <c r="A12" s="32">
        <v>6</v>
      </c>
      <c r="B12" s="74" t="s">
        <v>28</v>
      </c>
      <c r="C12" s="53" t="s">
        <v>100</v>
      </c>
      <c r="D12" s="54" t="s">
        <v>35</v>
      </c>
      <c r="E12" s="55" t="s">
        <v>99</v>
      </c>
      <c r="F12" s="56">
        <v>42930</v>
      </c>
      <c r="G12" s="57" t="s">
        <v>42</v>
      </c>
      <c r="H12" s="58">
        <v>210</v>
      </c>
      <c r="I12" s="58">
        <v>210</v>
      </c>
      <c r="J12" s="92">
        <v>210</v>
      </c>
      <c r="K12" s="59">
        <v>1</v>
      </c>
      <c r="L12" s="60">
        <v>44924.53</v>
      </c>
      <c r="M12" s="61">
        <v>3717</v>
      </c>
      <c r="N12" s="60">
        <v>74001.71</v>
      </c>
      <c r="O12" s="61">
        <v>5801</v>
      </c>
      <c r="P12" s="60">
        <v>76693.35</v>
      </c>
      <c r="Q12" s="61">
        <v>6161</v>
      </c>
      <c r="R12" s="62">
        <f t="shared" si="0"/>
        <v>195619.59000000003</v>
      </c>
      <c r="S12" s="63">
        <f t="shared" si="1"/>
        <v>15679</v>
      </c>
      <c r="T12" s="64">
        <f>S12/J12</f>
        <v>74.66190476190476</v>
      </c>
      <c r="U12" s="65">
        <f t="shared" si="2"/>
        <v>12.476534855539258</v>
      </c>
      <c r="V12" s="66"/>
      <c r="W12" s="67"/>
      <c r="X12" s="68"/>
      <c r="Y12" s="68"/>
      <c r="Z12" s="80">
        <v>195619.59000000003</v>
      </c>
      <c r="AA12" s="81">
        <v>15679</v>
      </c>
      <c r="AB12" s="73">
        <f t="shared" si="3"/>
        <v>12.476534855539258</v>
      </c>
    </row>
    <row r="13" spans="1:28" s="29" customFormat="1" ht="11.25">
      <c r="A13" s="32">
        <v>7</v>
      </c>
      <c r="B13" s="52"/>
      <c r="C13" s="75" t="s">
        <v>65</v>
      </c>
      <c r="D13" s="76" t="s">
        <v>29</v>
      </c>
      <c r="E13" s="77" t="s">
        <v>66</v>
      </c>
      <c r="F13" s="78">
        <v>42895</v>
      </c>
      <c r="G13" s="57" t="s">
        <v>32</v>
      </c>
      <c r="H13" s="79">
        <v>338</v>
      </c>
      <c r="I13" s="79">
        <v>153</v>
      </c>
      <c r="J13" s="92">
        <v>153</v>
      </c>
      <c r="K13" s="59">
        <v>6</v>
      </c>
      <c r="L13" s="60">
        <v>43402</v>
      </c>
      <c r="M13" s="61">
        <v>3397</v>
      </c>
      <c r="N13" s="60">
        <v>62497</v>
      </c>
      <c r="O13" s="61">
        <v>4751</v>
      </c>
      <c r="P13" s="60">
        <v>81459</v>
      </c>
      <c r="Q13" s="61">
        <v>6341</v>
      </c>
      <c r="R13" s="62">
        <f t="shared" si="0"/>
        <v>187358</v>
      </c>
      <c r="S13" s="63">
        <f t="shared" si="1"/>
        <v>14489</v>
      </c>
      <c r="T13" s="64">
        <f>S13/J13</f>
        <v>94.69934640522875</v>
      </c>
      <c r="U13" s="65">
        <f t="shared" si="2"/>
        <v>12.931051142245842</v>
      </c>
      <c r="V13" s="66">
        <v>381927</v>
      </c>
      <c r="W13" s="67">
        <v>30045</v>
      </c>
      <c r="X13" s="68">
        <f aca="true" t="shared" si="5" ref="X13:Y15">IF(V13&lt;&gt;0,-(V13-R13)/V13,"")</f>
        <v>-0.5094402857090491</v>
      </c>
      <c r="Y13" s="68">
        <f t="shared" si="5"/>
        <v>-0.5177566982859044</v>
      </c>
      <c r="Z13" s="80">
        <v>9813134</v>
      </c>
      <c r="AA13" s="81">
        <v>761773</v>
      </c>
      <c r="AB13" s="73">
        <f t="shared" si="3"/>
        <v>12.88196615002107</v>
      </c>
    </row>
    <row r="14" spans="1:28" s="29" customFormat="1" ht="11.25">
      <c r="A14" s="32">
        <v>8</v>
      </c>
      <c r="B14" s="52"/>
      <c r="C14" s="75" t="s">
        <v>61</v>
      </c>
      <c r="D14" s="76" t="s">
        <v>33</v>
      </c>
      <c r="E14" s="77" t="s">
        <v>60</v>
      </c>
      <c r="F14" s="78">
        <v>42881</v>
      </c>
      <c r="G14" s="57" t="s">
        <v>32</v>
      </c>
      <c r="H14" s="79">
        <v>374</v>
      </c>
      <c r="I14" s="79">
        <v>103</v>
      </c>
      <c r="J14" s="92">
        <v>103</v>
      </c>
      <c r="K14" s="59">
        <v>8</v>
      </c>
      <c r="L14" s="60">
        <v>46705</v>
      </c>
      <c r="M14" s="61">
        <v>3314</v>
      </c>
      <c r="N14" s="60">
        <v>64890</v>
      </c>
      <c r="O14" s="61">
        <v>4476</v>
      </c>
      <c r="P14" s="60">
        <v>88616</v>
      </c>
      <c r="Q14" s="61">
        <v>6202</v>
      </c>
      <c r="R14" s="62">
        <f t="shared" si="0"/>
        <v>200211</v>
      </c>
      <c r="S14" s="63">
        <f t="shared" si="1"/>
        <v>13992</v>
      </c>
      <c r="T14" s="64">
        <f>S14/J14</f>
        <v>135.84466019417476</v>
      </c>
      <c r="U14" s="65">
        <f t="shared" si="2"/>
        <v>14.308962264150944</v>
      </c>
      <c r="V14" s="66">
        <v>296441</v>
      </c>
      <c r="W14" s="67">
        <v>21942</v>
      </c>
      <c r="X14" s="68">
        <f t="shared" si="5"/>
        <v>-0.3246177148235231</v>
      </c>
      <c r="Y14" s="68">
        <f t="shared" si="5"/>
        <v>-0.36231884057971014</v>
      </c>
      <c r="Z14" s="80">
        <v>19040429</v>
      </c>
      <c r="AA14" s="81">
        <v>1465599</v>
      </c>
      <c r="AB14" s="73">
        <f t="shared" si="3"/>
        <v>12.991567952761976</v>
      </c>
    </row>
    <row r="15" spans="1:28" s="29" customFormat="1" ht="11.25">
      <c r="A15" s="32">
        <v>9</v>
      </c>
      <c r="B15" s="82"/>
      <c r="C15" s="75" t="s">
        <v>82</v>
      </c>
      <c r="D15" s="76" t="s">
        <v>29</v>
      </c>
      <c r="E15" s="77" t="s">
        <v>83</v>
      </c>
      <c r="F15" s="78">
        <v>42916</v>
      </c>
      <c r="G15" s="57" t="s">
        <v>39</v>
      </c>
      <c r="H15" s="79">
        <v>192</v>
      </c>
      <c r="I15" s="79">
        <v>103</v>
      </c>
      <c r="J15" s="92">
        <v>103</v>
      </c>
      <c r="K15" s="59">
        <v>3</v>
      </c>
      <c r="L15" s="60">
        <v>43416</v>
      </c>
      <c r="M15" s="61">
        <v>2947</v>
      </c>
      <c r="N15" s="60">
        <v>53334</v>
      </c>
      <c r="O15" s="61">
        <v>3589</v>
      </c>
      <c r="P15" s="60">
        <v>64332</v>
      </c>
      <c r="Q15" s="61">
        <v>4360</v>
      </c>
      <c r="R15" s="62">
        <f t="shared" si="0"/>
        <v>161082</v>
      </c>
      <c r="S15" s="63">
        <f t="shared" si="1"/>
        <v>10896</v>
      </c>
      <c r="T15" s="64">
        <f>S15/J15</f>
        <v>105.7864077669903</v>
      </c>
      <c r="U15" s="65">
        <f t="shared" si="2"/>
        <v>14.783590308370044</v>
      </c>
      <c r="V15" s="66">
        <v>286443</v>
      </c>
      <c r="W15" s="67">
        <v>20701</v>
      </c>
      <c r="X15" s="68">
        <f t="shared" si="5"/>
        <v>-0.43764728061080216</v>
      </c>
      <c r="Y15" s="68">
        <f t="shared" si="5"/>
        <v>-0.47364861600888847</v>
      </c>
      <c r="Z15" s="80">
        <v>1630753</v>
      </c>
      <c r="AA15" s="81">
        <v>126455</v>
      </c>
      <c r="AB15" s="73">
        <f t="shared" si="3"/>
        <v>12.895915543078566</v>
      </c>
    </row>
    <row r="16" spans="1:28" s="29" customFormat="1" ht="11.25">
      <c r="A16" s="32">
        <v>10</v>
      </c>
      <c r="B16" s="74" t="s">
        <v>28</v>
      </c>
      <c r="C16" s="53" t="s">
        <v>106</v>
      </c>
      <c r="D16" s="54" t="s">
        <v>31</v>
      </c>
      <c r="E16" s="55" t="s">
        <v>106</v>
      </c>
      <c r="F16" s="56">
        <v>42930</v>
      </c>
      <c r="G16" s="57" t="s">
        <v>34</v>
      </c>
      <c r="H16" s="58">
        <v>106</v>
      </c>
      <c r="I16" s="58">
        <v>106</v>
      </c>
      <c r="J16" s="92">
        <v>106</v>
      </c>
      <c r="K16" s="59">
        <v>1</v>
      </c>
      <c r="L16" s="60">
        <v>12840.82</v>
      </c>
      <c r="M16" s="61">
        <v>1086</v>
      </c>
      <c r="N16" s="60">
        <v>18036.46</v>
      </c>
      <c r="O16" s="61">
        <v>1491</v>
      </c>
      <c r="P16" s="60">
        <v>25472.98</v>
      </c>
      <c r="Q16" s="61">
        <v>2102</v>
      </c>
      <c r="R16" s="62">
        <f t="shared" si="0"/>
        <v>56350.259999999995</v>
      </c>
      <c r="S16" s="63">
        <f t="shared" si="1"/>
        <v>4679</v>
      </c>
      <c r="T16" s="64">
        <f>S16/J16</f>
        <v>44.14150943396226</v>
      </c>
      <c r="U16" s="65">
        <f t="shared" si="2"/>
        <v>12.043227185296002</v>
      </c>
      <c r="V16" s="66"/>
      <c r="W16" s="67"/>
      <c r="X16" s="68"/>
      <c r="Y16" s="68"/>
      <c r="Z16" s="71">
        <v>56350.26</v>
      </c>
      <c r="AA16" s="72">
        <v>4679</v>
      </c>
      <c r="AB16" s="73">
        <f t="shared" si="3"/>
        <v>12.043227185296004</v>
      </c>
    </row>
    <row r="17" spans="1:28" s="29" customFormat="1" ht="11.25">
      <c r="A17" s="32">
        <v>11</v>
      </c>
      <c r="B17" s="52"/>
      <c r="C17" s="53" t="s">
        <v>104</v>
      </c>
      <c r="D17" s="54" t="s">
        <v>29</v>
      </c>
      <c r="E17" s="55" t="s">
        <v>105</v>
      </c>
      <c r="F17" s="56">
        <v>42930</v>
      </c>
      <c r="G17" s="57" t="s">
        <v>46</v>
      </c>
      <c r="H17" s="58">
        <v>65</v>
      </c>
      <c r="I17" s="58">
        <v>65</v>
      </c>
      <c r="J17" s="92">
        <v>61</v>
      </c>
      <c r="K17" s="59">
        <v>1</v>
      </c>
      <c r="L17" s="60">
        <v>9534.31</v>
      </c>
      <c r="M17" s="61">
        <v>891</v>
      </c>
      <c r="N17" s="60">
        <v>11890.24</v>
      </c>
      <c r="O17" s="61">
        <v>1042</v>
      </c>
      <c r="P17" s="60">
        <v>14792.71</v>
      </c>
      <c r="Q17" s="61">
        <v>1294</v>
      </c>
      <c r="R17" s="62">
        <f t="shared" si="0"/>
        <v>36217.259999999995</v>
      </c>
      <c r="S17" s="63">
        <f t="shared" si="1"/>
        <v>3227</v>
      </c>
      <c r="T17" s="64">
        <f>S17/J17</f>
        <v>52.90163934426229</v>
      </c>
      <c r="U17" s="65">
        <f t="shared" si="2"/>
        <v>11.223198016733807</v>
      </c>
      <c r="V17" s="66"/>
      <c r="W17" s="67"/>
      <c r="X17" s="68"/>
      <c r="Y17" s="68"/>
      <c r="Z17" s="71">
        <v>36217.26</v>
      </c>
      <c r="AA17" s="72">
        <v>3227</v>
      </c>
      <c r="AB17" s="73">
        <f t="shared" si="3"/>
        <v>11.223198016733809</v>
      </c>
    </row>
    <row r="18" spans="1:28" s="29" customFormat="1" ht="11.25">
      <c r="A18" s="32">
        <v>12</v>
      </c>
      <c r="B18" s="74" t="s">
        <v>28</v>
      </c>
      <c r="C18" s="53" t="s">
        <v>103</v>
      </c>
      <c r="D18" s="54" t="s">
        <v>40</v>
      </c>
      <c r="E18" s="55" t="s">
        <v>102</v>
      </c>
      <c r="F18" s="56">
        <v>42930</v>
      </c>
      <c r="G18" s="57" t="s">
        <v>30</v>
      </c>
      <c r="H18" s="58">
        <v>25</v>
      </c>
      <c r="I18" s="58">
        <v>25</v>
      </c>
      <c r="J18" s="92">
        <v>25</v>
      </c>
      <c r="K18" s="59">
        <v>1</v>
      </c>
      <c r="L18" s="60">
        <v>5301.42</v>
      </c>
      <c r="M18" s="61">
        <v>337</v>
      </c>
      <c r="N18" s="60">
        <v>7953.4</v>
      </c>
      <c r="O18" s="61">
        <v>509</v>
      </c>
      <c r="P18" s="60">
        <v>9465.75</v>
      </c>
      <c r="Q18" s="61">
        <v>581</v>
      </c>
      <c r="R18" s="62">
        <f t="shared" si="0"/>
        <v>22720.57</v>
      </c>
      <c r="S18" s="63">
        <f t="shared" si="1"/>
        <v>1427</v>
      </c>
      <c r="T18" s="64">
        <f>S18/J18</f>
        <v>57.08</v>
      </c>
      <c r="U18" s="65">
        <f t="shared" si="2"/>
        <v>15.921913104414855</v>
      </c>
      <c r="V18" s="66"/>
      <c r="W18" s="67"/>
      <c r="X18" s="68"/>
      <c r="Y18" s="68"/>
      <c r="Z18" s="71">
        <v>22720.57</v>
      </c>
      <c r="AA18" s="72">
        <v>1427</v>
      </c>
      <c r="AB18" s="73">
        <f t="shared" si="3"/>
        <v>15.921913104414855</v>
      </c>
    </row>
    <row r="19" spans="1:28" s="29" customFormat="1" ht="11.25">
      <c r="A19" s="32">
        <v>13</v>
      </c>
      <c r="B19" s="52"/>
      <c r="C19" s="83" t="s">
        <v>75</v>
      </c>
      <c r="D19" s="54" t="s">
        <v>40</v>
      </c>
      <c r="E19" s="84" t="s">
        <v>75</v>
      </c>
      <c r="F19" s="56">
        <v>42916</v>
      </c>
      <c r="G19" s="57" t="s">
        <v>42</v>
      </c>
      <c r="H19" s="58">
        <v>110</v>
      </c>
      <c r="I19" s="58">
        <v>25</v>
      </c>
      <c r="J19" s="92">
        <v>25</v>
      </c>
      <c r="K19" s="59">
        <v>3</v>
      </c>
      <c r="L19" s="60">
        <v>5562.97</v>
      </c>
      <c r="M19" s="61">
        <v>330</v>
      </c>
      <c r="N19" s="60">
        <v>6747.82</v>
      </c>
      <c r="O19" s="61">
        <v>377</v>
      </c>
      <c r="P19" s="60">
        <v>7770.32</v>
      </c>
      <c r="Q19" s="61">
        <v>440</v>
      </c>
      <c r="R19" s="62">
        <f t="shared" si="0"/>
        <v>20081.11</v>
      </c>
      <c r="S19" s="63">
        <f t="shared" si="1"/>
        <v>1147</v>
      </c>
      <c r="T19" s="64">
        <f>S19/J19</f>
        <v>45.88</v>
      </c>
      <c r="U19" s="65">
        <f t="shared" si="2"/>
        <v>17.50750653879686</v>
      </c>
      <c r="V19" s="66">
        <v>66536.79000000001</v>
      </c>
      <c r="W19" s="67">
        <v>4386</v>
      </c>
      <c r="X19" s="68">
        <f>IF(V19&lt;&gt;0,-(V19-R19)/V19,"")</f>
        <v>-0.6981953893477578</v>
      </c>
      <c r="Y19" s="68">
        <f>IF(W19&lt;&gt;0,-(W19-S19)/W19,"")</f>
        <v>-0.7384860921112631</v>
      </c>
      <c r="Z19" s="80">
        <v>455076.55</v>
      </c>
      <c r="AA19" s="81">
        <v>34931</v>
      </c>
      <c r="AB19" s="73">
        <f t="shared" si="3"/>
        <v>13.027870659299762</v>
      </c>
    </row>
    <row r="20" spans="1:28" s="29" customFormat="1" ht="11.25">
      <c r="A20" s="32">
        <v>14</v>
      </c>
      <c r="B20" s="82"/>
      <c r="C20" s="75" t="s">
        <v>62</v>
      </c>
      <c r="D20" s="76" t="s">
        <v>48</v>
      </c>
      <c r="E20" s="77" t="s">
        <v>62</v>
      </c>
      <c r="F20" s="78">
        <v>42888</v>
      </c>
      <c r="G20" s="57" t="s">
        <v>39</v>
      </c>
      <c r="H20" s="79">
        <v>178</v>
      </c>
      <c r="I20" s="79">
        <v>24</v>
      </c>
      <c r="J20" s="92">
        <v>24</v>
      </c>
      <c r="K20" s="59">
        <v>7</v>
      </c>
      <c r="L20" s="60">
        <v>4876</v>
      </c>
      <c r="M20" s="61">
        <v>280</v>
      </c>
      <c r="N20" s="60">
        <v>5680</v>
      </c>
      <c r="O20" s="61">
        <v>324</v>
      </c>
      <c r="P20" s="60">
        <v>5397</v>
      </c>
      <c r="Q20" s="61">
        <v>338</v>
      </c>
      <c r="R20" s="62">
        <f t="shared" si="0"/>
        <v>15953</v>
      </c>
      <c r="S20" s="63">
        <f t="shared" si="1"/>
        <v>942</v>
      </c>
      <c r="T20" s="64">
        <f>S20/J20</f>
        <v>39.25</v>
      </c>
      <c r="U20" s="65">
        <f t="shared" si="2"/>
        <v>16.93524416135881</v>
      </c>
      <c r="V20" s="66">
        <v>38692</v>
      </c>
      <c r="W20" s="67">
        <v>3649</v>
      </c>
      <c r="X20" s="68">
        <f>IF(V20&lt;&gt;0,-(V20-R20)/V20,"")</f>
        <v>-0.5876925462627933</v>
      </c>
      <c r="Y20" s="68">
        <f>IF(W20&lt;&gt;0,-(W20-S20)/W20,"")</f>
        <v>-0.7418470813921623</v>
      </c>
      <c r="Z20" s="80">
        <v>6159177</v>
      </c>
      <c r="AA20" s="81">
        <v>471340</v>
      </c>
      <c r="AB20" s="73">
        <f t="shared" si="3"/>
        <v>13.067375991853014</v>
      </c>
    </row>
    <row r="21" spans="1:28" s="29" customFormat="1" ht="11.25">
      <c r="A21" s="32">
        <v>15</v>
      </c>
      <c r="B21" s="74" t="s">
        <v>28</v>
      </c>
      <c r="C21" s="53" t="s">
        <v>101</v>
      </c>
      <c r="D21" s="54" t="s">
        <v>40</v>
      </c>
      <c r="E21" s="55" t="s">
        <v>101</v>
      </c>
      <c r="F21" s="56">
        <v>42930</v>
      </c>
      <c r="G21" s="57" t="s">
        <v>43</v>
      </c>
      <c r="H21" s="58">
        <v>17</v>
      </c>
      <c r="I21" s="58">
        <v>17</v>
      </c>
      <c r="J21" s="92">
        <v>17</v>
      </c>
      <c r="K21" s="59">
        <v>1</v>
      </c>
      <c r="L21" s="60">
        <v>3854.5</v>
      </c>
      <c r="M21" s="61">
        <v>260</v>
      </c>
      <c r="N21" s="60">
        <v>3804</v>
      </c>
      <c r="O21" s="61">
        <v>271</v>
      </c>
      <c r="P21" s="60">
        <v>4944</v>
      </c>
      <c r="Q21" s="61">
        <v>323</v>
      </c>
      <c r="R21" s="62">
        <f t="shared" si="0"/>
        <v>12602.5</v>
      </c>
      <c r="S21" s="63">
        <f t="shared" si="1"/>
        <v>854</v>
      </c>
      <c r="T21" s="64">
        <f>S21/J21</f>
        <v>50.23529411764706</v>
      </c>
      <c r="U21" s="65">
        <f t="shared" si="2"/>
        <v>14.757025761124122</v>
      </c>
      <c r="V21" s="66"/>
      <c r="W21" s="67"/>
      <c r="X21" s="68"/>
      <c r="Y21" s="68"/>
      <c r="Z21" s="71">
        <v>12602.5</v>
      </c>
      <c r="AA21" s="72">
        <v>854</v>
      </c>
      <c r="AB21" s="73">
        <f t="shared" si="3"/>
        <v>14.757025761124122</v>
      </c>
    </row>
    <row r="22" spans="1:28" s="29" customFormat="1" ht="11.25">
      <c r="A22" s="32">
        <v>16</v>
      </c>
      <c r="B22" s="82"/>
      <c r="C22" s="75" t="s">
        <v>94</v>
      </c>
      <c r="D22" s="76" t="s">
        <v>35</v>
      </c>
      <c r="E22" s="77" t="s">
        <v>93</v>
      </c>
      <c r="F22" s="78">
        <v>42923</v>
      </c>
      <c r="G22" s="57" t="s">
        <v>41</v>
      </c>
      <c r="H22" s="79">
        <v>162</v>
      </c>
      <c r="I22" s="79">
        <v>162</v>
      </c>
      <c r="J22" s="92">
        <v>27</v>
      </c>
      <c r="K22" s="59">
        <v>2</v>
      </c>
      <c r="L22" s="60">
        <v>1893.3</v>
      </c>
      <c r="M22" s="61">
        <v>178</v>
      </c>
      <c r="N22" s="60">
        <v>3362.06</v>
      </c>
      <c r="O22" s="61">
        <v>265</v>
      </c>
      <c r="P22" s="60">
        <v>4139.65</v>
      </c>
      <c r="Q22" s="61">
        <v>335</v>
      </c>
      <c r="R22" s="62">
        <f t="shared" si="0"/>
        <v>9395.009999999998</v>
      </c>
      <c r="S22" s="63">
        <f t="shared" si="1"/>
        <v>778</v>
      </c>
      <c r="T22" s="64">
        <f>S22/J22</f>
        <v>28.814814814814813</v>
      </c>
      <c r="U22" s="65">
        <f t="shared" si="2"/>
        <v>12.07584832904884</v>
      </c>
      <c r="V22" s="66">
        <v>74673.49</v>
      </c>
      <c r="W22" s="67">
        <v>6161</v>
      </c>
      <c r="X22" s="68">
        <f aca="true" t="shared" si="6" ref="X22:Y24">IF(V22&lt;&gt;0,-(V22-R22)/V22,"")</f>
        <v>-0.8741854706402501</v>
      </c>
      <c r="Y22" s="68">
        <f t="shared" si="6"/>
        <v>-0.8737217984093492</v>
      </c>
      <c r="Z22" s="80">
        <v>149438</v>
      </c>
      <c r="AA22" s="81">
        <v>13337</v>
      </c>
      <c r="AB22" s="73">
        <f t="shared" si="3"/>
        <v>11.204768688610631</v>
      </c>
    </row>
    <row r="23" spans="1:28" s="29" customFormat="1" ht="11.25">
      <c r="A23" s="32">
        <v>17</v>
      </c>
      <c r="B23" s="52"/>
      <c r="C23" s="53" t="s">
        <v>92</v>
      </c>
      <c r="D23" s="54" t="s">
        <v>48</v>
      </c>
      <c r="E23" s="55" t="s">
        <v>92</v>
      </c>
      <c r="F23" s="56">
        <v>42923</v>
      </c>
      <c r="G23" s="57" t="s">
        <v>38</v>
      </c>
      <c r="H23" s="58">
        <v>95</v>
      </c>
      <c r="I23" s="58">
        <v>35</v>
      </c>
      <c r="J23" s="92">
        <v>35</v>
      </c>
      <c r="K23" s="59">
        <v>2</v>
      </c>
      <c r="L23" s="60">
        <v>2523.54</v>
      </c>
      <c r="M23" s="61">
        <v>216</v>
      </c>
      <c r="N23" s="60">
        <v>3080.75</v>
      </c>
      <c r="O23" s="61">
        <v>246</v>
      </c>
      <c r="P23" s="60">
        <v>3479.28</v>
      </c>
      <c r="Q23" s="61">
        <v>286</v>
      </c>
      <c r="R23" s="62">
        <f t="shared" si="0"/>
        <v>9083.57</v>
      </c>
      <c r="S23" s="63">
        <f t="shared" si="1"/>
        <v>748</v>
      </c>
      <c r="T23" s="64">
        <f>S23/J23</f>
        <v>21.37142857142857</v>
      </c>
      <c r="U23" s="65">
        <f t="shared" si="2"/>
        <v>12.143810160427806</v>
      </c>
      <c r="V23" s="66">
        <v>76398.78</v>
      </c>
      <c r="W23" s="67">
        <v>6193</v>
      </c>
      <c r="X23" s="68">
        <f t="shared" si="6"/>
        <v>-0.8811032060983172</v>
      </c>
      <c r="Y23" s="68">
        <f t="shared" si="6"/>
        <v>-0.8792184724689165</v>
      </c>
      <c r="Z23" s="69">
        <v>160088.22</v>
      </c>
      <c r="AA23" s="70">
        <v>13948</v>
      </c>
      <c r="AB23" s="73">
        <f t="shared" si="3"/>
        <v>11.477503584743333</v>
      </c>
    </row>
    <row r="24" spans="1:28" s="29" customFormat="1" ht="11.25">
      <c r="A24" s="32">
        <v>18</v>
      </c>
      <c r="B24" s="82"/>
      <c r="C24" s="75" t="s">
        <v>81</v>
      </c>
      <c r="D24" s="76" t="s">
        <v>31</v>
      </c>
      <c r="E24" s="77" t="s">
        <v>49</v>
      </c>
      <c r="F24" s="78">
        <v>42916</v>
      </c>
      <c r="G24" s="57" t="s">
        <v>41</v>
      </c>
      <c r="H24" s="79">
        <v>175</v>
      </c>
      <c r="I24" s="79">
        <v>175</v>
      </c>
      <c r="J24" s="92">
        <v>20</v>
      </c>
      <c r="K24" s="59">
        <v>3</v>
      </c>
      <c r="L24" s="60">
        <v>2114.37</v>
      </c>
      <c r="M24" s="61">
        <v>188</v>
      </c>
      <c r="N24" s="60">
        <v>2319</v>
      </c>
      <c r="O24" s="61">
        <v>205</v>
      </c>
      <c r="P24" s="60">
        <v>3646.43</v>
      </c>
      <c r="Q24" s="61">
        <v>324</v>
      </c>
      <c r="R24" s="62">
        <f t="shared" si="0"/>
        <v>8079.799999999999</v>
      </c>
      <c r="S24" s="63">
        <f t="shared" si="1"/>
        <v>717</v>
      </c>
      <c r="T24" s="64">
        <f>S24/J24</f>
        <v>35.85</v>
      </c>
      <c r="U24" s="65">
        <f t="shared" si="2"/>
        <v>11.268898186889817</v>
      </c>
      <c r="V24" s="66">
        <v>44267.72</v>
      </c>
      <c r="W24" s="67">
        <v>3816</v>
      </c>
      <c r="X24" s="68">
        <f t="shared" si="6"/>
        <v>-0.8174787407167118</v>
      </c>
      <c r="Y24" s="68">
        <f t="shared" si="6"/>
        <v>-0.8121069182389937</v>
      </c>
      <c r="Z24" s="80">
        <v>323195.4</v>
      </c>
      <c r="AA24" s="81">
        <v>30285</v>
      </c>
      <c r="AB24" s="73">
        <f t="shared" si="3"/>
        <v>10.671797919762259</v>
      </c>
    </row>
    <row r="25" spans="1:28" s="29" customFormat="1" ht="11.25">
      <c r="A25" s="32">
        <v>19</v>
      </c>
      <c r="B25" s="74" t="s">
        <v>28</v>
      </c>
      <c r="C25" s="83" t="s">
        <v>98</v>
      </c>
      <c r="D25" s="54"/>
      <c r="E25" s="84"/>
      <c r="F25" s="56">
        <v>42930</v>
      </c>
      <c r="G25" s="57" t="s">
        <v>42</v>
      </c>
      <c r="H25" s="58">
        <v>12</v>
      </c>
      <c r="I25" s="58">
        <v>12</v>
      </c>
      <c r="J25" s="92">
        <v>12</v>
      </c>
      <c r="K25" s="59">
        <v>1</v>
      </c>
      <c r="L25" s="60">
        <v>2646.94</v>
      </c>
      <c r="M25" s="61">
        <v>397</v>
      </c>
      <c r="N25" s="60">
        <v>954.37</v>
      </c>
      <c r="O25" s="61">
        <v>70</v>
      </c>
      <c r="P25" s="60">
        <v>2008.55</v>
      </c>
      <c r="Q25" s="61">
        <v>121</v>
      </c>
      <c r="R25" s="62">
        <f t="shared" si="0"/>
        <v>5609.86</v>
      </c>
      <c r="S25" s="63">
        <f t="shared" si="1"/>
        <v>588</v>
      </c>
      <c r="T25" s="64">
        <f>S25/J25</f>
        <v>49</v>
      </c>
      <c r="U25" s="65">
        <f t="shared" si="2"/>
        <v>9.540578231292516</v>
      </c>
      <c r="V25" s="66"/>
      <c r="W25" s="67"/>
      <c r="X25" s="68"/>
      <c r="Y25" s="68"/>
      <c r="Z25" s="80">
        <v>5609.86</v>
      </c>
      <c r="AA25" s="81">
        <v>588</v>
      </c>
      <c r="AB25" s="73">
        <f t="shared" si="3"/>
        <v>9.540578231292516</v>
      </c>
    </row>
    <row r="26" spans="1:28" s="29" customFormat="1" ht="11.25">
      <c r="A26" s="32">
        <v>20</v>
      </c>
      <c r="B26" s="82"/>
      <c r="C26" s="75" t="s">
        <v>72</v>
      </c>
      <c r="D26" s="76" t="s">
        <v>31</v>
      </c>
      <c r="E26" s="77" t="s">
        <v>72</v>
      </c>
      <c r="F26" s="78">
        <v>42909</v>
      </c>
      <c r="G26" s="57" t="s">
        <v>41</v>
      </c>
      <c r="H26" s="79">
        <v>202</v>
      </c>
      <c r="I26" s="79">
        <v>197</v>
      </c>
      <c r="J26" s="92">
        <v>9</v>
      </c>
      <c r="K26" s="59">
        <v>4</v>
      </c>
      <c r="L26" s="60">
        <v>1224.95</v>
      </c>
      <c r="M26" s="61">
        <v>126</v>
      </c>
      <c r="N26" s="60">
        <v>1905.98</v>
      </c>
      <c r="O26" s="61">
        <v>186</v>
      </c>
      <c r="P26" s="60">
        <v>2694.3</v>
      </c>
      <c r="Q26" s="61">
        <v>269</v>
      </c>
      <c r="R26" s="62">
        <f t="shared" si="0"/>
        <v>5825.2300000000005</v>
      </c>
      <c r="S26" s="63">
        <f t="shared" si="1"/>
        <v>581</v>
      </c>
      <c r="T26" s="64">
        <f>S26/J26</f>
        <v>64.55555555555556</v>
      </c>
      <c r="U26" s="65">
        <f t="shared" si="2"/>
        <v>10.026213425129088</v>
      </c>
      <c r="V26" s="66">
        <v>37020.35</v>
      </c>
      <c r="W26" s="67">
        <v>3120</v>
      </c>
      <c r="X26" s="68">
        <f>IF(V26&lt;&gt;0,-(V26-R26)/V26,"")</f>
        <v>-0.8426478950090963</v>
      </c>
      <c r="Y26" s="68">
        <f>IF(W26&lt;&gt;0,-(W26-S26)/W26,"")</f>
        <v>-0.8137820512820513</v>
      </c>
      <c r="Z26" s="80">
        <v>724997.9</v>
      </c>
      <c r="AA26" s="81">
        <v>64706</v>
      </c>
      <c r="AB26" s="73">
        <f t="shared" si="3"/>
        <v>11.204492628195222</v>
      </c>
    </row>
    <row r="27" spans="1:28" s="29" customFormat="1" ht="11.25">
      <c r="A27" s="32">
        <v>21</v>
      </c>
      <c r="B27" s="52"/>
      <c r="C27" s="83" t="s">
        <v>84</v>
      </c>
      <c r="D27" s="54" t="s">
        <v>40</v>
      </c>
      <c r="E27" s="84" t="s">
        <v>85</v>
      </c>
      <c r="F27" s="56">
        <v>42923</v>
      </c>
      <c r="G27" s="57" t="s">
        <v>42</v>
      </c>
      <c r="H27" s="58">
        <v>27</v>
      </c>
      <c r="I27" s="58">
        <v>15</v>
      </c>
      <c r="J27" s="92">
        <v>15</v>
      </c>
      <c r="K27" s="59">
        <v>2</v>
      </c>
      <c r="L27" s="60">
        <v>2485.4</v>
      </c>
      <c r="M27" s="61">
        <v>148</v>
      </c>
      <c r="N27" s="60">
        <v>3322.06</v>
      </c>
      <c r="O27" s="61">
        <v>185</v>
      </c>
      <c r="P27" s="60">
        <v>3648.89</v>
      </c>
      <c r="Q27" s="61">
        <v>214</v>
      </c>
      <c r="R27" s="62">
        <f t="shared" si="0"/>
        <v>9456.35</v>
      </c>
      <c r="S27" s="63">
        <f t="shared" si="1"/>
        <v>547</v>
      </c>
      <c r="T27" s="64">
        <f>S27/J27</f>
        <v>36.46666666666667</v>
      </c>
      <c r="U27" s="65">
        <f t="shared" si="2"/>
        <v>17.28765996343693</v>
      </c>
      <c r="V27" s="66">
        <v>32042.7</v>
      </c>
      <c r="W27" s="67">
        <v>1938</v>
      </c>
      <c r="X27" s="68">
        <f>IF(V27&lt;&gt;0,-(V27-R27)/V27,"")</f>
        <v>-0.7048828594344421</v>
      </c>
      <c r="Y27" s="68">
        <f>IF(W27&lt;&gt;0,-(W27-S27)/W27,"")</f>
        <v>-0.717750257997936</v>
      </c>
      <c r="Z27" s="80">
        <v>68181.89</v>
      </c>
      <c r="AA27" s="81">
        <v>4492</v>
      </c>
      <c r="AB27" s="73">
        <f t="shared" si="3"/>
        <v>15.178515138023153</v>
      </c>
    </row>
    <row r="28" spans="1:29" s="29" customFormat="1" ht="11.25">
      <c r="A28" s="32">
        <v>22</v>
      </c>
      <c r="B28" s="74" t="s">
        <v>28</v>
      </c>
      <c r="C28" s="53" t="s">
        <v>107</v>
      </c>
      <c r="D28" s="54" t="s">
        <v>36</v>
      </c>
      <c r="E28" s="55" t="s">
        <v>108</v>
      </c>
      <c r="F28" s="56">
        <v>42930</v>
      </c>
      <c r="G28" s="57" t="s">
        <v>45</v>
      </c>
      <c r="H28" s="58">
        <v>26</v>
      </c>
      <c r="I28" s="58">
        <v>26</v>
      </c>
      <c r="J28" s="92">
        <v>26</v>
      </c>
      <c r="K28" s="59">
        <v>1</v>
      </c>
      <c r="L28" s="60">
        <v>2016</v>
      </c>
      <c r="M28" s="61">
        <v>177</v>
      </c>
      <c r="N28" s="60">
        <v>2041.5</v>
      </c>
      <c r="O28" s="61">
        <v>157</v>
      </c>
      <c r="P28" s="60">
        <v>2559.5</v>
      </c>
      <c r="Q28" s="61">
        <v>188</v>
      </c>
      <c r="R28" s="62">
        <f t="shared" si="0"/>
        <v>6617</v>
      </c>
      <c r="S28" s="63">
        <f t="shared" si="1"/>
        <v>522</v>
      </c>
      <c r="T28" s="64">
        <f>S28/J28</f>
        <v>20.076923076923077</v>
      </c>
      <c r="U28" s="65">
        <f t="shared" si="2"/>
        <v>12.67624521072797</v>
      </c>
      <c r="V28" s="66"/>
      <c r="W28" s="67"/>
      <c r="X28" s="68"/>
      <c r="Y28" s="68"/>
      <c r="Z28" s="80">
        <v>6617</v>
      </c>
      <c r="AA28" s="81">
        <v>522</v>
      </c>
      <c r="AB28" s="73">
        <f t="shared" si="3"/>
        <v>12.67624521072797</v>
      </c>
      <c r="AC28" s="94"/>
    </row>
    <row r="29" spans="1:29" s="29" customFormat="1" ht="11.25">
      <c r="A29" s="32">
        <v>23</v>
      </c>
      <c r="B29" s="52"/>
      <c r="C29" s="53" t="s">
        <v>78</v>
      </c>
      <c r="D29" s="54" t="s">
        <v>48</v>
      </c>
      <c r="E29" s="55" t="s">
        <v>77</v>
      </c>
      <c r="F29" s="56">
        <v>42916</v>
      </c>
      <c r="G29" s="57" t="s">
        <v>30</v>
      </c>
      <c r="H29" s="58">
        <v>35</v>
      </c>
      <c r="I29" s="58">
        <v>11</v>
      </c>
      <c r="J29" s="92">
        <v>11</v>
      </c>
      <c r="K29" s="59">
        <v>3</v>
      </c>
      <c r="L29" s="60">
        <v>2035.64</v>
      </c>
      <c r="M29" s="61">
        <v>111</v>
      </c>
      <c r="N29" s="60">
        <v>2959.86</v>
      </c>
      <c r="O29" s="61">
        <v>149</v>
      </c>
      <c r="P29" s="60">
        <v>4320.79</v>
      </c>
      <c r="Q29" s="61">
        <v>232</v>
      </c>
      <c r="R29" s="62">
        <f t="shared" si="0"/>
        <v>9316.29</v>
      </c>
      <c r="S29" s="63">
        <f t="shared" si="1"/>
        <v>492</v>
      </c>
      <c r="T29" s="64">
        <f>S29/J29</f>
        <v>44.72727272727273</v>
      </c>
      <c r="U29" s="65">
        <f t="shared" si="2"/>
        <v>18.935548780487807</v>
      </c>
      <c r="V29" s="66">
        <v>35850.44</v>
      </c>
      <c r="W29" s="67">
        <v>4055</v>
      </c>
      <c r="X29" s="68">
        <f aca="true" t="shared" si="7" ref="X29:X38">IF(V29&lt;&gt;0,-(V29-R29)/V29,"")</f>
        <v>-0.7401345701754288</v>
      </c>
      <c r="Y29" s="68">
        <f aca="true" t="shared" si="8" ref="Y29:Y38">IF(W29&lt;&gt;0,-(W29-S29)/W29,"")</f>
        <v>-0.878668310727497</v>
      </c>
      <c r="Z29" s="71">
        <v>254747.49</v>
      </c>
      <c r="AA29" s="72">
        <v>18891</v>
      </c>
      <c r="AB29" s="73">
        <f t="shared" si="3"/>
        <v>13.485124662537716</v>
      </c>
      <c r="AC29" s="94"/>
    </row>
    <row r="30" spans="1:29" s="29" customFormat="1" ht="11.25">
      <c r="A30" s="32">
        <v>24</v>
      </c>
      <c r="B30" s="52"/>
      <c r="C30" s="53" t="s">
        <v>69</v>
      </c>
      <c r="D30" s="54" t="s">
        <v>31</v>
      </c>
      <c r="E30" s="55" t="s">
        <v>69</v>
      </c>
      <c r="F30" s="56">
        <v>42902</v>
      </c>
      <c r="G30" s="57" t="s">
        <v>34</v>
      </c>
      <c r="H30" s="58">
        <v>230</v>
      </c>
      <c r="I30" s="58">
        <v>8</v>
      </c>
      <c r="J30" s="92">
        <v>8</v>
      </c>
      <c r="K30" s="59">
        <v>5</v>
      </c>
      <c r="L30" s="60">
        <v>1176</v>
      </c>
      <c r="M30" s="61">
        <v>127</v>
      </c>
      <c r="N30" s="60">
        <v>1131.8</v>
      </c>
      <c r="O30" s="61">
        <v>124</v>
      </c>
      <c r="P30" s="60">
        <v>1452</v>
      </c>
      <c r="Q30" s="61">
        <v>153</v>
      </c>
      <c r="R30" s="62">
        <f t="shared" si="0"/>
        <v>3759.8</v>
      </c>
      <c r="S30" s="63">
        <f t="shared" si="1"/>
        <v>404</v>
      </c>
      <c r="T30" s="64">
        <f>S30/J30</f>
        <v>50.5</v>
      </c>
      <c r="U30" s="65">
        <f t="shared" si="2"/>
        <v>9.306435643564356</v>
      </c>
      <c r="V30" s="66">
        <v>16936.02</v>
      </c>
      <c r="W30" s="67">
        <v>1531</v>
      </c>
      <c r="X30" s="68">
        <f t="shared" si="7"/>
        <v>-0.7779997897971307</v>
      </c>
      <c r="Y30" s="68">
        <f t="shared" si="8"/>
        <v>-0.736120182887002</v>
      </c>
      <c r="Z30" s="71">
        <v>1055767.16</v>
      </c>
      <c r="AA30" s="72">
        <v>91791</v>
      </c>
      <c r="AB30" s="73">
        <f t="shared" si="3"/>
        <v>11.501859223671165</v>
      </c>
      <c r="AC30" s="94"/>
    </row>
    <row r="31" spans="1:29" s="29" customFormat="1" ht="11.25">
      <c r="A31" s="32">
        <v>25</v>
      </c>
      <c r="B31" s="52"/>
      <c r="C31" s="53" t="s">
        <v>76</v>
      </c>
      <c r="D31" s="54" t="s">
        <v>29</v>
      </c>
      <c r="E31" s="55" t="s">
        <v>76</v>
      </c>
      <c r="F31" s="56">
        <v>42916</v>
      </c>
      <c r="G31" s="57" t="s">
        <v>43</v>
      </c>
      <c r="H31" s="58">
        <v>12</v>
      </c>
      <c r="I31" s="58">
        <v>12</v>
      </c>
      <c r="J31" s="92">
        <v>12</v>
      </c>
      <c r="K31" s="59">
        <v>3</v>
      </c>
      <c r="L31" s="60">
        <v>1517</v>
      </c>
      <c r="M31" s="61">
        <v>103</v>
      </c>
      <c r="N31" s="60">
        <v>1896.5</v>
      </c>
      <c r="O31" s="61">
        <v>124</v>
      </c>
      <c r="P31" s="60">
        <v>1677</v>
      </c>
      <c r="Q31" s="61">
        <v>105</v>
      </c>
      <c r="R31" s="62">
        <f t="shared" si="0"/>
        <v>5090.5</v>
      </c>
      <c r="S31" s="63">
        <f t="shared" si="1"/>
        <v>332</v>
      </c>
      <c r="T31" s="64">
        <f>S31/J31</f>
        <v>27.666666666666668</v>
      </c>
      <c r="U31" s="65">
        <f t="shared" si="2"/>
        <v>15.332831325301205</v>
      </c>
      <c r="V31" s="66">
        <v>9492.5</v>
      </c>
      <c r="W31" s="67">
        <v>664</v>
      </c>
      <c r="X31" s="68">
        <f t="shared" si="7"/>
        <v>-0.46373452725836184</v>
      </c>
      <c r="Y31" s="68">
        <f t="shared" si="8"/>
        <v>-0.5</v>
      </c>
      <c r="Z31" s="71">
        <v>44690.75</v>
      </c>
      <c r="AA31" s="72">
        <v>3099</v>
      </c>
      <c r="AB31" s="73">
        <f t="shared" si="3"/>
        <v>14.421022910616328</v>
      </c>
      <c r="AC31" s="94"/>
    </row>
    <row r="32" spans="1:29" s="29" customFormat="1" ht="11.25">
      <c r="A32" s="32">
        <v>26</v>
      </c>
      <c r="B32" s="52"/>
      <c r="C32" s="53" t="s">
        <v>79</v>
      </c>
      <c r="D32" s="54" t="s">
        <v>29</v>
      </c>
      <c r="E32" s="55" t="s">
        <v>80</v>
      </c>
      <c r="F32" s="56">
        <v>42916</v>
      </c>
      <c r="G32" s="57" t="s">
        <v>46</v>
      </c>
      <c r="H32" s="58">
        <v>45</v>
      </c>
      <c r="I32" s="58">
        <v>21</v>
      </c>
      <c r="J32" s="92">
        <v>21</v>
      </c>
      <c r="K32" s="59">
        <v>3</v>
      </c>
      <c r="L32" s="60">
        <v>926.64</v>
      </c>
      <c r="M32" s="61">
        <v>93</v>
      </c>
      <c r="N32" s="60">
        <v>1083.72</v>
      </c>
      <c r="O32" s="61">
        <v>108</v>
      </c>
      <c r="P32" s="60">
        <v>961.13</v>
      </c>
      <c r="Q32" s="61">
        <v>97</v>
      </c>
      <c r="R32" s="62">
        <f t="shared" si="0"/>
        <v>2971.4900000000002</v>
      </c>
      <c r="S32" s="63">
        <f t="shared" si="1"/>
        <v>298</v>
      </c>
      <c r="T32" s="64">
        <f>S32/J32</f>
        <v>14.19047619047619</v>
      </c>
      <c r="U32" s="65">
        <f t="shared" si="2"/>
        <v>9.971442953020135</v>
      </c>
      <c r="V32" s="66">
        <v>7512.41</v>
      </c>
      <c r="W32" s="67">
        <v>721</v>
      </c>
      <c r="X32" s="68">
        <f t="shared" si="7"/>
        <v>-0.6044558270914394</v>
      </c>
      <c r="Y32" s="68">
        <f t="shared" si="8"/>
        <v>-0.5866851595006934</v>
      </c>
      <c r="Z32" s="71">
        <v>65111.98</v>
      </c>
      <c r="AA32" s="72">
        <v>5949</v>
      </c>
      <c r="AB32" s="73">
        <f t="shared" si="3"/>
        <v>10.94502941670869</v>
      </c>
      <c r="AC32" s="94"/>
    </row>
    <row r="33" spans="1:29" s="29" customFormat="1" ht="11.25">
      <c r="A33" s="32">
        <v>27</v>
      </c>
      <c r="B33" s="52"/>
      <c r="C33" s="53" t="s">
        <v>50</v>
      </c>
      <c r="D33" s="54" t="s">
        <v>37</v>
      </c>
      <c r="E33" s="55" t="s">
        <v>50</v>
      </c>
      <c r="F33" s="56">
        <v>42782</v>
      </c>
      <c r="G33" s="57" t="s">
        <v>34</v>
      </c>
      <c r="H33" s="58">
        <v>393</v>
      </c>
      <c r="I33" s="58">
        <v>3</v>
      </c>
      <c r="J33" s="92">
        <v>3</v>
      </c>
      <c r="K33" s="59">
        <v>21</v>
      </c>
      <c r="L33" s="60">
        <v>881.01</v>
      </c>
      <c r="M33" s="61">
        <v>79</v>
      </c>
      <c r="N33" s="60">
        <v>736</v>
      </c>
      <c r="O33" s="61">
        <v>61</v>
      </c>
      <c r="P33" s="60">
        <v>1208.57</v>
      </c>
      <c r="Q33" s="61">
        <v>107</v>
      </c>
      <c r="R33" s="62">
        <f t="shared" si="0"/>
        <v>2825.58</v>
      </c>
      <c r="S33" s="63">
        <f t="shared" si="1"/>
        <v>247</v>
      </c>
      <c r="T33" s="64">
        <f>S33/J33</f>
        <v>82.33333333333333</v>
      </c>
      <c r="U33" s="65">
        <f t="shared" si="2"/>
        <v>11.439595141700405</v>
      </c>
      <c r="V33" s="66">
        <v>21244.59</v>
      </c>
      <c r="W33" s="67">
        <v>2823</v>
      </c>
      <c r="X33" s="68">
        <f t="shared" si="7"/>
        <v>-0.8669976685829193</v>
      </c>
      <c r="Y33" s="68">
        <f t="shared" si="8"/>
        <v>-0.9125044279135671</v>
      </c>
      <c r="Z33" s="71">
        <v>85959139.83</v>
      </c>
      <c r="AA33" s="72">
        <v>7433799</v>
      </c>
      <c r="AB33" s="73">
        <f t="shared" si="3"/>
        <v>11.56328545202796</v>
      </c>
      <c r="AC33" s="94"/>
    </row>
    <row r="34" spans="1:29" s="29" customFormat="1" ht="11.25">
      <c r="A34" s="32">
        <v>28</v>
      </c>
      <c r="B34" s="52"/>
      <c r="C34" s="53" t="s">
        <v>57</v>
      </c>
      <c r="D34" s="54" t="s">
        <v>35</v>
      </c>
      <c r="E34" s="55" t="s">
        <v>56</v>
      </c>
      <c r="F34" s="56">
        <v>42874</v>
      </c>
      <c r="G34" s="57" t="s">
        <v>44</v>
      </c>
      <c r="H34" s="58">
        <v>125</v>
      </c>
      <c r="I34" s="58">
        <v>1</v>
      </c>
      <c r="J34" s="92">
        <v>1</v>
      </c>
      <c r="K34" s="59">
        <v>8</v>
      </c>
      <c r="L34" s="60">
        <v>500</v>
      </c>
      <c r="M34" s="61">
        <v>75</v>
      </c>
      <c r="N34" s="60">
        <v>500</v>
      </c>
      <c r="O34" s="61">
        <v>75</v>
      </c>
      <c r="P34" s="60">
        <v>500</v>
      </c>
      <c r="Q34" s="61">
        <v>75</v>
      </c>
      <c r="R34" s="62">
        <f t="shared" si="0"/>
        <v>1500</v>
      </c>
      <c r="S34" s="63">
        <f t="shared" si="1"/>
        <v>225</v>
      </c>
      <c r="T34" s="64">
        <f>S34/J34</f>
        <v>225</v>
      </c>
      <c r="U34" s="65">
        <f t="shared" si="2"/>
        <v>6.666666666666667</v>
      </c>
      <c r="V34" s="66">
        <v>24</v>
      </c>
      <c r="W34" s="67">
        <v>3</v>
      </c>
      <c r="X34" s="68">
        <f t="shared" si="7"/>
        <v>61.5</v>
      </c>
      <c r="Y34" s="68">
        <f t="shared" si="8"/>
        <v>74</v>
      </c>
      <c r="Z34" s="71">
        <v>323399.31</v>
      </c>
      <c r="AA34" s="72">
        <v>30190</v>
      </c>
      <c r="AB34" s="73">
        <f t="shared" si="3"/>
        <v>10.712133487909904</v>
      </c>
      <c r="AC34" s="94"/>
    </row>
    <row r="35" spans="1:29" s="29" customFormat="1" ht="11.25">
      <c r="A35" s="32">
        <v>29</v>
      </c>
      <c r="B35" s="82"/>
      <c r="C35" s="75" t="s">
        <v>52</v>
      </c>
      <c r="D35" s="76" t="s">
        <v>33</v>
      </c>
      <c r="E35" s="77" t="s">
        <v>53</v>
      </c>
      <c r="F35" s="78">
        <v>42825</v>
      </c>
      <c r="G35" s="57" t="s">
        <v>41</v>
      </c>
      <c r="H35" s="79">
        <v>269</v>
      </c>
      <c r="I35" s="79">
        <v>2</v>
      </c>
      <c r="J35" s="92">
        <v>2</v>
      </c>
      <c r="K35" s="59">
        <v>16</v>
      </c>
      <c r="L35" s="60">
        <v>727</v>
      </c>
      <c r="M35" s="61">
        <v>78</v>
      </c>
      <c r="N35" s="60">
        <v>829.5</v>
      </c>
      <c r="O35" s="61">
        <v>64</v>
      </c>
      <c r="P35" s="60">
        <v>398.5</v>
      </c>
      <c r="Q35" s="61">
        <v>32</v>
      </c>
      <c r="R35" s="62">
        <f t="shared" si="0"/>
        <v>1955</v>
      </c>
      <c r="S35" s="63">
        <f t="shared" si="1"/>
        <v>174</v>
      </c>
      <c r="T35" s="64">
        <f>S35/J35</f>
        <v>87</v>
      </c>
      <c r="U35" s="65">
        <f t="shared" si="2"/>
        <v>11.235632183908047</v>
      </c>
      <c r="V35" s="66">
        <v>2350.5</v>
      </c>
      <c r="W35" s="67">
        <v>233</v>
      </c>
      <c r="X35" s="68">
        <f t="shared" si="7"/>
        <v>-0.16826207189959583</v>
      </c>
      <c r="Y35" s="68">
        <f t="shared" si="8"/>
        <v>-0.2532188841201717</v>
      </c>
      <c r="Z35" s="80">
        <v>7054695</v>
      </c>
      <c r="AA35" s="81">
        <v>578201</v>
      </c>
      <c r="AB35" s="73">
        <f t="shared" si="3"/>
        <v>12.201111724123617</v>
      </c>
      <c r="AC35" s="94"/>
    </row>
    <row r="36" spans="1:29" s="29" customFormat="1" ht="11.25">
      <c r="A36" s="32">
        <v>30</v>
      </c>
      <c r="B36" s="52"/>
      <c r="C36" s="53" t="s">
        <v>86</v>
      </c>
      <c r="D36" s="54"/>
      <c r="E36" s="55" t="s">
        <v>86</v>
      </c>
      <c r="F36" s="56">
        <v>42923</v>
      </c>
      <c r="G36" s="57" t="s">
        <v>43</v>
      </c>
      <c r="H36" s="58">
        <v>7</v>
      </c>
      <c r="I36" s="58">
        <v>8</v>
      </c>
      <c r="J36" s="92">
        <v>8</v>
      </c>
      <c r="K36" s="59">
        <v>2</v>
      </c>
      <c r="L36" s="60">
        <v>823</v>
      </c>
      <c r="M36" s="61">
        <v>63</v>
      </c>
      <c r="N36" s="60">
        <v>469</v>
      </c>
      <c r="O36" s="61">
        <v>39</v>
      </c>
      <c r="P36" s="60">
        <v>465</v>
      </c>
      <c r="Q36" s="61">
        <v>36</v>
      </c>
      <c r="R36" s="62">
        <f t="shared" si="0"/>
        <v>1757</v>
      </c>
      <c r="S36" s="63">
        <f t="shared" si="1"/>
        <v>138</v>
      </c>
      <c r="T36" s="64">
        <f>S36/J36</f>
        <v>17.25</v>
      </c>
      <c r="U36" s="65">
        <f t="shared" si="2"/>
        <v>12.731884057971014</v>
      </c>
      <c r="V36" s="66">
        <v>4974</v>
      </c>
      <c r="W36" s="67">
        <v>425</v>
      </c>
      <c r="X36" s="68">
        <f t="shared" si="7"/>
        <v>-0.6467631684760756</v>
      </c>
      <c r="Y36" s="68">
        <f t="shared" si="8"/>
        <v>-0.6752941176470588</v>
      </c>
      <c r="Z36" s="71">
        <v>10493.21</v>
      </c>
      <c r="AA36" s="72">
        <v>802</v>
      </c>
      <c r="AB36" s="73">
        <f t="shared" si="3"/>
        <v>13.083802992518702</v>
      </c>
      <c r="AC36" s="94"/>
    </row>
    <row r="37" spans="1:29" s="29" customFormat="1" ht="11.25">
      <c r="A37" s="32">
        <v>31</v>
      </c>
      <c r="B37" s="52"/>
      <c r="C37" s="53" t="s">
        <v>87</v>
      </c>
      <c r="D37" s="54" t="s">
        <v>40</v>
      </c>
      <c r="E37" s="55" t="s">
        <v>88</v>
      </c>
      <c r="F37" s="56">
        <v>42923</v>
      </c>
      <c r="G37" s="57" t="s">
        <v>68</v>
      </c>
      <c r="H37" s="58">
        <v>45</v>
      </c>
      <c r="I37" s="58">
        <v>11</v>
      </c>
      <c r="J37" s="92">
        <v>11</v>
      </c>
      <c r="K37" s="59">
        <v>2</v>
      </c>
      <c r="L37" s="60">
        <v>488</v>
      </c>
      <c r="M37" s="61">
        <v>35</v>
      </c>
      <c r="N37" s="60">
        <v>635</v>
      </c>
      <c r="O37" s="61">
        <v>44</v>
      </c>
      <c r="P37" s="60">
        <v>712</v>
      </c>
      <c r="Q37" s="61">
        <v>55</v>
      </c>
      <c r="R37" s="62">
        <f t="shared" si="0"/>
        <v>1835</v>
      </c>
      <c r="S37" s="63">
        <f t="shared" si="1"/>
        <v>134</v>
      </c>
      <c r="T37" s="64">
        <f>S37/J37</f>
        <v>12.181818181818182</v>
      </c>
      <c r="U37" s="65">
        <f t="shared" si="2"/>
        <v>13.694029850746269</v>
      </c>
      <c r="V37" s="66">
        <v>27339</v>
      </c>
      <c r="W37" s="67">
        <v>2088</v>
      </c>
      <c r="X37" s="68">
        <f t="shared" si="7"/>
        <v>-0.9328797688284136</v>
      </c>
      <c r="Y37" s="68">
        <f t="shared" si="8"/>
        <v>-0.935823754789272</v>
      </c>
      <c r="Z37" s="71">
        <v>27339</v>
      </c>
      <c r="AA37" s="72">
        <v>2088</v>
      </c>
      <c r="AB37" s="73">
        <f t="shared" si="3"/>
        <v>13.093390804597702</v>
      </c>
      <c r="AC37" s="94"/>
    </row>
    <row r="38" spans="1:29" s="29" customFormat="1" ht="11.25">
      <c r="A38" s="32">
        <v>32</v>
      </c>
      <c r="B38" s="52"/>
      <c r="C38" s="53" t="s">
        <v>89</v>
      </c>
      <c r="D38" s="54" t="s">
        <v>29</v>
      </c>
      <c r="E38" s="55" t="s">
        <v>90</v>
      </c>
      <c r="F38" s="56">
        <v>42923</v>
      </c>
      <c r="G38" s="57" t="s">
        <v>51</v>
      </c>
      <c r="H38" s="58">
        <v>5</v>
      </c>
      <c r="I38" s="58">
        <v>5</v>
      </c>
      <c r="J38" s="92">
        <v>5</v>
      </c>
      <c r="K38" s="59">
        <v>2</v>
      </c>
      <c r="L38" s="60">
        <v>254.14</v>
      </c>
      <c r="M38" s="61">
        <v>25</v>
      </c>
      <c r="N38" s="60">
        <v>389.09</v>
      </c>
      <c r="O38" s="61">
        <v>40</v>
      </c>
      <c r="P38" s="60">
        <v>553.27</v>
      </c>
      <c r="Q38" s="61">
        <v>56</v>
      </c>
      <c r="R38" s="62">
        <f t="shared" si="0"/>
        <v>1196.5</v>
      </c>
      <c r="S38" s="63">
        <f t="shared" si="1"/>
        <v>121</v>
      </c>
      <c r="T38" s="64">
        <f>S38/J38</f>
        <v>24.2</v>
      </c>
      <c r="U38" s="65">
        <f t="shared" si="2"/>
        <v>9.888429752066116</v>
      </c>
      <c r="V38" s="66">
        <v>1604.94</v>
      </c>
      <c r="W38" s="67">
        <v>161</v>
      </c>
      <c r="X38" s="68">
        <f t="shared" si="7"/>
        <v>-0.2544892643961768</v>
      </c>
      <c r="Y38" s="68">
        <f t="shared" si="8"/>
        <v>-0.2484472049689441</v>
      </c>
      <c r="Z38" s="71">
        <v>4485.67</v>
      </c>
      <c r="AA38" s="72">
        <v>463</v>
      </c>
      <c r="AB38" s="73">
        <f t="shared" si="3"/>
        <v>9.688272138228943</v>
      </c>
      <c r="AC38" s="94"/>
    </row>
    <row r="39" spans="1:29" s="29" customFormat="1" ht="11.25">
      <c r="A39" s="32">
        <v>33</v>
      </c>
      <c r="B39" s="74" t="s">
        <v>28</v>
      </c>
      <c r="C39" s="53" t="s">
        <v>110</v>
      </c>
      <c r="D39" s="54" t="s">
        <v>37</v>
      </c>
      <c r="E39" s="55" t="s">
        <v>110</v>
      </c>
      <c r="F39" s="56">
        <v>42930</v>
      </c>
      <c r="G39" s="57" t="s">
        <v>109</v>
      </c>
      <c r="H39" s="58">
        <v>5</v>
      </c>
      <c r="I39" s="58">
        <v>5</v>
      </c>
      <c r="J39" s="92">
        <v>5</v>
      </c>
      <c r="K39" s="59">
        <v>1</v>
      </c>
      <c r="L39" s="60">
        <v>292</v>
      </c>
      <c r="M39" s="61">
        <v>29</v>
      </c>
      <c r="N39" s="60">
        <v>347</v>
      </c>
      <c r="O39" s="61">
        <v>35</v>
      </c>
      <c r="P39" s="60">
        <v>491</v>
      </c>
      <c r="Q39" s="61">
        <v>49</v>
      </c>
      <c r="R39" s="62">
        <f t="shared" si="0"/>
        <v>1130</v>
      </c>
      <c r="S39" s="63">
        <f t="shared" si="1"/>
        <v>113</v>
      </c>
      <c r="T39" s="64">
        <f>S39/J39</f>
        <v>22.6</v>
      </c>
      <c r="U39" s="65">
        <f t="shared" si="2"/>
        <v>10</v>
      </c>
      <c r="V39" s="66"/>
      <c r="W39" s="67"/>
      <c r="X39" s="68"/>
      <c r="Y39" s="68"/>
      <c r="Z39" s="80">
        <v>1130</v>
      </c>
      <c r="AA39" s="81">
        <v>113</v>
      </c>
      <c r="AB39" s="73">
        <f t="shared" si="3"/>
        <v>10</v>
      </c>
      <c r="AC39" s="94"/>
    </row>
    <row r="40" spans="1:29" s="29" customFormat="1" ht="11.25">
      <c r="A40" s="32">
        <v>34</v>
      </c>
      <c r="B40" s="52"/>
      <c r="C40" s="53" t="s">
        <v>67</v>
      </c>
      <c r="D40" s="54" t="s">
        <v>29</v>
      </c>
      <c r="E40" s="55" t="s">
        <v>67</v>
      </c>
      <c r="F40" s="56">
        <v>42902</v>
      </c>
      <c r="G40" s="57" t="s">
        <v>68</v>
      </c>
      <c r="H40" s="58">
        <v>190</v>
      </c>
      <c r="I40" s="58">
        <v>7</v>
      </c>
      <c r="J40" s="92">
        <v>7</v>
      </c>
      <c r="K40" s="59">
        <v>5</v>
      </c>
      <c r="L40" s="60">
        <v>149</v>
      </c>
      <c r="M40" s="61">
        <v>26</v>
      </c>
      <c r="N40" s="60">
        <v>300</v>
      </c>
      <c r="O40" s="61">
        <v>48</v>
      </c>
      <c r="P40" s="60">
        <v>269</v>
      </c>
      <c r="Q40" s="61">
        <v>39</v>
      </c>
      <c r="R40" s="62">
        <f t="shared" si="0"/>
        <v>718</v>
      </c>
      <c r="S40" s="63">
        <f t="shared" si="1"/>
        <v>113</v>
      </c>
      <c r="T40" s="64">
        <f>S40/J40</f>
        <v>16.142857142857142</v>
      </c>
      <c r="U40" s="65">
        <f t="shared" si="2"/>
        <v>6.353982300884955</v>
      </c>
      <c r="V40" s="66">
        <v>1381</v>
      </c>
      <c r="W40" s="67">
        <v>142</v>
      </c>
      <c r="X40" s="68">
        <f>IF(V40&lt;&gt;0,-(V40-R40)/V40,"")</f>
        <v>-0.48008689355539463</v>
      </c>
      <c r="Y40" s="68">
        <f>IF(W40&lt;&gt;0,-(W40-S40)/W40,"")</f>
        <v>-0.20422535211267606</v>
      </c>
      <c r="Z40" s="71">
        <v>487429</v>
      </c>
      <c r="AA40" s="72">
        <v>42569</v>
      </c>
      <c r="AB40" s="73">
        <f t="shared" si="3"/>
        <v>11.450327703258239</v>
      </c>
      <c r="AC40" s="94"/>
    </row>
    <row r="41" spans="1:29" s="29" customFormat="1" ht="11.25">
      <c r="A41" s="32">
        <v>35</v>
      </c>
      <c r="B41" s="52"/>
      <c r="C41" s="53" t="s">
        <v>58</v>
      </c>
      <c r="D41" s="54" t="s">
        <v>33</v>
      </c>
      <c r="E41" s="55" t="s">
        <v>59</v>
      </c>
      <c r="F41" s="56">
        <v>42881</v>
      </c>
      <c r="G41" s="57" t="s">
        <v>34</v>
      </c>
      <c r="H41" s="58">
        <v>265</v>
      </c>
      <c r="I41" s="58">
        <v>1</v>
      </c>
      <c r="J41" s="92">
        <v>1</v>
      </c>
      <c r="K41" s="59">
        <v>8</v>
      </c>
      <c r="L41" s="60">
        <v>200</v>
      </c>
      <c r="M41" s="61">
        <v>25</v>
      </c>
      <c r="N41" s="60">
        <v>44</v>
      </c>
      <c r="O41" s="61">
        <v>4</v>
      </c>
      <c r="P41" s="60">
        <v>44</v>
      </c>
      <c r="Q41" s="61">
        <v>4</v>
      </c>
      <c r="R41" s="62">
        <f t="shared" si="0"/>
        <v>288</v>
      </c>
      <c r="S41" s="63">
        <f t="shared" si="1"/>
        <v>33</v>
      </c>
      <c r="T41" s="64">
        <f>S41/J41</f>
        <v>33</v>
      </c>
      <c r="U41" s="65">
        <f t="shared" si="2"/>
        <v>8.727272727272727</v>
      </c>
      <c r="V41" s="66">
        <v>400</v>
      </c>
      <c r="W41" s="67">
        <v>50</v>
      </c>
      <c r="X41" s="68">
        <f>IF(V41&lt;&gt;0,-(V41-R41)/V41,"")</f>
        <v>-0.28</v>
      </c>
      <c r="Y41" s="68">
        <f>IF(W41&lt;&gt;0,-(W41-S41)/W41,"")</f>
        <v>-0.34</v>
      </c>
      <c r="Z41" s="71">
        <v>534315.11</v>
      </c>
      <c r="AA41" s="72">
        <v>53194</v>
      </c>
      <c r="AB41" s="73">
        <f t="shared" si="3"/>
        <v>10.044649960521863</v>
      </c>
      <c r="AC41" s="94"/>
    </row>
    <row r="42" spans="1:29" s="29" customFormat="1" ht="11.25">
      <c r="A42" s="32">
        <v>36</v>
      </c>
      <c r="B42" s="52"/>
      <c r="C42" s="53" t="s">
        <v>63</v>
      </c>
      <c r="D42" s="54" t="s">
        <v>37</v>
      </c>
      <c r="E42" s="55" t="s">
        <v>64</v>
      </c>
      <c r="F42" s="56">
        <v>42895</v>
      </c>
      <c r="G42" s="57" t="s">
        <v>44</v>
      </c>
      <c r="H42" s="58">
        <v>34</v>
      </c>
      <c r="I42" s="58">
        <v>1</v>
      </c>
      <c r="J42" s="92">
        <v>1</v>
      </c>
      <c r="K42" s="59">
        <v>6</v>
      </c>
      <c r="L42" s="60">
        <v>41</v>
      </c>
      <c r="M42" s="61">
        <v>5</v>
      </c>
      <c r="N42" s="60">
        <v>40</v>
      </c>
      <c r="O42" s="61">
        <v>4</v>
      </c>
      <c r="P42" s="60">
        <v>60</v>
      </c>
      <c r="Q42" s="61">
        <v>6</v>
      </c>
      <c r="R42" s="62">
        <f t="shared" si="0"/>
        <v>141</v>
      </c>
      <c r="S42" s="63">
        <f t="shared" si="1"/>
        <v>15</v>
      </c>
      <c r="T42" s="64">
        <f>S42/J42</f>
        <v>15</v>
      </c>
      <c r="U42" s="65">
        <f t="shared" si="2"/>
        <v>9.4</v>
      </c>
      <c r="V42" s="66">
        <v>586</v>
      </c>
      <c r="W42" s="67">
        <v>105</v>
      </c>
      <c r="X42" s="68">
        <f>IF(V42&lt;&gt;0,-(V42-R42)/V42,"")</f>
        <v>-0.7593856655290102</v>
      </c>
      <c r="Y42" s="68">
        <f>IF(W42&lt;&gt;0,-(W42-S42)/W42,"")</f>
        <v>-0.8571428571428571</v>
      </c>
      <c r="Z42" s="71">
        <v>28462.32</v>
      </c>
      <c r="AA42" s="72">
        <v>2929</v>
      </c>
      <c r="AB42" s="73">
        <f t="shared" si="3"/>
        <v>9.717418914305224</v>
      </c>
      <c r="AC42" s="94"/>
    </row>
    <row r="43" spans="1:29" s="29" customFormat="1" ht="11.25">
      <c r="A43" s="32">
        <v>37</v>
      </c>
      <c r="B43" s="52"/>
      <c r="C43" s="53" t="s">
        <v>55</v>
      </c>
      <c r="D43" s="54" t="s">
        <v>29</v>
      </c>
      <c r="E43" s="55" t="s">
        <v>55</v>
      </c>
      <c r="F43" s="56">
        <v>42860</v>
      </c>
      <c r="G43" s="57" t="s">
        <v>47</v>
      </c>
      <c r="H43" s="58">
        <v>91</v>
      </c>
      <c r="I43" s="58">
        <v>1</v>
      </c>
      <c r="J43" s="92">
        <v>1</v>
      </c>
      <c r="K43" s="59">
        <v>11</v>
      </c>
      <c r="L43" s="60">
        <v>0</v>
      </c>
      <c r="M43" s="61">
        <v>0</v>
      </c>
      <c r="N43" s="60">
        <v>54</v>
      </c>
      <c r="O43" s="61">
        <v>5</v>
      </c>
      <c r="P43" s="60">
        <v>62</v>
      </c>
      <c r="Q43" s="61">
        <v>6</v>
      </c>
      <c r="R43" s="62">
        <f t="shared" si="0"/>
        <v>116</v>
      </c>
      <c r="S43" s="63">
        <f t="shared" si="1"/>
        <v>11</v>
      </c>
      <c r="T43" s="64">
        <f>S43/J43</f>
        <v>11</v>
      </c>
      <c r="U43" s="65">
        <f t="shared" si="2"/>
        <v>10.545454545454545</v>
      </c>
      <c r="V43" s="66">
        <v>276</v>
      </c>
      <c r="W43" s="67">
        <v>27</v>
      </c>
      <c r="X43" s="68">
        <f>IF(V43&lt;&gt;0,-(V43-R43)/V43,"")</f>
        <v>-0.5797101449275363</v>
      </c>
      <c r="Y43" s="68">
        <f>IF(W43&lt;&gt;0,-(W43-S43)/W43,"")</f>
        <v>-0.5925925925925926</v>
      </c>
      <c r="Z43" s="71">
        <v>216197.56</v>
      </c>
      <c r="AA43" s="72">
        <v>20100</v>
      </c>
      <c r="AB43" s="73">
        <f t="shared" si="3"/>
        <v>10.75609751243781</v>
      </c>
      <c r="AC43" s="94"/>
    </row>
    <row r="44" spans="1:29" s="29" customFormat="1" ht="11.25">
      <c r="A44" s="32">
        <v>38</v>
      </c>
      <c r="B44" s="52"/>
      <c r="C44" s="83">
        <v>11</v>
      </c>
      <c r="D44" s="54" t="s">
        <v>48</v>
      </c>
      <c r="E44" s="84">
        <v>11</v>
      </c>
      <c r="F44" s="56">
        <v>42895</v>
      </c>
      <c r="G44" s="57" t="s">
        <v>34</v>
      </c>
      <c r="H44" s="58">
        <v>89</v>
      </c>
      <c r="I44" s="58">
        <v>1</v>
      </c>
      <c r="J44" s="92">
        <v>1</v>
      </c>
      <c r="K44" s="59">
        <v>6</v>
      </c>
      <c r="L44" s="60">
        <v>0</v>
      </c>
      <c r="M44" s="61">
        <v>0</v>
      </c>
      <c r="N44" s="60">
        <v>18</v>
      </c>
      <c r="O44" s="61">
        <v>2</v>
      </c>
      <c r="P44" s="60">
        <v>81</v>
      </c>
      <c r="Q44" s="61">
        <v>9</v>
      </c>
      <c r="R44" s="62">
        <f t="shared" si="0"/>
        <v>99</v>
      </c>
      <c r="S44" s="63">
        <f t="shared" si="1"/>
        <v>11</v>
      </c>
      <c r="T44" s="64">
        <f>S44/J44</f>
        <v>11</v>
      </c>
      <c r="U44" s="65">
        <f t="shared" si="2"/>
        <v>9</v>
      </c>
      <c r="V44" s="66">
        <v>498</v>
      </c>
      <c r="W44" s="67">
        <v>52</v>
      </c>
      <c r="X44" s="68">
        <f>IF(V44&lt;&gt;0,-(V44-R44)/V44,"")</f>
        <v>-0.8012048192771084</v>
      </c>
      <c r="Y44" s="68">
        <f>IF(W44&lt;&gt;0,-(W44-S44)/W44,"")</f>
        <v>-0.7884615384615384</v>
      </c>
      <c r="Z44" s="71">
        <v>276206.31</v>
      </c>
      <c r="AA44" s="72">
        <v>23968</v>
      </c>
      <c r="AB44" s="73">
        <f t="shared" si="3"/>
        <v>11.523961532042723</v>
      </c>
      <c r="AC44" s="94"/>
    </row>
  </sheetData>
  <sheetProtection formatCells="0" formatColumns="0" formatRows="0" insertColumns="0" insertRows="0" insertHyperlinks="0" deleteColumns="0" deleteRows="0" sort="0" autoFilter="0" pivotTables="0"/>
  <mergeCells count="11">
    <mergeCell ref="B1:D1"/>
    <mergeCell ref="B2:D2"/>
    <mergeCell ref="B3:D3"/>
    <mergeCell ref="L4:M4"/>
    <mergeCell ref="N4:O4"/>
    <mergeCell ref="P4:Q4"/>
    <mergeCell ref="L1:AB3"/>
    <mergeCell ref="R4:U4"/>
    <mergeCell ref="V4:W4"/>
    <mergeCell ref="X4:Y4"/>
    <mergeCell ref="Z4:AB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2017-07-18T06:41:48Z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