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24030" windowHeight="8055" tabRatio="701" activeTab="0"/>
  </bookViews>
  <sheets>
    <sheet name="2-4.6.2017 (hafta sonu)" sheetId="1" r:id="rId1"/>
  </sheets>
  <definedNames>
    <definedName name="_xlnm.Print_Area" localSheetId="0">'2-4.6.2017 (hafta sonu)'!#REF!</definedName>
  </definedNames>
  <calcPr fullCalcOnLoad="1"/>
</workbook>
</file>

<file path=xl/sharedStrings.xml><?xml version="1.0" encoding="utf-8"?>
<sst xmlns="http://schemas.openxmlformats.org/spreadsheetml/2006/main" count="221" uniqueCount="117">
  <si>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</si>
  <si>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</si>
  <si>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</si>
  <si>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</si>
  <si>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</si>
  <si>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</si>
  <si>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</si>
  <si>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</si>
  <si>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</si>
  <si>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</si>
  <si>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</si>
  <si>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</si>
  <si>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</si>
  <si>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</si>
  <si>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</si>
  <si>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</si>
  <si>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</si>
  <si>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</si>
  <si>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</si>
  <si>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</si>
  <si>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</si>
  <si>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</si>
  <si>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</si>
  <si>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</si>
  <si>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</si>
  <si>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</si>
  <si>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</si>
  <si>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</si>
  <si>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</si>
  <si>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</si>
  <si>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YENİ</t>
  </si>
  <si>
    <t>15+</t>
  </si>
  <si>
    <t>18+</t>
  </si>
  <si>
    <t>UIP TURKEY</t>
  </si>
  <si>
    <t>7+</t>
  </si>
  <si>
    <t>MARS DAĞITIM</t>
  </si>
  <si>
    <t>7A</t>
  </si>
  <si>
    <t>G</t>
  </si>
  <si>
    <t>ÇALGI ÇENGİ: İKİMİZ</t>
  </si>
  <si>
    <t>7+13A</t>
  </si>
  <si>
    <t>PİNEMA</t>
  </si>
  <si>
    <t>WARNER BROS. TURKEY</t>
  </si>
  <si>
    <t>13+</t>
  </si>
  <si>
    <t>TME</t>
  </si>
  <si>
    <t>BS DAĞITIM</t>
  </si>
  <si>
    <t>MC FİLM</t>
  </si>
  <si>
    <t>ÖZEN FİLM</t>
  </si>
  <si>
    <t>KURMACA</t>
  </si>
  <si>
    <t>DERİN FİLM</t>
  </si>
  <si>
    <t>13+15A</t>
  </si>
  <si>
    <t>SİNERJİ</t>
  </si>
  <si>
    <t>RECEP İVEDİK 5</t>
  </si>
  <si>
    <t>FİLMARTI</t>
  </si>
  <si>
    <t>AQUARIUS</t>
  </si>
  <si>
    <t>BOSS BABY</t>
  </si>
  <si>
    <t>PATRON BEBEK</t>
  </si>
  <si>
    <t>SMURFS: THE LOST VILLAGE</t>
  </si>
  <si>
    <t>ŞİRİNLER: KAYIP KÖY</t>
  </si>
  <si>
    <t>HIZLI VE ÖFKELİ 8</t>
  </si>
  <si>
    <t>KOLONYA CUMHURİYETİ</t>
  </si>
  <si>
    <t>MASHA I MEDVED</t>
  </si>
  <si>
    <t>MAŞA İLE KOCA AYI</t>
  </si>
  <si>
    <t>ZER</t>
  </si>
  <si>
    <t>GOING IN STYLE</t>
  </si>
  <si>
    <t>SON MACERA</t>
  </si>
  <si>
    <t>ÇIKIŞ KOPYA SAYISI</t>
  </si>
  <si>
    <t>BİR ANNENİN FERYADI</t>
  </si>
  <si>
    <t>THE CIRCLE</t>
  </si>
  <si>
    <t>GALAKSİNİN KORUYUCULARI 2</t>
  </si>
  <si>
    <t>GUARDIANS OF THE GALAXY VOL. 2</t>
  </si>
  <si>
    <t>666 CİN MUSALLATI</t>
  </si>
  <si>
    <t>THE FATE OF THE FURIOUS</t>
  </si>
  <si>
    <t>4N1K</t>
  </si>
  <si>
    <t>NANE İLE LİMON: KAYIP ZAMAN YOLCUSU</t>
  </si>
  <si>
    <t>GERİ DÖNDÜ</t>
  </si>
  <si>
    <t>ALIEN: COVENANT</t>
  </si>
  <si>
    <t>YARATIK: COVENANT</t>
  </si>
  <si>
    <t>KING ARTHUR: LEGEND OF THE SWORD</t>
  </si>
  <si>
    <t>KRAL ARTHUR: KILIÇ EFSANESİ</t>
  </si>
  <si>
    <t>GENÇ KARL MARX</t>
  </si>
  <si>
    <t>THE YOUNG KARL MARX</t>
  </si>
  <si>
    <t>THE OTTOMAN LEIUTENANT</t>
  </si>
  <si>
    <t>OSMANLI SUBAYI</t>
  </si>
  <si>
    <t>HER ŞEY MÜMKÜN</t>
  </si>
  <si>
    <t>KAHRAMANLAR TAKIMI</t>
  </si>
  <si>
    <t>NEW YORK MASALI</t>
  </si>
  <si>
    <t>XI YOU JI ZHI DA SHENG GUI LAI</t>
  </si>
  <si>
    <t>HIZLI VE TÜPLÜ</t>
  </si>
  <si>
    <t>BAHTİYAR BAHTIKARA</t>
  </si>
  <si>
    <t>DIARY OF A WIMPY KID: THE LONG HAUL</t>
  </si>
  <si>
    <t>SAFTİRİK GREG'İN GÜNLÜĞÜ: BENDE BU ŞANS VARKEN</t>
  </si>
  <si>
    <t>ON THE MILKY ROAD</t>
  </si>
  <si>
    <t>AŞK VE SAVAŞ</t>
  </si>
  <si>
    <t>THE AGE OF SHADOWS</t>
  </si>
  <si>
    <t>KARANLIK GÖREV</t>
  </si>
  <si>
    <t>BILAL: A NEW BREED OF HERO</t>
  </si>
  <si>
    <t>ÖZGÜRLÜĞÜN SESİ BİLAL</t>
  </si>
  <si>
    <t>SİNSİRAN: YASAK AŞK</t>
  </si>
  <si>
    <t>KATRE</t>
  </si>
  <si>
    <t>YARININ ADI BAŞKA</t>
  </si>
  <si>
    <t>TOZ</t>
  </si>
  <si>
    <t>GIFTED</t>
  </si>
  <si>
    <t>DEHA</t>
  </si>
  <si>
    <t>KARAYİP KORSANLARI: SALAZAR'IN İNTİKAMI</t>
  </si>
  <si>
    <t>PIRATES OF THE CARIBBEAN: DEAD MEN TELL NO STORIES</t>
  </si>
  <si>
    <t>2 - 4 HAZİRAN  2017 / 23. VİZYON HAFTASI</t>
  </si>
  <si>
    <t>ANAYURT OTELİ</t>
  </si>
  <si>
    <t>18/1</t>
  </si>
  <si>
    <t>BİR DAMLA AŞK</t>
  </si>
  <si>
    <t>BAMBAŞKA</t>
  </si>
  <si>
    <t>NEFRİN</t>
  </si>
  <si>
    <t>CAPTAIN UNDERPANTS: THE FIRST EPIC MOVIE</t>
  </si>
  <si>
    <t>KAPTAN DÜŞÜK DON: DESTANSI İLK FİLM</t>
  </si>
  <si>
    <t>FIRSTBORN</t>
  </si>
  <si>
    <t>BAYWATCH</t>
  </si>
  <si>
    <t>SAHİL GÜVENLİK</t>
  </si>
  <si>
    <t>WONDER WOMAN</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</si>
</sst>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F]d\ mmmm\ yy;@"/>
    <numFmt numFmtId="177" formatCode="_-* #,##0.00\ &quot;₺&quot;_-;\-* #,##0.00\ &quot;₺&quot;_-;_-* &quot;-&quot;??\ &quot;₺&quot;_-;_-@_-"/>
    <numFmt numFmtId="178" formatCode="_-* #,##0.00\ _Y_T_L_-;\-* #,##0.00\ _Y_T_L_-;_-* &quot;-&quot;??\ _Y_T_L_-;_-@_-"/>
    <numFmt numFmtId="179" formatCode="dd/mm/yy;@"/>
    <numFmt numFmtId="180" formatCode="[$-F400]h:mm:ss\ AM/PM"/>
    <numFmt numFmtId="181" formatCode="0\ %\ "/>
    <numFmt numFmtId="182" formatCode="#,##0.00\ "/>
    <numFmt numFmtId="183" formatCode="#,##0.00\ \ "/>
    <numFmt numFmtId="184" formatCode="#,##0\ "/>
    <numFmt numFmtId="185" formatCode="#,##0.00\ &quot;TL&quot;"/>
    <numFmt numFmtId="186" formatCode="_(* #,##0_);_(* \(#,##0\);_(* &quot;-&quot;??_);_(@_)"/>
    <numFmt numFmtId="187" formatCode="_-* #,##0.00\ _₺_-;\-* #,##0.00\ _₺_-;_-* &quot;-&quot;??\ _₺_-;_-@_-"/>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76"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76" fontId="0" fillId="0" borderId="0">
      <alignment/>
      <protection/>
    </xf>
    <xf numFmtId="0" fontId="0" fillId="0" borderId="0">
      <alignment/>
      <protection/>
    </xf>
    <xf numFmtId="0" fontId="0" fillId="0" borderId="0">
      <alignment/>
      <protection/>
    </xf>
    <xf numFmtId="0" fontId="0" fillId="0" borderId="0">
      <alignment/>
      <protection/>
    </xf>
    <xf numFmtId="176" fontId="52" fillId="0" borderId="0">
      <alignment/>
      <protection/>
    </xf>
    <xf numFmtId="0" fontId="0" fillId="0" borderId="0">
      <alignment/>
      <protection/>
    </xf>
    <xf numFmtId="176" fontId="0" fillId="0" borderId="0">
      <alignment/>
      <protection/>
    </xf>
    <xf numFmtId="0" fontId="52" fillId="0" borderId="0">
      <alignment/>
      <protection/>
    </xf>
    <xf numFmtId="176" fontId="52" fillId="0" borderId="0">
      <alignment/>
      <protection/>
    </xf>
    <xf numFmtId="176" fontId="52" fillId="0" borderId="0">
      <alignment/>
      <protection/>
    </xf>
    <xf numFmtId="176" fontId="52" fillId="0" borderId="0">
      <alignment/>
      <protection/>
    </xf>
    <xf numFmtId="176" fontId="52" fillId="0" borderId="0">
      <alignment/>
      <protection/>
    </xf>
    <xf numFmtId="0" fontId="0" fillId="0" borderId="0">
      <alignment/>
      <protection/>
    </xf>
    <xf numFmtId="0" fontId="0" fillId="0" borderId="0">
      <alignment/>
      <protection/>
    </xf>
    <xf numFmtId="176" fontId="52" fillId="0" borderId="0">
      <alignment/>
      <protection/>
    </xf>
    <xf numFmtId="176" fontId="52" fillId="0" borderId="0">
      <alignment/>
      <protection/>
    </xf>
    <xf numFmtId="0" fontId="52" fillId="0" borderId="0">
      <alignment/>
      <protection/>
    </xf>
    <xf numFmtId="0" fontId="0" fillId="0" borderId="0">
      <alignment/>
      <protection/>
    </xf>
    <xf numFmtId="176" fontId="0" fillId="0" borderId="0">
      <alignment/>
      <protection/>
    </xf>
    <xf numFmtId="176" fontId="52" fillId="0" borderId="0">
      <alignment/>
      <protection/>
    </xf>
    <xf numFmtId="176"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79"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79"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79"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79"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1"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79"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79"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0" fontId="69"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0" fontId="11" fillId="0" borderId="13" xfId="0" applyNumberFormat="1" applyFont="1" applyFill="1" applyBorder="1" applyAlignment="1">
      <alignment vertical="center"/>
    </xf>
    <xf numFmtId="179"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0" fillId="0" borderId="13" xfId="44" applyNumberFormat="1" applyFont="1" applyFill="1" applyBorder="1" applyAlignment="1" applyProtection="1">
      <alignment vertical="center"/>
      <protection locked="0"/>
    </xf>
    <xf numFmtId="3" fontId="70"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79"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0"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9" fontId="11" fillId="0" borderId="13"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13" xfId="0" applyFont="1" applyFill="1" applyBorder="1" applyAlignment="1" applyProtection="1">
      <alignment horizontal="center" vertical="center"/>
      <protection/>
    </xf>
    <xf numFmtId="0" fontId="7" fillId="34" borderId="13" xfId="0" applyFont="1" applyFill="1" applyBorder="1" applyAlignment="1" applyProtection="1">
      <alignment vertical="center"/>
      <protection/>
    </xf>
    <xf numFmtId="179" fontId="6" fillId="34" borderId="13" xfId="0" applyNumberFormat="1" applyFont="1" applyFill="1" applyBorder="1" applyAlignment="1" applyProtection="1">
      <alignment horizontal="center" vertical="center"/>
      <protection/>
    </xf>
    <xf numFmtId="0" fontId="7"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3" fontId="7" fillId="34" borderId="13" xfId="0" applyNumberFormat="1" applyFont="1" applyFill="1" applyBorder="1" applyAlignment="1" applyProtection="1">
      <alignment horizontal="center" vertical="center"/>
      <protection/>
    </xf>
    <xf numFmtId="4" fontId="7" fillId="34" borderId="13" xfId="0" applyNumberFormat="1" applyFont="1" applyFill="1" applyBorder="1" applyAlignment="1" applyProtection="1">
      <alignment horizontal="right" vertical="center"/>
      <protection/>
    </xf>
    <xf numFmtId="3" fontId="7" fillId="34" borderId="13" xfId="0" applyNumberFormat="1" applyFont="1" applyFill="1" applyBorder="1" applyAlignment="1" applyProtection="1">
      <alignment horizontal="right" vertical="center"/>
      <protection/>
    </xf>
    <xf numFmtId="4" fontId="6" fillId="34" borderId="13"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4" fontId="16" fillId="34" borderId="13" xfId="0" applyNumberFormat="1" applyFont="1" applyFill="1" applyBorder="1" applyAlignment="1" applyProtection="1">
      <alignment horizontal="right" vertical="center"/>
      <protection/>
    </xf>
    <xf numFmtId="3" fontId="16" fillId="34" borderId="13" xfId="0" applyNumberFormat="1" applyFont="1" applyFill="1" applyBorder="1" applyAlignment="1" applyProtection="1">
      <alignment horizontal="right" vertical="center"/>
      <protection/>
    </xf>
    <xf numFmtId="3" fontId="15" fillId="34" borderId="13" xfId="0" applyNumberFormat="1" applyFont="1" applyFill="1" applyBorder="1" applyAlignment="1" applyProtection="1">
      <alignment horizontal="right" vertical="center"/>
      <protection/>
    </xf>
    <xf numFmtId="4" fontId="15" fillId="34" borderId="13" xfId="0" applyNumberFormat="1" applyFont="1" applyFill="1" applyBorder="1" applyAlignment="1" applyProtection="1">
      <alignment horizontal="right" vertical="center"/>
      <protection/>
    </xf>
    <xf numFmtId="0" fontId="6" fillId="34" borderId="13" xfId="0" applyFont="1" applyFill="1" applyBorder="1" applyAlignment="1" applyProtection="1">
      <alignment horizontal="right" vertical="center"/>
      <protection/>
    </xf>
    <xf numFmtId="0" fontId="7" fillId="34" borderId="13" xfId="0" applyFont="1" applyFill="1" applyBorder="1" applyAlignment="1" applyProtection="1">
      <alignment horizontal="right"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4" fontId="74" fillId="34" borderId="13" xfId="0" applyNumberFormat="1" applyFont="1" applyFill="1" applyBorder="1" applyAlignment="1" applyProtection="1">
      <alignment horizontal="center" vertical="center"/>
      <protection/>
    </xf>
    <xf numFmtId="0" fontId="76" fillId="35" borderId="12" xfId="0" applyNumberFormat="1" applyFont="1" applyFill="1" applyBorder="1" applyAlignment="1" applyProtection="1">
      <alignment horizontal="center" vertical="center" textRotation="90"/>
      <protection locked="0"/>
    </xf>
    <xf numFmtId="0" fontId="9" fillId="35" borderId="11"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7" fillId="34" borderId="16"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6"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1"/>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1.57421875" style="5" bestFit="1" customWidth="1"/>
    <col min="4" max="4" width="4.00390625" style="35" bestFit="1" customWidth="1"/>
    <col min="5" max="5" width="30.421875" style="24" bestFit="1" customWidth="1"/>
    <col min="6" max="6" width="5.8515625" style="6" bestFit="1" customWidth="1"/>
    <col min="7" max="7" width="13.57421875" style="7" bestFit="1" customWidth="1"/>
    <col min="8" max="9" width="3.140625" style="8" bestFit="1" customWidth="1"/>
    <col min="10" max="10" width="3.140625" style="111" bestFit="1" customWidth="1"/>
    <col min="11" max="11" width="3.57421875" style="9" bestFit="1" customWidth="1"/>
    <col min="12" max="12" width="7.28125" style="37" bestFit="1" customWidth="1"/>
    <col min="13" max="13" width="4.8515625" style="31" bestFit="1" customWidth="1"/>
    <col min="14" max="14" width="7.28125" style="37" bestFit="1" customWidth="1"/>
    <col min="15" max="15" width="4.8515625" style="31" bestFit="1" customWidth="1"/>
    <col min="16" max="16" width="7.28125" style="27" bestFit="1" customWidth="1"/>
    <col min="17" max="17" width="4.8515625" style="33" bestFit="1" customWidth="1"/>
    <col min="18" max="18" width="8.28125" style="38" bestFit="1" customWidth="1"/>
    <col min="19" max="19" width="5.57421875" style="39" bestFit="1" customWidth="1"/>
    <col min="20" max="20" width="4.28125" style="40" hidden="1" customWidth="1"/>
    <col min="21" max="21" width="4.28125" style="30" hidden="1" customWidth="1"/>
    <col min="22" max="22" width="8.28125" style="30" hidden="1" customWidth="1"/>
    <col min="23" max="23" width="5.57421875" style="30" hidden="1" customWidth="1"/>
    <col min="24" max="25" width="3.7109375" style="41" hidden="1" customWidth="1"/>
    <col min="26" max="26" width="8.28125" style="27" hidden="1" customWidth="1"/>
    <col min="27" max="27" width="5.57421875" style="33" hidden="1" customWidth="1"/>
    <col min="28" max="28" width="9.00390625" style="27" bestFit="1" customWidth="1"/>
    <col min="29" max="29" width="6.57421875" style="28" bestFit="1" customWidth="1"/>
    <col min="30" max="30" width="4.28125" style="42" bestFit="1" customWidth="1"/>
    <col min="31" max="16384" width="4.57421875" style="5" customWidth="1"/>
  </cols>
  <sheetData>
    <row r="1" spans="1:30" s="1" customFormat="1" ht="12.75">
      <c r="A1" s="10" t="s">
        <v>0</v>
      </c>
      <c r="B1" s="119" t="s">
        <v>1</v>
      </c>
      <c r="C1" s="119"/>
      <c r="D1" s="119"/>
      <c r="E1" s="46"/>
      <c r="F1" s="47"/>
      <c r="G1" s="46"/>
      <c r="H1" s="11"/>
      <c r="I1" s="11"/>
      <c r="J1" s="107"/>
      <c r="K1" s="11"/>
      <c r="L1" s="123" t="s">
        <v>2</v>
      </c>
      <c r="M1" s="124"/>
      <c r="N1" s="124"/>
      <c r="O1" s="124"/>
      <c r="P1" s="124"/>
      <c r="Q1" s="124"/>
      <c r="R1" s="124"/>
      <c r="S1" s="124"/>
      <c r="T1" s="124"/>
      <c r="U1" s="124"/>
      <c r="V1" s="124"/>
      <c r="W1" s="124"/>
      <c r="X1" s="124"/>
      <c r="Y1" s="124"/>
      <c r="Z1" s="124"/>
      <c r="AA1" s="124"/>
      <c r="AB1" s="124"/>
      <c r="AC1" s="124"/>
      <c r="AD1" s="124"/>
    </row>
    <row r="2" spans="1:30" s="1" customFormat="1" ht="12.75">
      <c r="A2" s="10"/>
      <c r="B2" s="120" t="s">
        <v>3</v>
      </c>
      <c r="C2" s="121"/>
      <c r="D2" s="121"/>
      <c r="E2" s="12"/>
      <c r="F2" s="13"/>
      <c r="G2" s="12"/>
      <c r="H2" s="50"/>
      <c r="I2" s="50"/>
      <c r="J2" s="108"/>
      <c r="K2" s="14"/>
      <c r="L2" s="125"/>
      <c r="M2" s="125"/>
      <c r="N2" s="125"/>
      <c r="O2" s="125"/>
      <c r="P2" s="125"/>
      <c r="Q2" s="125"/>
      <c r="R2" s="125"/>
      <c r="S2" s="125"/>
      <c r="T2" s="125"/>
      <c r="U2" s="125"/>
      <c r="V2" s="125"/>
      <c r="W2" s="125"/>
      <c r="X2" s="125"/>
      <c r="Y2" s="125"/>
      <c r="Z2" s="125"/>
      <c r="AA2" s="125"/>
      <c r="AB2" s="125"/>
      <c r="AC2" s="125"/>
      <c r="AD2" s="125"/>
    </row>
    <row r="3" spans="1:30" s="1" customFormat="1" ht="11.25">
      <c r="A3" s="10"/>
      <c r="B3" s="122" t="s">
        <v>105</v>
      </c>
      <c r="C3" s="122"/>
      <c r="D3" s="122"/>
      <c r="E3" s="48"/>
      <c r="F3" s="49"/>
      <c r="G3" s="48"/>
      <c r="H3" s="15"/>
      <c r="I3" s="15"/>
      <c r="J3" s="109"/>
      <c r="K3" s="15"/>
      <c r="L3" s="126"/>
      <c r="M3" s="126"/>
      <c r="N3" s="126"/>
      <c r="O3" s="126"/>
      <c r="P3" s="126"/>
      <c r="Q3" s="126"/>
      <c r="R3" s="126"/>
      <c r="S3" s="126"/>
      <c r="T3" s="126"/>
      <c r="U3" s="126"/>
      <c r="V3" s="126"/>
      <c r="W3" s="126"/>
      <c r="X3" s="126"/>
      <c r="Y3" s="126"/>
      <c r="Z3" s="126"/>
      <c r="AA3" s="126"/>
      <c r="AB3" s="126"/>
      <c r="AC3" s="126"/>
      <c r="AD3" s="126"/>
    </row>
    <row r="4" spans="1:30" s="2" customFormat="1" ht="11.25">
      <c r="A4" s="105"/>
      <c r="B4" s="43"/>
      <c r="C4" s="16"/>
      <c r="D4" s="44"/>
      <c r="E4" s="16"/>
      <c r="F4" s="17"/>
      <c r="G4" s="18"/>
      <c r="H4" s="18"/>
      <c r="I4" s="18"/>
      <c r="J4" s="110"/>
      <c r="K4" s="18"/>
      <c r="L4" s="116" t="s">
        <v>4</v>
      </c>
      <c r="M4" s="117"/>
      <c r="N4" s="116" t="s">
        <v>5</v>
      </c>
      <c r="O4" s="117"/>
      <c r="P4" s="116" t="s">
        <v>6</v>
      </c>
      <c r="Q4" s="117"/>
      <c r="R4" s="116" t="s">
        <v>7</v>
      </c>
      <c r="S4" s="127"/>
      <c r="T4" s="127"/>
      <c r="U4" s="117"/>
      <c r="V4" s="116" t="s">
        <v>8</v>
      </c>
      <c r="W4" s="117"/>
      <c r="X4" s="116" t="s">
        <v>9</v>
      </c>
      <c r="Y4" s="117"/>
      <c r="Z4" s="115" t="s">
        <v>10</v>
      </c>
      <c r="AA4" s="118"/>
      <c r="AB4" s="115" t="s">
        <v>11</v>
      </c>
      <c r="AC4" s="115"/>
      <c r="AD4" s="115"/>
    </row>
    <row r="5" spans="1:30" s="3" customFormat="1" ht="57.75">
      <c r="A5" s="106"/>
      <c r="B5" s="45"/>
      <c r="C5" s="19" t="s">
        <v>12</v>
      </c>
      <c r="D5" s="20" t="s">
        <v>13</v>
      </c>
      <c r="E5" s="19" t="s">
        <v>14</v>
      </c>
      <c r="F5" s="21" t="s">
        <v>15</v>
      </c>
      <c r="G5" s="22" t="s">
        <v>16</v>
      </c>
      <c r="H5" s="23" t="s">
        <v>65</v>
      </c>
      <c r="I5" s="23" t="s">
        <v>17</v>
      </c>
      <c r="J5" s="114" t="s">
        <v>18</v>
      </c>
      <c r="K5" s="23" t="s">
        <v>19</v>
      </c>
      <c r="L5" s="25" t="s">
        <v>20</v>
      </c>
      <c r="M5" s="26" t="s">
        <v>21</v>
      </c>
      <c r="N5" s="25" t="s">
        <v>20</v>
      </c>
      <c r="O5" s="26" t="s">
        <v>21</v>
      </c>
      <c r="P5" s="25" t="s">
        <v>20</v>
      </c>
      <c r="Q5" s="26" t="s">
        <v>21</v>
      </c>
      <c r="R5" s="25" t="s">
        <v>22</v>
      </c>
      <c r="S5" s="26" t="s">
        <v>23</v>
      </c>
      <c r="T5" s="51" t="s">
        <v>24</v>
      </c>
      <c r="U5" s="51" t="s">
        <v>25</v>
      </c>
      <c r="V5" s="25" t="s">
        <v>20</v>
      </c>
      <c r="W5" s="26" t="s">
        <v>26</v>
      </c>
      <c r="X5" s="51" t="s">
        <v>27</v>
      </c>
      <c r="Y5" s="51" t="s">
        <v>28</v>
      </c>
      <c r="Z5" s="25" t="s">
        <v>20</v>
      </c>
      <c r="AA5" s="26" t="s">
        <v>29</v>
      </c>
      <c r="AB5" s="25" t="s">
        <v>20</v>
      </c>
      <c r="AC5" s="26" t="s">
        <v>21</v>
      </c>
      <c r="AD5" s="51" t="s">
        <v>25</v>
      </c>
    </row>
    <row r="6" spans="4:25" ht="11.25">
      <c r="D6" s="36"/>
      <c r="X6" s="30"/>
      <c r="Y6" s="30"/>
    </row>
    <row r="7" spans="1:30" s="29" customFormat="1" ht="11.25">
      <c r="A7" s="32">
        <v>1</v>
      </c>
      <c r="B7" s="52"/>
      <c r="C7" s="78" t="s">
        <v>104</v>
      </c>
      <c r="D7" s="79" t="s">
        <v>34</v>
      </c>
      <c r="E7" s="80" t="s">
        <v>103</v>
      </c>
      <c r="F7" s="81">
        <v>42881</v>
      </c>
      <c r="G7" s="57" t="s">
        <v>33</v>
      </c>
      <c r="H7" s="82">
        <v>374</v>
      </c>
      <c r="I7" s="82">
        <v>376</v>
      </c>
      <c r="J7" s="112">
        <v>611</v>
      </c>
      <c r="K7" s="59">
        <v>2</v>
      </c>
      <c r="L7" s="60">
        <v>676816</v>
      </c>
      <c r="M7" s="61">
        <v>48580</v>
      </c>
      <c r="N7" s="60">
        <v>917499</v>
      </c>
      <c r="O7" s="61">
        <v>65295</v>
      </c>
      <c r="P7" s="60">
        <v>988520</v>
      </c>
      <c r="Q7" s="61">
        <v>71597</v>
      </c>
      <c r="R7" s="62">
        <f aca="true" t="shared" si="0" ref="R7:R50">L7+N7+P7</f>
        <v>2582835</v>
      </c>
      <c r="S7" s="63">
        <f aca="true" t="shared" si="1" ref="S7:S50">M7+O7+Q7</f>
        <v>185472</v>
      </c>
      <c r="T7" s="64">
        <f>S7/J7</f>
        <v>303.55482815057286</v>
      </c>
      <c r="U7" s="65">
        <f aca="true" t="shared" si="2" ref="U7:U38">R7/S7</f>
        <v>13.9257408126294</v>
      </c>
      <c r="V7" s="66">
        <v>5103337</v>
      </c>
      <c r="W7" s="67">
        <v>363855</v>
      </c>
      <c r="X7" s="68">
        <f>IF(V7&lt;&gt;0,-(V7-R7)/V7,"")</f>
        <v>-0.4938929175165191</v>
      </c>
      <c r="Y7" s="68">
        <f>IF(W7&lt;&gt;0,-(W7-S7)/W7,"")</f>
        <v>-0.49025848208764483</v>
      </c>
      <c r="Z7" s="69">
        <v>7668089</v>
      </c>
      <c r="AA7" s="85">
        <v>573183</v>
      </c>
      <c r="AB7" s="83">
        <v>10417120</v>
      </c>
      <c r="AC7" s="84">
        <v>770251</v>
      </c>
      <c r="AD7" s="76">
        <f aca="true" t="shared" si="3" ref="AD7:AD38">AB7/AC7</f>
        <v>13.524318696113346</v>
      </c>
    </row>
    <row r="8" spans="1:30" s="29" customFormat="1" ht="11.25">
      <c r="A8" s="32">
        <v>2</v>
      </c>
      <c r="B8" s="77" t="s">
        <v>30</v>
      </c>
      <c r="C8" s="78" t="s">
        <v>116</v>
      </c>
      <c r="D8" s="79"/>
      <c r="E8" s="80" t="s">
        <v>116</v>
      </c>
      <c r="F8" s="81">
        <v>42888</v>
      </c>
      <c r="G8" s="57" t="s">
        <v>41</v>
      </c>
      <c r="H8" s="82">
        <v>310</v>
      </c>
      <c r="I8" s="82">
        <v>310</v>
      </c>
      <c r="J8" s="112">
        <v>506</v>
      </c>
      <c r="K8" s="59">
        <v>1</v>
      </c>
      <c r="L8" s="60">
        <v>516509</v>
      </c>
      <c r="M8" s="61">
        <v>36012</v>
      </c>
      <c r="N8" s="60">
        <v>551865</v>
      </c>
      <c r="O8" s="61">
        <v>38013</v>
      </c>
      <c r="P8" s="60">
        <v>557999</v>
      </c>
      <c r="Q8" s="61">
        <v>39417</v>
      </c>
      <c r="R8" s="62">
        <f t="shared" si="0"/>
        <v>1626373</v>
      </c>
      <c r="S8" s="63">
        <f t="shared" si="1"/>
        <v>113442</v>
      </c>
      <c r="T8" s="64">
        <f>S8/J8</f>
        <v>224.19367588932806</v>
      </c>
      <c r="U8" s="65">
        <f t="shared" si="2"/>
        <v>14.336603727014685</v>
      </c>
      <c r="V8" s="66"/>
      <c r="W8" s="67"/>
      <c r="X8" s="68"/>
      <c r="Y8" s="68"/>
      <c r="Z8" s="69"/>
      <c r="AA8" s="70"/>
      <c r="AB8" s="83">
        <v>1626373</v>
      </c>
      <c r="AC8" s="84">
        <v>113442</v>
      </c>
      <c r="AD8" s="76">
        <f t="shared" si="3"/>
        <v>14.336603727014685</v>
      </c>
    </row>
    <row r="9" spans="1:30" s="29" customFormat="1" ht="11.25">
      <c r="A9" s="32">
        <v>3</v>
      </c>
      <c r="B9" s="77" t="s">
        <v>30</v>
      </c>
      <c r="C9" s="78" t="s">
        <v>111</v>
      </c>
      <c r="D9" s="79" t="s">
        <v>34</v>
      </c>
      <c r="E9" s="80" t="s">
        <v>112</v>
      </c>
      <c r="F9" s="81">
        <v>42888</v>
      </c>
      <c r="G9" s="57" t="s">
        <v>43</v>
      </c>
      <c r="H9" s="82">
        <v>292</v>
      </c>
      <c r="I9" s="82">
        <v>292</v>
      </c>
      <c r="J9" s="112">
        <v>292</v>
      </c>
      <c r="K9" s="59">
        <v>1</v>
      </c>
      <c r="L9" s="60">
        <v>78928.21</v>
      </c>
      <c r="M9" s="61">
        <v>6367</v>
      </c>
      <c r="N9" s="60">
        <v>217824.95</v>
      </c>
      <c r="O9" s="61">
        <v>16645</v>
      </c>
      <c r="P9" s="60">
        <v>254812.6</v>
      </c>
      <c r="Q9" s="61">
        <v>19379</v>
      </c>
      <c r="R9" s="62">
        <f t="shared" si="0"/>
        <v>551565.76</v>
      </c>
      <c r="S9" s="63">
        <f t="shared" si="1"/>
        <v>42391</v>
      </c>
      <c r="T9" s="64">
        <f>S9/J9</f>
        <v>145.17465753424656</v>
      </c>
      <c r="U9" s="65">
        <f t="shared" si="2"/>
        <v>13.011388266377297</v>
      </c>
      <c r="V9" s="66"/>
      <c r="W9" s="67"/>
      <c r="X9" s="68"/>
      <c r="Y9" s="68"/>
      <c r="Z9" s="69"/>
      <c r="AA9" s="70"/>
      <c r="AB9" s="83">
        <v>551565.76</v>
      </c>
      <c r="AC9" s="84">
        <v>42391</v>
      </c>
      <c r="AD9" s="76">
        <f t="shared" si="3"/>
        <v>13.011388266377297</v>
      </c>
    </row>
    <row r="10" spans="1:30" s="29" customFormat="1" ht="11.25">
      <c r="A10" s="32">
        <v>4</v>
      </c>
      <c r="B10" s="52"/>
      <c r="C10" s="53" t="s">
        <v>72</v>
      </c>
      <c r="D10" s="54" t="s">
        <v>37</v>
      </c>
      <c r="E10" s="55" t="s">
        <v>72</v>
      </c>
      <c r="F10" s="56">
        <v>42867</v>
      </c>
      <c r="G10" s="57" t="s">
        <v>35</v>
      </c>
      <c r="H10" s="58">
        <v>326</v>
      </c>
      <c r="I10" s="58">
        <v>262</v>
      </c>
      <c r="J10" s="112">
        <v>262</v>
      </c>
      <c r="K10" s="59">
        <v>4</v>
      </c>
      <c r="L10" s="60">
        <v>62770.18</v>
      </c>
      <c r="M10" s="61">
        <v>5132</v>
      </c>
      <c r="N10" s="60">
        <v>87414.67</v>
      </c>
      <c r="O10" s="61">
        <v>7089</v>
      </c>
      <c r="P10" s="60">
        <v>72228.3</v>
      </c>
      <c r="Q10" s="61">
        <v>5859</v>
      </c>
      <c r="R10" s="62">
        <f t="shared" si="0"/>
        <v>222413.15000000002</v>
      </c>
      <c r="S10" s="63">
        <f t="shared" si="1"/>
        <v>18080</v>
      </c>
      <c r="T10" s="64">
        <f>S10/J10</f>
        <v>69.00763358778626</v>
      </c>
      <c r="U10" s="65">
        <f t="shared" si="2"/>
        <v>12.301612278761063</v>
      </c>
      <c r="V10" s="66">
        <v>467542.2</v>
      </c>
      <c r="W10" s="67">
        <v>39714</v>
      </c>
      <c r="X10" s="68">
        <f>IF(V10&lt;&gt;0,-(V10-R10)/V10,"")</f>
        <v>-0.524292887358617</v>
      </c>
      <c r="Y10" s="68">
        <f>IF(W10&lt;&gt;0,-(W10-S10)/W10,"")</f>
        <v>-0.5447449262224908</v>
      </c>
      <c r="Z10" s="69">
        <v>739408.34</v>
      </c>
      <c r="AA10" s="70">
        <v>66552</v>
      </c>
      <c r="AB10" s="74">
        <v>4396247.35</v>
      </c>
      <c r="AC10" s="75">
        <v>388401</v>
      </c>
      <c r="AD10" s="76">
        <f t="shared" si="3"/>
        <v>11.318836331523347</v>
      </c>
    </row>
    <row r="11" spans="1:30" s="29" customFormat="1" ht="11.25">
      <c r="A11" s="32">
        <v>5</v>
      </c>
      <c r="B11" s="77" t="s">
        <v>30</v>
      </c>
      <c r="C11" s="78" t="s">
        <v>114</v>
      </c>
      <c r="D11" s="79">
        <v>15</v>
      </c>
      <c r="E11" s="80" t="s">
        <v>115</v>
      </c>
      <c r="F11" s="81">
        <v>42888</v>
      </c>
      <c r="G11" s="57" t="s">
        <v>33</v>
      </c>
      <c r="H11" s="82">
        <v>158</v>
      </c>
      <c r="I11" s="82">
        <v>158</v>
      </c>
      <c r="J11" s="112">
        <v>158</v>
      </c>
      <c r="K11" s="59">
        <v>1</v>
      </c>
      <c r="L11" s="60">
        <v>76918</v>
      </c>
      <c r="M11" s="61">
        <v>5542</v>
      </c>
      <c r="N11" s="60">
        <v>78057</v>
      </c>
      <c r="O11" s="61">
        <v>5689</v>
      </c>
      <c r="P11" s="60">
        <v>87280</v>
      </c>
      <c r="Q11" s="61">
        <v>6383</v>
      </c>
      <c r="R11" s="62">
        <f t="shared" si="0"/>
        <v>242255</v>
      </c>
      <c r="S11" s="63">
        <f t="shared" si="1"/>
        <v>17614</v>
      </c>
      <c r="T11" s="64">
        <f>S11/J11</f>
        <v>111.48101265822785</v>
      </c>
      <c r="U11" s="65">
        <f t="shared" si="2"/>
        <v>13.753548313841263</v>
      </c>
      <c r="V11" s="66"/>
      <c r="W11" s="67"/>
      <c r="X11" s="68"/>
      <c r="Y11" s="68"/>
      <c r="Z11" s="69"/>
      <c r="AA11" s="85"/>
      <c r="AB11" s="83">
        <v>242255</v>
      </c>
      <c r="AC11" s="84">
        <v>17614</v>
      </c>
      <c r="AD11" s="76">
        <f t="shared" si="3"/>
        <v>13.753548313841263</v>
      </c>
    </row>
    <row r="12" spans="1:30" s="29" customFormat="1" ht="11.25">
      <c r="A12" s="32">
        <v>6</v>
      </c>
      <c r="B12" s="52"/>
      <c r="C12" s="53" t="s">
        <v>59</v>
      </c>
      <c r="D12" s="54" t="s">
        <v>39</v>
      </c>
      <c r="E12" s="55" t="s">
        <v>59</v>
      </c>
      <c r="F12" s="56">
        <v>42846</v>
      </c>
      <c r="G12" s="57" t="s">
        <v>35</v>
      </c>
      <c r="H12" s="58">
        <v>350</v>
      </c>
      <c r="I12" s="58">
        <v>164</v>
      </c>
      <c r="J12" s="112">
        <v>164</v>
      </c>
      <c r="K12" s="59">
        <v>7</v>
      </c>
      <c r="L12" s="60">
        <v>45697.04</v>
      </c>
      <c r="M12" s="61">
        <v>3688</v>
      </c>
      <c r="N12" s="60">
        <v>72689.09</v>
      </c>
      <c r="O12" s="61">
        <v>5707</v>
      </c>
      <c r="P12" s="60">
        <v>99490.59</v>
      </c>
      <c r="Q12" s="61">
        <v>7622</v>
      </c>
      <c r="R12" s="62">
        <f t="shared" si="0"/>
        <v>217876.72</v>
      </c>
      <c r="S12" s="63">
        <f t="shared" si="1"/>
        <v>17017</v>
      </c>
      <c r="T12" s="64">
        <f>S12/J12</f>
        <v>103.76219512195122</v>
      </c>
      <c r="U12" s="65">
        <f t="shared" si="2"/>
        <v>12.803474172885938</v>
      </c>
      <c r="V12" s="66">
        <v>353898.04</v>
      </c>
      <c r="W12" s="67">
        <v>28713</v>
      </c>
      <c r="X12" s="68">
        <f>IF(V12&lt;&gt;0,-(V12-R12)/V12,"")</f>
        <v>-0.38435171893011894</v>
      </c>
      <c r="Y12" s="68">
        <f>IF(W12&lt;&gt;0,-(W12-S12)/W12,"")</f>
        <v>-0.4073416222616933</v>
      </c>
      <c r="Z12" s="69">
        <v>561999.91</v>
      </c>
      <c r="AA12" s="70">
        <v>48457</v>
      </c>
      <c r="AB12" s="74">
        <v>12230233.45</v>
      </c>
      <c r="AC12" s="75">
        <v>1058484</v>
      </c>
      <c r="AD12" s="76">
        <f t="shared" si="3"/>
        <v>11.554481173073944</v>
      </c>
    </row>
    <row r="13" spans="1:30" s="29" customFormat="1" ht="11.25">
      <c r="A13" s="32">
        <v>7</v>
      </c>
      <c r="B13" s="77" t="s">
        <v>30</v>
      </c>
      <c r="C13" s="78" t="s">
        <v>113</v>
      </c>
      <c r="D13" s="79" t="s">
        <v>31</v>
      </c>
      <c r="E13" s="80"/>
      <c r="F13" s="81">
        <v>42888</v>
      </c>
      <c r="G13" s="57" t="s">
        <v>43</v>
      </c>
      <c r="H13" s="82">
        <v>150</v>
      </c>
      <c r="I13" s="82">
        <v>150</v>
      </c>
      <c r="J13" s="112">
        <v>150</v>
      </c>
      <c r="K13" s="59">
        <v>1</v>
      </c>
      <c r="L13" s="60">
        <v>34046.66</v>
      </c>
      <c r="M13" s="61">
        <v>2874</v>
      </c>
      <c r="N13" s="60">
        <v>37568.89</v>
      </c>
      <c r="O13" s="61">
        <v>3108</v>
      </c>
      <c r="P13" s="60">
        <v>40574.65</v>
      </c>
      <c r="Q13" s="61">
        <v>3279</v>
      </c>
      <c r="R13" s="62">
        <f t="shared" si="0"/>
        <v>112190.20000000001</v>
      </c>
      <c r="S13" s="63">
        <f t="shared" si="1"/>
        <v>9261</v>
      </c>
      <c r="T13" s="64">
        <f>S13/J13</f>
        <v>61.74</v>
      </c>
      <c r="U13" s="65">
        <f t="shared" si="2"/>
        <v>12.114264118345753</v>
      </c>
      <c r="V13" s="66"/>
      <c r="W13" s="67"/>
      <c r="X13" s="68"/>
      <c r="Y13" s="68"/>
      <c r="Z13" s="69"/>
      <c r="AA13" s="70"/>
      <c r="AB13" s="83">
        <v>112190.20000000001</v>
      </c>
      <c r="AC13" s="84">
        <v>9261</v>
      </c>
      <c r="AD13" s="76">
        <f t="shared" si="3"/>
        <v>12.114264118345753</v>
      </c>
    </row>
    <row r="14" spans="1:30" s="29" customFormat="1" ht="11.25">
      <c r="A14" s="32">
        <v>8</v>
      </c>
      <c r="B14" s="52"/>
      <c r="C14" s="53" t="s">
        <v>95</v>
      </c>
      <c r="D14" s="54" t="s">
        <v>34</v>
      </c>
      <c r="E14" s="55" t="s">
        <v>96</v>
      </c>
      <c r="F14" s="56">
        <v>42881</v>
      </c>
      <c r="G14" s="57" t="s">
        <v>35</v>
      </c>
      <c r="H14" s="58">
        <v>265</v>
      </c>
      <c r="I14" s="58">
        <v>261</v>
      </c>
      <c r="J14" s="112">
        <v>261</v>
      </c>
      <c r="K14" s="59">
        <v>2</v>
      </c>
      <c r="L14" s="60">
        <v>15879.15</v>
      </c>
      <c r="M14" s="61">
        <v>1744</v>
      </c>
      <c r="N14" s="60">
        <v>33089.28</v>
      </c>
      <c r="O14" s="61">
        <v>2827</v>
      </c>
      <c r="P14" s="60">
        <v>53179.87</v>
      </c>
      <c r="Q14" s="61">
        <v>4405</v>
      </c>
      <c r="R14" s="62">
        <f t="shared" si="0"/>
        <v>102148.3</v>
      </c>
      <c r="S14" s="63">
        <f t="shared" si="1"/>
        <v>8976</v>
      </c>
      <c r="T14" s="64">
        <f>S14/J14</f>
        <v>34.39080459770115</v>
      </c>
      <c r="U14" s="65">
        <f t="shared" si="2"/>
        <v>11.380158199643494</v>
      </c>
      <c r="V14" s="66">
        <v>133427.59</v>
      </c>
      <c r="W14" s="67">
        <v>11264</v>
      </c>
      <c r="X14" s="68">
        <f aca="true" t="shared" si="4" ref="X14:Y19">IF(V14&lt;&gt;0,-(V14-R14)/V14,"")</f>
        <v>-0.2344289513135926</v>
      </c>
      <c r="Y14" s="68">
        <f t="shared" si="4"/>
        <v>-0.203125</v>
      </c>
      <c r="Z14" s="69">
        <v>245849.06</v>
      </c>
      <c r="AA14" s="70">
        <v>22929</v>
      </c>
      <c r="AB14" s="74">
        <v>347997.36</v>
      </c>
      <c r="AC14" s="75">
        <v>31905</v>
      </c>
      <c r="AD14" s="76">
        <f t="shared" si="3"/>
        <v>10.90729854254819</v>
      </c>
    </row>
    <row r="15" spans="1:30" s="29" customFormat="1" ht="11.25">
      <c r="A15" s="32">
        <v>9</v>
      </c>
      <c r="B15" s="86"/>
      <c r="C15" s="78" t="s">
        <v>77</v>
      </c>
      <c r="D15" s="79" t="s">
        <v>49</v>
      </c>
      <c r="E15" s="80" t="s">
        <v>78</v>
      </c>
      <c r="F15" s="81">
        <v>42867</v>
      </c>
      <c r="G15" s="57" t="s">
        <v>41</v>
      </c>
      <c r="H15" s="82">
        <v>296</v>
      </c>
      <c r="I15" s="82">
        <v>114</v>
      </c>
      <c r="J15" s="112">
        <v>130</v>
      </c>
      <c r="K15" s="59">
        <v>4</v>
      </c>
      <c r="L15" s="60">
        <v>32733</v>
      </c>
      <c r="M15" s="61">
        <v>2196</v>
      </c>
      <c r="N15" s="60">
        <v>44330</v>
      </c>
      <c r="O15" s="61">
        <v>2839</v>
      </c>
      <c r="P15" s="60">
        <v>59587</v>
      </c>
      <c r="Q15" s="61">
        <v>3878</v>
      </c>
      <c r="R15" s="62">
        <f t="shared" si="0"/>
        <v>136650</v>
      </c>
      <c r="S15" s="63">
        <f t="shared" si="1"/>
        <v>8913</v>
      </c>
      <c r="T15" s="64">
        <f>S15/J15</f>
        <v>68.56153846153846</v>
      </c>
      <c r="U15" s="65">
        <f t="shared" si="2"/>
        <v>15.331538202625378</v>
      </c>
      <c r="V15" s="66">
        <v>309192</v>
      </c>
      <c r="W15" s="67">
        <v>21974</v>
      </c>
      <c r="X15" s="68">
        <f t="shared" si="4"/>
        <v>-0.5580416052161764</v>
      </c>
      <c r="Y15" s="68">
        <f t="shared" si="4"/>
        <v>-0.5943842723218349</v>
      </c>
      <c r="Z15" s="69">
        <v>559386</v>
      </c>
      <c r="AA15" s="70">
        <v>43342</v>
      </c>
      <c r="AB15" s="83">
        <v>3901152</v>
      </c>
      <c r="AC15" s="84">
        <v>299718</v>
      </c>
      <c r="AD15" s="76">
        <f t="shared" si="3"/>
        <v>13.016075110603968</v>
      </c>
    </row>
    <row r="16" spans="1:30" s="29" customFormat="1" ht="11.25">
      <c r="A16" s="32">
        <v>10</v>
      </c>
      <c r="B16" s="52"/>
      <c r="C16" s="78" t="s">
        <v>71</v>
      </c>
      <c r="D16" s="79" t="s">
        <v>42</v>
      </c>
      <c r="E16" s="80" t="s">
        <v>58</v>
      </c>
      <c r="F16" s="81">
        <v>42839</v>
      </c>
      <c r="G16" s="57" t="s">
        <v>33</v>
      </c>
      <c r="H16" s="82">
        <v>377</v>
      </c>
      <c r="I16" s="82">
        <v>65</v>
      </c>
      <c r="J16" s="112">
        <v>65</v>
      </c>
      <c r="K16" s="59">
        <v>8</v>
      </c>
      <c r="L16" s="60">
        <v>17429</v>
      </c>
      <c r="M16" s="61">
        <v>1298</v>
      </c>
      <c r="N16" s="60">
        <v>28265</v>
      </c>
      <c r="O16" s="61">
        <v>1996</v>
      </c>
      <c r="P16" s="60">
        <v>42090</v>
      </c>
      <c r="Q16" s="61">
        <v>2971</v>
      </c>
      <c r="R16" s="62">
        <f t="shared" si="0"/>
        <v>87784</v>
      </c>
      <c r="S16" s="63">
        <f t="shared" si="1"/>
        <v>6265</v>
      </c>
      <c r="T16" s="64">
        <f>S16/J16</f>
        <v>96.38461538461539</v>
      </c>
      <c r="U16" s="65">
        <f t="shared" si="2"/>
        <v>14.011811652035115</v>
      </c>
      <c r="V16" s="66">
        <v>173791</v>
      </c>
      <c r="W16" s="67">
        <v>13436</v>
      </c>
      <c r="X16" s="68">
        <f t="shared" si="4"/>
        <v>-0.49488753732932084</v>
      </c>
      <c r="Y16" s="68">
        <f t="shared" si="4"/>
        <v>-0.5337153914855611</v>
      </c>
      <c r="Z16" s="69">
        <v>275702</v>
      </c>
      <c r="AA16" s="85">
        <v>22926</v>
      </c>
      <c r="AB16" s="83">
        <v>31626661</v>
      </c>
      <c r="AC16" s="84">
        <v>2641859</v>
      </c>
      <c r="AD16" s="76">
        <f t="shared" si="3"/>
        <v>11.97136599644417</v>
      </c>
    </row>
    <row r="17" spans="1:30" s="29" customFormat="1" ht="11.25">
      <c r="A17" s="32">
        <v>11</v>
      </c>
      <c r="B17" s="86"/>
      <c r="C17" s="78" t="s">
        <v>101</v>
      </c>
      <c r="D17" s="79" t="s">
        <v>39</v>
      </c>
      <c r="E17" s="80" t="s">
        <v>102</v>
      </c>
      <c r="F17" s="81">
        <v>42881</v>
      </c>
      <c r="G17" s="57" t="s">
        <v>43</v>
      </c>
      <c r="H17" s="82">
        <v>73</v>
      </c>
      <c r="I17" s="82">
        <v>49</v>
      </c>
      <c r="J17" s="112">
        <v>49</v>
      </c>
      <c r="K17" s="59">
        <v>2</v>
      </c>
      <c r="L17" s="60">
        <v>24631.29</v>
      </c>
      <c r="M17" s="61">
        <v>1564</v>
      </c>
      <c r="N17" s="60">
        <v>31548.35</v>
      </c>
      <c r="O17" s="61">
        <v>1948</v>
      </c>
      <c r="P17" s="60">
        <v>35316.42</v>
      </c>
      <c r="Q17" s="61">
        <v>2253</v>
      </c>
      <c r="R17" s="62">
        <f t="shared" si="0"/>
        <v>91496.06</v>
      </c>
      <c r="S17" s="63">
        <f t="shared" si="1"/>
        <v>5765</v>
      </c>
      <c r="T17" s="64">
        <f>S17/J17</f>
        <v>117.65306122448979</v>
      </c>
      <c r="U17" s="65">
        <f t="shared" si="2"/>
        <v>15.87095576756288</v>
      </c>
      <c r="V17" s="66">
        <v>141768.18</v>
      </c>
      <c r="W17" s="67">
        <v>9522</v>
      </c>
      <c r="X17" s="68">
        <f t="shared" si="4"/>
        <v>-0.35460792400664237</v>
      </c>
      <c r="Y17" s="68">
        <f t="shared" si="4"/>
        <v>-0.3945599663936148</v>
      </c>
      <c r="Z17" s="69">
        <v>235955.15</v>
      </c>
      <c r="AA17" s="70">
        <v>17520</v>
      </c>
      <c r="AB17" s="83">
        <v>327451.21</v>
      </c>
      <c r="AC17" s="84">
        <v>23285</v>
      </c>
      <c r="AD17" s="76">
        <f t="shared" si="3"/>
        <v>14.062753274640327</v>
      </c>
    </row>
    <row r="18" spans="1:30" s="29" customFormat="1" ht="11.25">
      <c r="A18" s="32">
        <v>12</v>
      </c>
      <c r="B18" s="86"/>
      <c r="C18" s="78" t="s">
        <v>75</v>
      </c>
      <c r="D18" s="79" t="s">
        <v>31</v>
      </c>
      <c r="E18" s="80" t="s">
        <v>76</v>
      </c>
      <c r="F18" s="81">
        <v>42867</v>
      </c>
      <c r="G18" s="57" t="s">
        <v>43</v>
      </c>
      <c r="H18" s="82">
        <v>290</v>
      </c>
      <c r="I18" s="82">
        <v>76</v>
      </c>
      <c r="J18" s="112">
        <v>76</v>
      </c>
      <c r="K18" s="59">
        <v>4</v>
      </c>
      <c r="L18" s="60">
        <v>17720</v>
      </c>
      <c r="M18" s="61">
        <v>1230</v>
      </c>
      <c r="N18" s="60">
        <v>22615.14</v>
      </c>
      <c r="O18" s="61">
        <v>1444</v>
      </c>
      <c r="P18" s="60">
        <v>23071.67</v>
      </c>
      <c r="Q18" s="61">
        <v>1489</v>
      </c>
      <c r="R18" s="62">
        <f t="shared" si="0"/>
        <v>63406.81</v>
      </c>
      <c r="S18" s="63">
        <f t="shared" si="1"/>
        <v>4163</v>
      </c>
      <c r="T18" s="64">
        <f>S18/J18</f>
        <v>54.776315789473685</v>
      </c>
      <c r="U18" s="65">
        <f t="shared" si="2"/>
        <v>15.231037713187604</v>
      </c>
      <c r="V18" s="66">
        <v>219664.68</v>
      </c>
      <c r="W18" s="67">
        <v>16503</v>
      </c>
      <c r="X18" s="68">
        <f t="shared" si="4"/>
        <v>-0.7113472680268853</v>
      </c>
      <c r="Y18" s="68">
        <f t="shared" si="4"/>
        <v>-0.7477428346361268</v>
      </c>
      <c r="Z18" s="69">
        <v>376456.32</v>
      </c>
      <c r="AA18" s="70">
        <v>30906</v>
      </c>
      <c r="AB18" s="83">
        <v>2576444.15</v>
      </c>
      <c r="AC18" s="84">
        <v>203965</v>
      </c>
      <c r="AD18" s="76">
        <f t="shared" si="3"/>
        <v>12.631795406074572</v>
      </c>
    </row>
    <row r="19" spans="1:30" s="29" customFormat="1" ht="11.25">
      <c r="A19" s="32">
        <v>13</v>
      </c>
      <c r="B19" s="86"/>
      <c r="C19" s="78" t="s">
        <v>89</v>
      </c>
      <c r="D19" s="79" t="s">
        <v>36</v>
      </c>
      <c r="E19" s="80" t="s">
        <v>90</v>
      </c>
      <c r="F19" s="81">
        <v>42874</v>
      </c>
      <c r="G19" s="57" t="s">
        <v>43</v>
      </c>
      <c r="H19" s="82">
        <v>147</v>
      </c>
      <c r="I19" s="82">
        <v>51</v>
      </c>
      <c r="J19" s="112">
        <v>51</v>
      </c>
      <c r="K19" s="59">
        <v>3</v>
      </c>
      <c r="L19" s="60">
        <v>7516.98</v>
      </c>
      <c r="M19" s="61">
        <v>488</v>
      </c>
      <c r="N19" s="60">
        <v>17296.8</v>
      </c>
      <c r="O19" s="61">
        <v>1204</v>
      </c>
      <c r="P19" s="60">
        <v>18868.7</v>
      </c>
      <c r="Q19" s="61">
        <v>1308</v>
      </c>
      <c r="R19" s="62">
        <f t="shared" si="0"/>
        <v>43682.479999999996</v>
      </c>
      <c r="S19" s="63">
        <f t="shared" si="1"/>
        <v>3000</v>
      </c>
      <c r="T19" s="64">
        <f>S19/J19</f>
        <v>58.8235294117647</v>
      </c>
      <c r="U19" s="65">
        <f t="shared" si="2"/>
        <v>14.560826666666665</v>
      </c>
      <c r="V19" s="66">
        <v>146773.37</v>
      </c>
      <c r="W19" s="67">
        <v>10505</v>
      </c>
      <c r="X19" s="68">
        <f t="shared" si="4"/>
        <v>-0.7023814333621965</v>
      </c>
      <c r="Y19" s="68">
        <f t="shared" si="4"/>
        <v>-0.7144217039504998</v>
      </c>
      <c r="Z19" s="69">
        <v>196860.71</v>
      </c>
      <c r="AA19" s="70">
        <v>15003</v>
      </c>
      <c r="AB19" s="83">
        <v>629206.46</v>
      </c>
      <c r="AC19" s="84">
        <v>48139</v>
      </c>
      <c r="AD19" s="76">
        <f t="shared" si="3"/>
        <v>13.070617586572217</v>
      </c>
    </row>
    <row r="20" spans="1:30" s="29" customFormat="1" ht="11.25">
      <c r="A20" s="32">
        <v>14</v>
      </c>
      <c r="B20" s="77" t="s">
        <v>30</v>
      </c>
      <c r="C20" s="53" t="s">
        <v>108</v>
      </c>
      <c r="D20" s="54" t="s">
        <v>42</v>
      </c>
      <c r="E20" s="55" t="s">
        <v>108</v>
      </c>
      <c r="F20" s="56">
        <v>42888</v>
      </c>
      <c r="G20" s="57" t="s">
        <v>48</v>
      </c>
      <c r="H20" s="58">
        <v>35</v>
      </c>
      <c r="I20" s="58">
        <v>35</v>
      </c>
      <c r="J20" s="112">
        <v>35</v>
      </c>
      <c r="K20" s="59">
        <v>1</v>
      </c>
      <c r="L20" s="60">
        <v>10160.25</v>
      </c>
      <c r="M20" s="61">
        <v>1176</v>
      </c>
      <c r="N20" s="60">
        <v>9180.5</v>
      </c>
      <c r="O20" s="61">
        <v>1094</v>
      </c>
      <c r="P20" s="60">
        <v>5919.5</v>
      </c>
      <c r="Q20" s="61">
        <v>652</v>
      </c>
      <c r="R20" s="62">
        <f t="shared" si="0"/>
        <v>25260.25</v>
      </c>
      <c r="S20" s="63">
        <f t="shared" si="1"/>
        <v>2922</v>
      </c>
      <c r="T20" s="64">
        <f>S20/J20</f>
        <v>83.48571428571428</v>
      </c>
      <c r="U20" s="65">
        <f t="shared" si="2"/>
        <v>8.644849418206707</v>
      </c>
      <c r="V20" s="66"/>
      <c r="W20" s="67"/>
      <c r="X20" s="68"/>
      <c r="Y20" s="68"/>
      <c r="Z20" s="69"/>
      <c r="AA20" s="70"/>
      <c r="AB20" s="74">
        <v>25260.25</v>
      </c>
      <c r="AC20" s="75">
        <v>2922</v>
      </c>
      <c r="AD20" s="76">
        <f t="shared" si="3"/>
        <v>8.644849418206707</v>
      </c>
    </row>
    <row r="21" spans="1:30" s="29" customFormat="1" ht="11.25">
      <c r="A21" s="32">
        <v>15</v>
      </c>
      <c r="B21" s="52"/>
      <c r="C21" s="53" t="s">
        <v>97</v>
      </c>
      <c r="D21" s="54" t="s">
        <v>49</v>
      </c>
      <c r="E21" s="55" t="s">
        <v>97</v>
      </c>
      <c r="F21" s="56">
        <v>42881</v>
      </c>
      <c r="G21" s="57" t="s">
        <v>35</v>
      </c>
      <c r="H21" s="58">
        <v>88</v>
      </c>
      <c r="I21" s="58">
        <v>68</v>
      </c>
      <c r="J21" s="112">
        <v>68</v>
      </c>
      <c r="K21" s="59">
        <v>2</v>
      </c>
      <c r="L21" s="60">
        <v>6243.55</v>
      </c>
      <c r="M21" s="61">
        <v>577</v>
      </c>
      <c r="N21" s="60">
        <v>8500.25</v>
      </c>
      <c r="O21" s="61">
        <v>735</v>
      </c>
      <c r="P21" s="60">
        <v>11706.95</v>
      </c>
      <c r="Q21" s="61">
        <v>998</v>
      </c>
      <c r="R21" s="62">
        <f t="shared" si="0"/>
        <v>26450.75</v>
      </c>
      <c r="S21" s="63">
        <f t="shared" si="1"/>
        <v>2310</v>
      </c>
      <c r="T21" s="64">
        <f>S21/J21</f>
        <v>33.970588235294116</v>
      </c>
      <c r="U21" s="65">
        <f t="shared" si="2"/>
        <v>11.450541125541125</v>
      </c>
      <c r="V21" s="66">
        <v>74310.31</v>
      </c>
      <c r="W21" s="67">
        <v>6480</v>
      </c>
      <c r="X21" s="68">
        <f>IF(V21&lt;&gt;0,-(V21-R21)/V21,"")</f>
        <v>-0.6440500651928379</v>
      </c>
      <c r="Y21" s="68">
        <f>IF(W21&lt;&gt;0,-(W21-S21)/W21,"")</f>
        <v>-0.6435185185185185</v>
      </c>
      <c r="Z21" s="69">
        <v>134286.04</v>
      </c>
      <c r="AA21" s="70">
        <v>12343</v>
      </c>
      <c r="AB21" s="74">
        <v>160736.79</v>
      </c>
      <c r="AC21" s="75">
        <v>14653</v>
      </c>
      <c r="AD21" s="76">
        <f t="shared" si="3"/>
        <v>10.969548215382517</v>
      </c>
    </row>
    <row r="22" spans="1:30" s="29" customFormat="1" ht="11.25">
      <c r="A22" s="32">
        <v>16</v>
      </c>
      <c r="B22" s="52"/>
      <c r="C22" s="53" t="s">
        <v>80</v>
      </c>
      <c r="D22" s="54" t="s">
        <v>39</v>
      </c>
      <c r="E22" s="55" t="s">
        <v>79</v>
      </c>
      <c r="F22" s="56">
        <v>42874</v>
      </c>
      <c r="G22" s="57" t="s">
        <v>44</v>
      </c>
      <c r="H22" s="58">
        <v>19</v>
      </c>
      <c r="I22" s="58">
        <v>20</v>
      </c>
      <c r="J22" s="112">
        <v>20</v>
      </c>
      <c r="K22" s="59">
        <v>3</v>
      </c>
      <c r="L22" s="60">
        <v>9083.8</v>
      </c>
      <c r="M22" s="61">
        <v>590</v>
      </c>
      <c r="N22" s="60">
        <v>12704.7</v>
      </c>
      <c r="O22" s="61">
        <v>871</v>
      </c>
      <c r="P22" s="60">
        <v>11842.89</v>
      </c>
      <c r="Q22" s="61">
        <v>734</v>
      </c>
      <c r="R22" s="62">
        <f t="shared" si="0"/>
        <v>33631.39</v>
      </c>
      <c r="S22" s="63">
        <f t="shared" si="1"/>
        <v>2195</v>
      </c>
      <c r="T22" s="64">
        <f>S22/J22</f>
        <v>109.75</v>
      </c>
      <c r="U22" s="65">
        <f t="shared" si="2"/>
        <v>15.321817767653759</v>
      </c>
      <c r="V22" s="66">
        <v>53717.63</v>
      </c>
      <c r="W22" s="67">
        <v>3498</v>
      </c>
      <c r="X22" s="68">
        <f>IF(V22&lt;&gt;0,-(V22-R22)/V22,"")</f>
        <v>-0.373922676782278</v>
      </c>
      <c r="Y22" s="68">
        <f>IF(W22&lt;&gt;0,-(W22-S22)/W22,"")</f>
        <v>-0.37249857061177816</v>
      </c>
      <c r="Z22" s="69">
        <v>93522.69</v>
      </c>
      <c r="AA22" s="70">
        <v>6621</v>
      </c>
      <c r="AB22" s="74">
        <v>241542.9</v>
      </c>
      <c r="AC22" s="75">
        <v>16672</v>
      </c>
      <c r="AD22" s="76">
        <f t="shared" si="3"/>
        <v>14.487937859884836</v>
      </c>
    </row>
    <row r="23" spans="1:30" s="29" customFormat="1" ht="11.25">
      <c r="A23" s="32">
        <v>17</v>
      </c>
      <c r="B23" s="77" t="s">
        <v>30</v>
      </c>
      <c r="C23" s="53" t="s">
        <v>110</v>
      </c>
      <c r="D23" s="54" t="s">
        <v>31</v>
      </c>
      <c r="E23" s="55" t="s">
        <v>110</v>
      </c>
      <c r="F23" s="56">
        <v>42888</v>
      </c>
      <c r="G23" s="57" t="s">
        <v>50</v>
      </c>
      <c r="H23" s="58">
        <v>80</v>
      </c>
      <c r="I23" s="58">
        <v>80</v>
      </c>
      <c r="J23" s="112">
        <v>80</v>
      </c>
      <c r="K23" s="59">
        <v>1</v>
      </c>
      <c r="L23" s="60">
        <v>5542</v>
      </c>
      <c r="M23" s="61">
        <v>507</v>
      </c>
      <c r="N23" s="60">
        <v>7353</v>
      </c>
      <c r="O23" s="61">
        <v>664</v>
      </c>
      <c r="P23" s="60">
        <v>7654</v>
      </c>
      <c r="Q23" s="61">
        <v>638</v>
      </c>
      <c r="R23" s="62">
        <f t="shared" si="0"/>
        <v>20549</v>
      </c>
      <c r="S23" s="63">
        <f t="shared" si="1"/>
        <v>1809</v>
      </c>
      <c r="T23" s="64">
        <f>S23/J23</f>
        <v>22.6125</v>
      </c>
      <c r="U23" s="65">
        <f t="shared" si="2"/>
        <v>11.359314538419016</v>
      </c>
      <c r="V23" s="66"/>
      <c r="W23" s="67"/>
      <c r="X23" s="68"/>
      <c r="Y23" s="68"/>
      <c r="Z23" s="69"/>
      <c r="AA23" s="70"/>
      <c r="AB23" s="74">
        <v>20549</v>
      </c>
      <c r="AC23" s="75">
        <v>1809</v>
      </c>
      <c r="AD23" s="76">
        <f t="shared" si="3"/>
        <v>11.359314538419016</v>
      </c>
    </row>
    <row r="24" spans="1:30" s="29" customFormat="1" ht="11.25">
      <c r="A24" s="32">
        <v>18</v>
      </c>
      <c r="B24" s="52"/>
      <c r="C24" s="53" t="s">
        <v>60</v>
      </c>
      <c r="D24" s="54" t="s">
        <v>37</v>
      </c>
      <c r="E24" s="55" t="s">
        <v>61</v>
      </c>
      <c r="F24" s="56">
        <v>42846</v>
      </c>
      <c r="G24" s="57" t="s">
        <v>35</v>
      </c>
      <c r="H24" s="58">
        <v>246</v>
      </c>
      <c r="I24" s="58">
        <v>26</v>
      </c>
      <c r="J24" s="112">
        <v>26</v>
      </c>
      <c r="K24" s="59">
        <v>7</v>
      </c>
      <c r="L24" s="60">
        <v>2614.54</v>
      </c>
      <c r="M24" s="61">
        <v>286</v>
      </c>
      <c r="N24" s="60">
        <v>7146.2</v>
      </c>
      <c r="O24" s="61">
        <v>553</v>
      </c>
      <c r="P24" s="60">
        <v>10068.01</v>
      </c>
      <c r="Q24" s="61">
        <v>737</v>
      </c>
      <c r="R24" s="62">
        <f t="shared" si="0"/>
        <v>19828.75</v>
      </c>
      <c r="S24" s="63">
        <f t="shared" si="1"/>
        <v>1576</v>
      </c>
      <c r="T24" s="64">
        <f>S24/J24</f>
        <v>60.61538461538461</v>
      </c>
      <c r="U24" s="65">
        <f t="shared" si="2"/>
        <v>12.581694162436548</v>
      </c>
      <c r="V24" s="66">
        <v>71948.01999999999</v>
      </c>
      <c r="W24" s="67">
        <v>5682</v>
      </c>
      <c r="X24" s="68">
        <f>IF(V24&lt;&gt;0,-(V24-R24)/V24,"")</f>
        <v>-0.7244017278029332</v>
      </c>
      <c r="Y24" s="68">
        <f>IF(W24&lt;&gt;0,-(W24-S24)/W24,"")</f>
        <v>-0.7226328757479761</v>
      </c>
      <c r="Z24" s="69">
        <v>102677.41</v>
      </c>
      <c r="AA24" s="70">
        <v>8879</v>
      </c>
      <c r="AB24" s="74">
        <v>4640996.32</v>
      </c>
      <c r="AC24" s="75">
        <v>403205</v>
      </c>
      <c r="AD24" s="76">
        <f t="shared" si="3"/>
        <v>11.51026480326385</v>
      </c>
    </row>
    <row r="25" spans="1:30" s="29" customFormat="1" ht="11.25">
      <c r="A25" s="32">
        <v>19</v>
      </c>
      <c r="B25" s="52"/>
      <c r="C25" s="53" t="s">
        <v>73</v>
      </c>
      <c r="D25" s="54" t="s">
        <v>37</v>
      </c>
      <c r="E25" s="55" t="s">
        <v>73</v>
      </c>
      <c r="F25" s="56">
        <v>42867</v>
      </c>
      <c r="G25" s="57" t="s">
        <v>35</v>
      </c>
      <c r="H25" s="58">
        <v>151</v>
      </c>
      <c r="I25" s="58">
        <v>30</v>
      </c>
      <c r="J25" s="112">
        <v>30</v>
      </c>
      <c r="K25" s="59">
        <v>4</v>
      </c>
      <c r="L25" s="60">
        <v>2232.5</v>
      </c>
      <c r="M25" s="61">
        <v>248</v>
      </c>
      <c r="N25" s="60">
        <v>5015.68</v>
      </c>
      <c r="O25" s="61">
        <v>403</v>
      </c>
      <c r="P25" s="60">
        <v>6778.64</v>
      </c>
      <c r="Q25" s="61">
        <v>531</v>
      </c>
      <c r="R25" s="62">
        <f t="shared" si="0"/>
        <v>14026.82</v>
      </c>
      <c r="S25" s="63">
        <f t="shared" si="1"/>
        <v>1182</v>
      </c>
      <c r="T25" s="64">
        <f>S25/J25</f>
        <v>39.4</v>
      </c>
      <c r="U25" s="65">
        <f t="shared" si="2"/>
        <v>11.867021996615906</v>
      </c>
      <c r="V25" s="66">
        <v>75559.48000000001</v>
      </c>
      <c r="W25" s="67">
        <v>5966</v>
      </c>
      <c r="X25" s="68">
        <f>IF(V25&lt;&gt;0,-(V25-R25)/V25,"")</f>
        <v>-0.8143605540959256</v>
      </c>
      <c r="Y25" s="68">
        <f>IF(W25&lt;&gt;0,-(W25-S25)/W25,"")</f>
        <v>-0.8018773047267851</v>
      </c>
      <c r="Z25" s="69">
        <v>100275.05</v>
      </c>
      <c r="AA25" s="70">
        <v>8573</v>
      </c>
      <c r="AB25" s="74">
        <v>520443.12</v>
      </c>
      <c r="AC25" s="75">
        <v>45892</v>
      </c>
      <c r="AD25" s="76">
        <f t="shared" si="3"/>
        <v>11.340606641680466</v>
      </c>
    </row>
    <row r="26" spans="1:30" s="29" customFormat="1" ht="11.25">
      <c r="A26" s="32">
        <v>20</v>
      </c>
      <c r="B26" s="52"/>
      <c r="C26" s="53" t="s">
        <v>106</v>
      </c>
      <c r="D26" s="54"/>
      <c r="E26" s="55" t="s">
        <v>106</v>
      </c>
      <c r="F26" s="56">
        <v>32283</v>
      </c>
      <c r="G26" s="57" t="s">
        <v>44</v>
      </c>
      <c r="H26" s="58">
        <v>11</v>
      </c>
      <c r="I26" s="58">
        <v>11</v>
      </c>
      <c r="J26" s="112">
        <v>11</v>
      </c>
      <c r="K26" s="87" t="s">
        <v>107</v>
      </c>
      <c r="L26" s="60">
        <v>3002</v>
      </c>
      <c r="M26" s="61">
        <v>207</v>
      </c>
      <c r="N26" s="60">
        <v>7061</v>
      </c>
      <c r="O26" s="61">
        <v>476</v>
      </c>
      <c r="P26" s="60">
        <v>3711.5</v>
      </c>
      <c r="Q26" s="61">
        <v>247</v>
      </c>
      <c r="R26" s="62">
        <f t="shared" si="0"/>
        <v>13774.5</v>
      </c>
      <c r="S26" s="63">
        <f t="shared" si="1"/>
        <v>930</v>
      </c>
      <c r="T26" s="64">
        <f>S26/J26</f>
        <v>84.54545454545455</v>
      </c>
      <c r="U26" s="65">
        <f t="shared" si="2"/>
        <v>14.811290322580644</v>
      </c>
      <c r="V26" s="66"/>
      <c r="W26" s="67"/>
      <c r="X26" s="68"/>
      <c r="Y26" s="68"/>
      <c r="Z26" s="69"/>
      <c r="AA26" s="70"/>
      <c r="AB26" s="74">
        <v>13774.5</v>
      </c>
      <c r="AC26" s="75">
        <v>930</v>
      </c>
      <c r="AD26" s="76">
        <f t="shared" si="3"/>
        <v>14.811290322580644</v>
      </c>
    </row>
    <row r="27" spans="1:30" s="29" customFormat="1" ht="11.25">
      <c r="A27" s="32">
        <v>21</v>
      </c>
      <c r="B27" s="86"/>
      <c r="C27" s="78" t="s">
        <v>56</v>
      </c>
      <c r="D27" s="79" t="s">
        <v>37</v>
      </c>
      <c r="E27" s="80" t="s">
        <v>57</v>
      </c>
      <c r="F27" s="81">
        <v>42832</v>
      </c>
      <c r="G27" s="57" t="s">
        <v>41</v>
      </c>
      <c r="H27" s="82">
        <v>330</v>
      </c>
      <c r="I27" s="82">
        <v>14</v>
      </c>
      <c r="J27" s="112">
        <v>14</v>
      </c>
      <c r="K27" s="59">
        <v>9</v>
      </c>
      <c r="L27" s="60">
        <v>1943</v>
      </c>
      <c r="M27" s="61">
        <v>219</v>
      </c>
      <c r="N27" s="60">
        <v>3596</v>
      </c>
      <c r="O27" s="61">
        <v>302</v>
      </c>
      <c r="P27" s="60">
        <v>4290</v>
      </c>
      <c r="Q27" s="61">
        <v>360</v>
      </c>
      <c r="R27" s="62">
        <f t="shared" si="0"/>
        <v>9829</v>
      </c>
      <c r="S27" s="63">
        <f t="shared" si="1"/>
        <v>881</v>
      </c>
      <c r="T27" s="64">
        <f>S27/J27</f>
        <v>62.92857142857143</v>
      </c>
      <c r="U27" s="65">
        <f t="shared" si="2"/>
        <v>11.156640181611804</v>
      </c>
      <c r="V27" s="66">
        <v>34063</v>
      </c>
      <c r="W27" s="67">
        <v>2929</v>
      </c>
      <c r="X27" s="68">
        <f aca="true" t="shared" si="5" ref="X27:Y31">IF(V27&lt;&gt;0,-(V27-R27)/V27,"")</f>
        <v>-0.7114464374834865</v>
      </c>
      <c r="Y27" s="68">
        <f t="shared" si="5"/>
        <v>-0.699214749061113</v>
      </c>
      <c r="Z27" s="69">
        <v>49840</v>
      </c>
      <c r="AA27" s="70">
        <v>4759</v>
      </c>
      <c r="AB27" s="83">
        <v>10110837</v>
      </c>
      <c r="AC27" s="84">
        <v>837296</v>
      </c>
      <c r="AD27" s="76">
        <f t="shared" si="3"/>
        <v>12.075582589669603</v>
      </c>
    </row>
    <row r="28" spans="1:30" s="29" customFormat="1" ht="11.25">
      <c r="A28" s="32">
        <v>22</v>
      </c>
      <c r="B28" s="52"/>
      <c r="C28" s="53" t="s">
        <v>91</v>
      </c>
      <c r="D28" s="54" t="s">
        <v>31</v>
      </c>
      <c r="E28" s="55" t="s">
        <v>92</v>
      </c>
      <c r="F28" s="56">
        <v>42881</v>
      </c>
      <c r="G28" s="57" t="s">
        <v>44</v>
      </c>
      <c r="H28" s="58">
        <v>18</v>
      </c>
      <c r="I28" s="58">
        <v>14</v>
      </c>
      <c r="J28" s="112">
        <v>14</v>
      </c>
      <c r="K28" s="59">
        <v>2</v>
      </c>
      <c r="L28" s="60">
        <v>2878.5</v>
      </c>
      <c r="M28" s="61">
        <v>181</v>
      </c>
      <c r="N28" s="60">
        <v>5881.35</v>
      </c>
      <c r="O28" s="61">
        <v>338</v>
      </c>
      <c r="P28" s="60">
        <v>5175.51</v>
      </c>
      <c r="Q28" s="61">
        <v>310</v>
      </c>
      <c r="R28" s="62">
        <f t="shared" si="0"/>
        <v>13935.36</v>
      </c>
      <c r="S28" s="63">
        <f t="shared" si="1"/>
        <v>829</v>
      </c>
      <c r="T28" s="64">
        <f>S28/J28</f>
        <v>59.214285714285715</v>
      </c>
      <c r="U28" s="65">
        <f t="shared" si="2"/>
        <v>16.80984318455971</v>
      </c>
      <c r="V28" s="66">
        <v>20356.45</v>
      </c>
      <c r="W28" s="67">
        <v>1300</v>
      </c>
      <c r="X28" s="68">
        <f t="shared" si="5"/>
        <v>-0.31543270069191826</v>
      </c>
      <c r="Y28" s="68">
        <f t="shared" si="5"/>
        <v>-0.36230769230769233</v>
      </c>
      <c r="Z28" s="69">
        <v>36863.77</v>
      </c>
      <c r="AA28" s="70">
        <v>2538</v>
      </c>
      <c r="AB28" s="74">
        <v>50799.13</v>
      </c>
      <c r="AC28" s="75">
        <v>3367</v>
      </c>
      <c r="AD28" s="76">
        <f t="shared" si="3"/>
        <v>15.087356697356697</v>
      </c>
    </row>
    <row r="29" spans="1:30" s="29" customFormat="1" ht="11.25">
      <c r="A29" s="32">
        <v>23</v>
      </c>
      <c r="B29" s="86"/>
      <c r="C29" s="78" t="s">
        <v>54</v>
      </c>
      <c r="D29" s="79" t="s">
        <v>34</v>
      </c>
      <c r="E29" s="80" t="s">
        <v>55</v>
      </c>
      <c r="F29" s="81">
        <v>42825</v>
      </c>
      <c r="G29" s="57" t="s">
        <v>43</v>
      </c>
      <c r="H29" s="82">
        <v>269</v>
      </c>
      <c r="I29" s="82">
        <v>13</v>
      </c>
      <c r="J29" s="112">
        <v>13</v>
      </c>
      <c r="K29" s="59">
        <v>10</v>
      </c>
      <c r="L29" s="60">
        <v>1455.5</v>
      </c>
      <c r="M29" s="61">
        <v>178</v>
      </c>
      <c r="N29" s="60">
        <v>2864.5</v>
      </c>
      <c r="O29" s="61">
        <v>251</v>
      </c>
      <c r="P29" s="60">
        <v>3697</v>
      </c>
      <c r="Q29" s="61">
        <v>319</v>
      </c>
      <c r="R29" s="62">
        <f t="shared" si="0"/>
        <v>8017</v>
      </c>
      <c r="S29" s="63">
        <f t="shared" si="1"/>
        <v>748</v>
      </c>
      <c r="T29" s="64">
        <f>S29/J29</f>
        <v>57.53846153846154</v>
      </c>
      <c r="U29" s="65">
        <f t="shared" si="2"/>
        <v>10.717914438502675</v>
      </c>
      <c r="V29" s="66">
        <v>29861.260000000002</v>
      </c>
      <c r="W29" s="67">
        <v>2659</v>
      </c>
      <c r="X29" s="68">
        <f t="shared" si="5"/>
        <v>-0.7315250595587728</v>
      </c>
      <c r="Y29" s="68">
        <f t="shared" si="5"/>
        <v>-0.7186912373072584</v>
      </c>
      <c r="Z29" s="69">
        <v>45509.46</v>
      </c>
      <c r="AA29" s="70">
        <v>4424</v>
      </c>
      <c r="AB29" s="83">
        <v>7007596.66</v>
      </c>
      <c r="AC29" s="84">
        <v>573389</v>
      </c>
      <c r="AD29" s="76">
        <f t="shared" si="3"/>
        <v>12.221365704608914</v>
      </c>
    </row>
    <row r="30" spans="1:30" s="29" customFormat="1" ht="11.25">
      <c r="A30" s="32">
        <v>24</v>
      </c>
      <c r="B30" s="52"/>
      <c r="C30" s="53" t="s">
        <v>83</v>
      </c>
      <c r="D30" s="54" t="s">
        <v>42</v>
      </c>
      <c r="E30" s="55" t="s">
        <v>83</v>
      </c>
      <c r="F30" s="56">
        <v>42874</v>
      </c>
      <c r="G30" s="57" t="s">
        <v>35</v>
      </c>
      <c r="H30" s="58">
        <v>142</v>
      </c>
      <c r="I30" s="58">
        <v>14</v>
      </c>
      <c r="J30" s="112">
        <v>14</v>
      </c>
      <c r="K30" s="59">
        <v>3</v>
      </c>
      <c r="L30" s="60">
        <v>2085.84</v>
      </c>
      <c r="M30" s="61">
        <v>147</v>
      </c>
      <c r="N30" s="60">
        <v>2697.75</v>
      </c>
      <c r="O30" s="61">
        <v>197</v>
      </c>
      <c r="P30" s="60">
        <v>3816.77</v>
      </c>
      <c r="Q30" s="61">
        <v>260</v>
      </c>
      <c r="R30" s="62">
        <f t="shared" si="0"/>
        <v>8600.36</v>
      </c>
      <c r="S30" s="63">
        <f t="shared" si="1"/>
        <v>604</v>
      </c>
      <c r="T30" s="64">
        <f>S30/J30</f>
        <v>43.142857142857146</v>
      </c>
      <c r="U30" s="65">
        <f t="shared" si="2"/>
        <v>14.239006622516557</v>
      </c>
      <c r="V30" s="66">
        <v>29568.07</v>
      </c>
      <c r="W30" s="67">
        <v>2533</v>
      </c>
      <c r="X30" s="68">
        <f t="shared" si="5"/>
        <v>-0.709133534924667</v>
      </c>
      <c r="Y30" s="68">
        <f t="shared" si="5"/>
        <v>-0.7615475720489538</v>
      </c>
      <c r="Z30" s="69">
        <v>50026.53</v>
      </c>
      <c r="AA30" s="70">
        <v>4406</v>
      </c>
      <c r="AB30" s="74">
        <v>313962.95</v>
      </c>
      <c r="AC30" s="75">
        <v>27181</v>
      </c>
      <c r="AD30" s="76">
        <f t="shared" si="3"/>
        <v>11.550824105073398</v>
      </c>
    </row>
    <row r="31" spans="1:30" s="29" customFormat="1" ht="11.25">
      <c r="A31" s="32">
        <v>25</v>
      </c>
      <c r="B31" s="52"/>
      <c r="C31" s="53" t="s">
        <v>86</v>
      </c>
      <c r="D31" s="54" t="s">
        <v>36</v>
      </c>
      <c r="E31" s="55" t="s">
        <v>84</v>
      </c>
      <c r="F31" s="56">
        <v>42874</v>
      </c>
      <c r="G31" s="57" t="s">
        <v>45</v>
      </c>
      <c r="H31" s="58">
        <v>172</v>
      </c>
      <c r="I31" s="58">
        <v>26</v>
      </c>
      <c r="J31" s="112">
        <v>26</v>
      </c>
      <c r="K31" s="59">
        <v>3</v>
      </c>
      <c r="L31" s="60">
        <v>1277.75</v>
      </c>
      <c r="M31" s="61">
        <v>161</v>
      </c>
      <c r="N31" s="60">
        <v>1592.5</v>
      </c>
      <c r="O31" s="61">
        <v>190</v>
      </c>
      <c r="P31" s="60">
        <v>1678</v>
      </c>
      <c r="Q31" s="61">
        <v>201</v>
      </c>
      <c r="R31" s="62">
        <f t="shared" si="0"/>
        <v>4548.25</v>
      </c>
      <c r="S31" s="63">
        <f t="shared" si="1"/>
        <v>552</v>
      </c>
      <c r="T31" s="64">
        <f>S31/J31</f>
        <v>21.23076923076923</v>
      </c>
      <c r="U31" s="65">
        <f t="shared" si="2"/>
        <v>8.239583333333334</v>
      </c>
      <c r="V31" s="66">
        <v>48840.240000000005</v>
      </c>
      <c r="W31" s="67">
        <v>4354</v>
      </c>
      <c r="X31" s="68">
        <f t="shared" si="5"/>
        <v>-0.9068749457414623</v>
      </c>
      <c r="Y31" s="68">
        <f t="shared" si="5"/>
        <v>-0.8732200275608636</v>
      </c>
      <c r="Z31" s="69">
        <v>68843.81</v>
      </c>
      <c r="AA31" s="70">
        <v>6675</v>
      </c>
      <c r="AB31" s="74">
        <v>315302.31</v>
      </c>
      <c r="AC31" s="75">
        <v>29017</v>
      </c>
      <c r="AD31" s="76">
        <f t="shared" si="3"/>
        <v>10.86612365165248</v>
      </c>
    </row>
    <row r="32" spans="1:30" s="29" customFormat="1" ht="11.25">
      <c r="A32" s="32">
        <v>26</v>
      </c>
      <c r="B32" s="77" t="s">
        <v>30</v>
      </c>
      <c r="C32" s="53" t="s">
        <v>109</v>
      </c>
      <c r="D32" s="54" t="s">
        <v>34</v>
      </c>
      <c r="E32" s="55" t="s">
        <v>109</v>
      </c>
      <c r="F32" s="56">
        <v>42888</v>
      </c>
      <c r="G32" s="57" t="s">
        <v>45</v>
      </c>
      <c r="H32" s="58">
        <v>25</v>
      </c>
      <c r="I32" s="58">
        <v>25</v>
      </c>
      <c r="J32" s="112">
        <v>25</v>
      </c>
      <c r="K32" s="59">
        <v>1</v>
      </c>
      <c r="L32" s="60">
        <v>743.72</v>
      </c>
      <c r="M32" s="61">
        <v>72</v>
      </c>
      <c r="N32" s="60">
        <v>1522.69</v>
      </c>
      <c r="O32" s="61">
        <v>139</v>
      </c>
      <c r="P32" s="60">
        <v>2052.84</v>
      </c>
      <c r="Q32" s="61">
        <v>196</v>
      </c>
      <c r="R32" s="62">
        <f t="shared" si="0"/>
        <v>4319.25</v>
      </c>
      <c r="S32" s="63">
        <f t="shared" si="1"/>
        <v>407</v>
      </c>
      <c r="T32" s="64">
        <f>S32/J32</f>
        <v>16.28</v>
      </c>
      <c r="U32" s="65">
        <f t="shared" si="2"/>
        <v>10.612407862407862</v>
      </c>
      <c r="V32" s="66"/>
      <c r="W32" s="67"/>
      <c r="X32" s="68"/>
      <c r="Y32" s="68"/>
      <c r="Z32" s="69"/>
      <c r="AA32" s="70"/>
      <c r="AB32" s="74">
        <v>4319.25</v>
      </c>
      <c r="AC32" s="75">
        <v>407</v>
      </c>
      <c r="AD32" s="76">
        <f t="shared" si="3"/>
        <v>10.612407862407862</v>
      </c>
    </row>
    <row r="33" spans="1:30" s="29" customFormat="1" ht="11.25">
      <c r="A33" s="32">
        <v>27</v>
      </c>
      <c r="B33" s="52"/>
      <c r="C33" s="53" t="s">
        <v>81</v>
      </c>
      <c r="D33" s="54" t="s">
        <v>34</v>
      </c>
      <c r="E33" s="55" t="s">
        <v>82</v>
      </c>
      <c r="F33" s="56">
        <v>42874</v>
      </c>
      <c r="G33" s="57" t="s">
        <v>35</v>
      </c>
      <c r="H33" s="58">
        <v>252</v>
      </c>
      <c r="I33" s="58">
        <v>14</v>
      </c>
      <c r="J33" s="112">
        <v>14</v>
      </c>
      <c r="K33" s="59">
        <v>3</v>
      </c>
      <c r="L33" s="60">
        <v>1232.4</v>
      </c>
      <c r="M33" s="61">
        <v>83</v>
      </c>
      <c r="N33" s="60">
        <v>2053.8</v>
      </c>
      <c r="O33" s="61">
        <v>131</v>
      </c>
      <c r="P33" s="60">
        <v>2518.19</v>
      </c>
      <c r="Q33" s="61">
        <v>162</v>
      </c>
      <c r="R33" s="62">
        <f t="shared" si="0"/>
        <v>5804.39</v>
      </c>
      <c r="S33" s="63">
        <f t="shared" si="1"/>
        <v>376</v>
      </c>
      <c r="T33" s="64">
        <f>S33/J33</f>
        <v>26.857142857142858</v>
      </c>
      <c r="U33" s="65">
        <f t="shared" si="2"/>
        <v>15.437207446808511</v>
      </c>
      <c r="V33" s="66">
        <v>67401.94</v>
      </c>
      <c r="W33" s="67">
        <v>4881</v>
      </c>
      <c r="X33" s="68">
        <f aca="true" t="shared" si="6" ref="X33:X50">IF(V33&lt;&gt;0,-(V33-R33)/V33,"")</f>
        <v>-0.9138839327176637</v>
      </c>
      <c r="Y33" s="68">
        <f aca="true" t="shared" si="7" ref="Y33:Y50">IF(W33&lt;&gt;0,-(W33-S33)/W33,"")</f>
        <v>-0.9229666052038517</v>
      </c>
      <c r="Z33" s="69">
        <v>108653.18</v>
      </c>
      <c r="AA33" s="70">
        <v>8639</v>
      </c>
      <c r="AB33" s="74">
        <v>601293.47</v>
      </c>
      <c r="AC33" s="75">
        <v>50593</v>
      </c>
      <c r="AD33" s="76">
        <f t="shared" si="3"/>
        <v>11.884914316209752</v>
      </c>
    </row>
    <row r="34" spans="1:30" s="29" customFormat="1" ht="11.25">
      <c r="A34" s="32">
        <v>28</v>
      </c>
      <c r="B34" s="52"/>
      <c r="C34" s="78" t="s">
        <v>69</v>
      </c>
      <c r="D34" s="79" t="s">
        <v>42</v>
      </c>
      <c r="E34" s="80" t="s">
        <v>68</v>
      </c>
      <c r="F34" s="81">
        <v>42853</v>
      </c>
      <c r="G34" s="57" t="s">
        <v>33</v>
      </c>
      <c r="H34" s="82">
        <v>335</v>
      </c>
      <c r="I34" s="82">
        <v>3</v>
      </c>
      <c r="J34" s="112">
        <v>3</v>
      </c>
      <c r="K34" s="59">
        <v>6</v>
      </c>
      <c r="L34" s="60">
        <v>863</v>
      </c>
      <c r="M34" s="61">
        <v>54</v>
      </c>
      <c r="N34" s="60">
        <v>1571</v>
      </c>
      <c r="O34" s="61">
        <v>76</v>
      </c>
      <c r="P34" s="60">
        <v>1711</v>
      </c>
      <c r="Q34" s="61">
        <v>91</v>
      </c>
      <c r="R34" s="62">
        <f t="shared" si="0"/>
        <v>4145</v>
      </c>
      <c r="S34" s="63">
        <f t="shared" si="1"/>
        <v>221</v>
      </c>
      <c r="T34" s="64">
        <f>S34/J34</f>
        <v>73.66666666666667</v>
      </c>
      <c r="U34" s="65">
        <f t="shared" si="2"/>
        <v>18.755656108597286</v>
      </c>
      <c r="V34" s="66">
        <v>30938</v>
      </c>
      <c r="W34" s="67">
        <v>1623</v>
      </c>
      <c r="X34" s="68">
        <f t="shared" si="6"/>
        <v>-0.8660223673152757</v>
      </c>
      <c r="Y34" s="68">
        <f t="shared" si="7"/>
        <v>-0.8638324091189156</v>
      </c>
      <c r="Z34" s="69">
        <v>52654</v>
      </c>
      <c r="AA34" s="85">
        <v>3067</v>
      </c>
      <c r="AB34" s="83">
        <v>5351504</v>
      </c>
      <c r="AC34" s="84">
        <v>383449</v>
      </c>
      <c r="AD34" s="76">
        <f t="shared" si="3"/>
        <v>13.956234075457232</v>
      </c>
    </row>
    <row r="35" spans="1:30" s="29" customFormat="1" ht="11.25">
      <c r="A35" s="32">
        <v>29</v>
      </c>
      <c r="B35" s="52"/>
      <c r="C35" s="53" t="s">
        <v>93</v>
      </c>
      <c r="D35" s="54" t="s">
        <v>31</v>
      </c>
      <c r="E35" s="55" t="s">
        <v>94</v>
      </c>
      <c r="F35" s="56">
        <v>42874</v>
      </c>
      <c r="G35" s="57" t="s">
        <v>52</v>
      </c>
      <c r="H35" s="58">
        <v>5</v>
      </c>
      <c r="I35" s="58">
        <v>5</v>
      </c>
      <c r="J35" s="112">
        <v>5</v>
      </c>
      <c r="K35" s="59">
        <v>2</v>
      </c>
      <c r="L35" s="60">
        <v>471.61</v>
      </c>
      <c r="M35" s="61">
        <v>47</v>
      </c>
      <c r="N35" s="60">
        <v>567.83</v>
      </c>
      <c r="O35" s="61">
        <v>59</v>
      </c>
      <c r="P35" s="60">
        <v>788.82</v>
      </c>
      <c r="Q35" s="61">
        <v>79</v>
      </c>
      <c r="R35" s="62">
        <f t="shared" si="0"/>
        <v>1828.2600000000002</v>
      </c>
      <c r="S35" s="63">
        <f t="shared" si="1"/>
        <v>185</v>
      </c>
      <c r="T35" s="64">
        <f>S35/J35</f>
        <v>37</v>
      </c>
      <c r="U35" s="65">
        <f t="shared" si="2"/>
        <v>9.882486486486489</v>
      </c>
      <c r="V35" s="66">
        <v>2897.6</v>
      </c>
      <c r="W35" s="67">
        <v>293</v>
      </c>
      <c r="X35" s="68">
        <f t="shared" si="6"/>
        <v>-0.36904334621755924</v>
      </c>
      <c r="Y35" s="68">
        <f t="shared" si="7"/>
        <v>-0.36860068259385664</v>
      </c>
      <c r="Z35" s="69">
        <v>4564.08</v>
      </c>
      <c r="AA35" s="70">
        <v>463</v>
      </c>
      <c r="AB35" s="74">
        <v>6392.34</v>
      </c>
      <c r="AC35" s="75">
        <v>648</v>
      </c>
      <c r="AD35" s="76">
        <f t="shared" si="3"/>
        <v>9.864722222222223</v>
      </c>
    </row>
    <row r="36" spans="1:30" s="29" customFormat="1" ht="11.25">
      <c r="A36" s="32">
        <v>30</v>
      </c>
      <c r="B36" s="52"/>
      <c r="C36" s="53" t="s">
        <v>51</v>
      </c>
      <c r="D36" s="54" t="s">
        <v>39</v>
      </c>
      <c r="E36" s="55" t="s">
        <v>51</v>
      </c>
      <c r="F36" s="56">
        <v>42782</v>
      </c>
      <c r="G36" s="57" t="s">
        <v>35</v>
      </c>
      <c r="H36" s="58">
        <v>393</v>
      </c>
      <c r="I36" s="58">
        <v>1</v>
      </c>
      <c r="J36" s="112">
        <v>1</v>
      </c>
      <c r="K36" s="59">
        <v>16</v>
      </c>
      <c r="L36" s="60">
        <v>491</v>
      </c>
      <c r="M36" s="61">
        <v>40</v>
      </c>
      <c r="N36" s="60">
        <v>625</v>
      </c>
      <c r="O36" s="61">
        <v>50</v>
      </c>
      <c r="P36" s="60">
        <v>855</v>
      </c>
      <c r="Q36" s="61">
        <v>68</v>
      </c>
      <c r="R36" s="62">
        <f t="shared" si="0"/>
        <v>1971</v>
      </c>
      <c r="S36" s="63">
        <f t="shared" si="1"/>
        <v>158</v>
      </c>
      <c r="T36" s="64">
        <f>S36/J36</f>
        <v>158</v>
      </c>
      <c r="U36" s="65">
        <f t="shared" si="2"/>
        <v>12.474683544303797</v>
      </c>
      <c r="V36" s="66">
        <v>4633</v>
      </c>
      <c r="W36" s="67">
        <v>444</v>
      </c>
      <c r="X36" s="68">
        <f t="shared" si="6"/>
        <v>-0.5745737103388733</v>
      </c>
      <c r="Y36" s="68">
        <f t="shared" si="7"/>
        <v>-0.6441441441441441</v>
      </c>
      <c r="Z36" s="69">
        <v>6650.02</v>
      </c>
      <c r="AA36" s="70">
        <v>654</v>
      </c>
      <c r="AB36" s="74">
        <v>85605192.87</v>
      </c>
      <c r="AC36" s="75">
        <v>7386105</v>
      </c>
      <c r="AD36" s="76">
        <f t="shared" si="3"/>
        <v>11.59003194105689</v>
      </c>
    </row>
    <row r="37" spans="1:30" s="29" customFormat="1" ht="11.25">
      <c r="A37" s="32">
        <v>31</v>
      </c>
      <c r="B37" s="86"/>
      <c r="C37" s="78" t="s">
        <v>62</v>
      </c>
      <c r="D37" s="79" t="s">
        <v>34</v>
      </c>
      <c r="E37" s="80" t="s">
        <v>62</v>
      </c>
      <c r="F37" s="81">
        <v>42846</v>
      </c>
      <c r="G37" s="57" t="s">
        <v>43</v>
      </c>
      <c r="H37" s="82">
        <v>11</v>
      </c>
      <c r="I37" s="82">
        <v>5</v>
      </c>
      <c r="J37" s="112">
        <v>5</v>
      </c>
      <c r="K37" s="59">
        <v>7</v>
      </c>
      <c r="L37" s="60">
        <v>521</v>
      </c>
      <c r="M37" s="61">
        <v>41</v>
      </c>
      <c r="N37" s="60">
        <v>535</v>
      </c>
      <c r="O37" s="61">
        <v>44</v>
      </c>
      <c r="P37" s="60">
        <v>887</v>
      </c>
      <c r="Q37" s="61">
        <v>73</v>
      </c>
      <c r="R37" s="62">
        <f t="shared" si="0"/>
        <v>1943</v>
      </c>
      <c r="S37" s="63">
        <f t="shared" si="1"/>
        <v>158</v>
      </c>
      <c r="T37" s="64">
        <f>S37/J37</f>
        <v>31.6</v>
      </c>
      <c r="U37" s="65">
        <f t="shared" si="2"/>
        <v>12.29746835443038</v>
      </c>
      <c r="V37" s="66">
        <v>7634</v>
      </c>
      <c r="W37" s="67">
        <v>624</v>
      </c>
      <c r="X37" s="68">
        <f t="shared" si="6"/>
        <v>-0.7454807440398219</v>
      </c>
      <c r="Y37" s="68">
        <f t="shared" si="7"/>
        <v>-0.7467948717948718</v>
      </c>
      <c r="Z37" s="69">
        <v>11201</v>
      </c>
      <c r="AA37" s="70">
        <v>930</v>
      </c>
      <c r="AB37" s="83">
        <v>200688</v>
      </c>
      <c r="AC37" s="84">
        <v>17813</v>
      </c>
      <c r="AD37" s="76">
        <f t="shared" si="3"/>
        <v>11.2663784876214</v>
      </c>
    </row>
    <row r="38" spans="1:30" s="29" customFormat="1" ht="11.25">
      <c r="A38" s="32">
        <v>32</v>
      </c>
      <c r="B38" s="52"/>
      <c r="C38" s="53" t="s">
        <v>53</v>
      </c>
      <c r="D38" s="54" t="s">
        <v>32</v>
      </c>
      <c r="E38" s="55" t="s">
        <v>53</v>
      </c>
      <c r="F38" s="56">
        <v>42811</v>
      </c>
      <c r="G38" s="57" t="s">
        <v>47</v>
      </c>
      <c r="H38" s="58">
        <v>7</v>
      </c>
      <c r="I38" s="58">
        <v>5</v>
      </c>
      <c r="J38" s="112">
        <v>5</v>
      </c>
      <c r="K38" s="59">
        <v>8</v>
      </c>
      <c r="L38" s="60">
        <v>168.03</v>
      </c>
      <c r="M38" s="61">
        <v>17</v>
      </c>
      <c r="N38" s="60">
        <v>490.2</v>
      </c>
      <c r="O38" s="61">
        <v>49</v>
      </c>
      <c r="P38" s="60">
        <v>515.96</v>
      </c>
      <c r="Q38" s="61">
        <v>54</v>
      </c>
      <c r="R38" s="62">
        <f t="shared" si="0"/>
        <v>1174.19</v>
      </c>
      <c r="S38" s="63">
        <f t="shared" si="1"/>
        <v>120</v>
      </c>
      <c r="T38" s="64">
        <f>S38/J38</f>
        <v>24</v>
      </c>
      <c r="U38" s="65">
        <f t="shared" si="2"/>
        <v>9.784916666666668</v>
      </c>
      <c r="V38" s="66">
        <v>0</v>
      </c>
      <c r="W38" s="67">
        <v>0</v>
      </c>
      <c r="X38" s="68">
        <f t="shared" si="6"/>
      </c>
      <c r="Y38" s="68">
        <f t="shared" si="7"/>
      </c>
      <c r="Z38" s="69">
        <v>1782</v>
      </c>
      <c r="AA38" s="70">
        <v>356</v>
      </c>
      <c r="AB38" s="74">
        <v>17846.19</v>
      </c>
      <c r="AC38" s="75">
        <v>2016</v>
      </c>
      <c r="AD38" s="76">
        <f t="shared" si="3"/>
        <v>8.852276785714285</v>
      </c>
    </row>
    <row r="39" spans="1:30" s="29" customFormat="1" ht="11.25">
      <c r="A39" s="32">
        <v>33</v>
      </c>
      <c r="B39" s="52"/>
      <c r="C39" s="53" t="s">
        <v>67</v>
      </c>
      <c r="D39" s="54" t="s">
        <v>39</v>
      </c>
      <c r="E39" s="55" t="s">
        <v>67</v>
      </c>
      <c r="F39" s="56">
        <v>42853</v>
      </c>
      <c r="G39" s="57" t="s">
        <v>40</v>
      </c>
      <c r="H39" s="58">
        <v>99</v>
      </c>
      <c r="I39" s="58">
        <v>1</v>
      </c>
      <c r="J39" s="112">
        <v>1</v>
      </c>
      <c r="K39" s="59">
        <v>6</v>
      </c>
      <c r="L39" s="60">
        <v>615</v>
      </c>
      <c r="M39" s="61">
        <v>30</v>
      </c>
      <c r="N39" s="60">
        <v>807.99</v>
      </c>
      <c r="O39" s="61">
        <v>33</v>
      </c>
      <c r="P39" s="60">
        <v>674</v>
      </c>
      <c r="Q39" s="61">
        <v>31</v>
      </c>
      <c r="R39" s="62">
        <f t="shared" si="0"/>
        <v>2096.99</v>
      </c>
      <c r="S39" s="63">
        <f t="shared" si="1"/>
        <v>94</v>
      </c>
      <c r="T39" s="64">
        <f>S39/J39</f>
        <v>94</v>
      </c>
      <c r="U39" s="65">
        <f aca="true" t="shared" si="8" ref="U39:U50">R39/S39</f>
        <v>22.308404255319147</v>
      </c>
      <c r="V39" s="66">
        <v>7289.14</v>
      </c>
      <c r="W39" s="67">
        <v>307</v>
      </c>
      <c r="X39" s="68">
        <f t="shared" si="6"/>
        <v>-0.7123131123836283</v>
      </c>
      <c r="Y39" s="68">
        <f t="shared" si="7"/>
        <v>-0.6938110749185668</v>
      </c>
      <c r="Z39" s="69">
        <v>12305.28</v>
      </c>
      <c r="AA39" s="70">
        <v>608</v>
      </c>
      <c r="AB39" s="71">
        <v>736503.96</v>
      </c>
      <c r="AC39" s="72">
        <v>50204</v>
      </c>
      <c r="AD39" s="76">
        <f aca="true" t="shared" si="9" ref="AD39:AD50">AB39/AC39</f>
        <v>14.670224683292167</v>
      </c>
    </row>
    <row r="40" spans="1:30" s="29" customFormat="1" ht="11.25">
      <c r="A40" s="32">
        <v>34</v>
      </c>
      <c r="B40" s="52"/>
      <c r="C40" s="53" t="s">
        <v>88</v>
      </c>
      <c r="D40" s="54" t="s">
        <v>42</v>
      </c>
      <c r="E40" s="55" t="s">
        <v>88</v>
      </c>
      <c r="F40" s="56">
        <v>42874</v>
      </c>
      <c r="G40" s="57" t="s">
        <v>40</v>
      </c>
      <c r="H40" s="58">
        <v>115</v>
      </c>
      <c r="I40" s="58">
        <v>4</v>
      </c>
      <c r="J40" s="112">
        <v>4</v>
      </c>
      <c r="K40" s="59">
        <v>3</v>
      </c>
      <c r="L40" s="60">
        <v>90</v>
      </c>
      <c r="M40" s="61">
        <v>10</v>
      </c>
      <c r="N40" s="60">
        <v>197</v>
      </c>
      <c r="O40" s="61">
        <v>21</v>
      </c>
      <c r="P40" s="60">
        <v>517</v>
      </c>
      <c r="Q40" s="61">
        <v>55</v>
      </c>
      <c r="R40" s="62">
        <f t="shared" si="0"/>
        <v>804</v>
      </c>
      <c r="S40" s="63">
        <f t="shared" si="1"/>
        <v>86</v>
      </c>
      <c r="T40" s="64">
        <f>S40/J40</f>
        <v>21.5</v>
      </c>
      <c r="U40" s="65">
        <f t="shared" si="8"/>
        <v>9.348837209302326</v>
      </c>
      <c r="V40" s="66">
        <v>4477.4</v>
      </c>
      <c r="W40" s="67">
        <v>506</v>
      </c>
      <c r="X40" s="68">
        <f t="shared" si="6"/>
        <v>-0.8204315004243534</v>
      </c>
      <c r="Y40" s="68">
        <f t="shared" si="7"/>
        <v>-0.8300395256916996</v>
      </c>
      <c r="Z40" s="69">
        <v>7538.36</v>
      </c>
      <c r="AA40" s="70">
        <v>884</v>
      </c>
      <c r="AB40" s="71">
        <v>109738</v>
      </c>
      <c r="AC40" s="72">
        <v>10434</v>
      </c>
      <c r="AD40" s="76">
        <f t="shared" si="9"/>
        <v>10.51734713436841</v>
      </c>
    </row>
    <row r="41" spans="1:30" s="29" customFormat="1" ht="11.25">
      <c r="A41" s="32">
        <v>35</v>
      </c>
      <c r="B41" s="86"/>
      <c r="C41" s="78" t="s">
        <v>63</v>
      </c>
      <c r="D41" s="79" t="s">
        <v>39</v>
      </c>
      <c r="E41" s="80" t="s">
        <v>64</v>
      </c>
      <c r="F41" s="81">
        <v>42846</v>
      </c>
      <c r="G41" s="57" t="s">
        <v>41</v>
      </c>
      <c r="H41" s="82">
        <v>44</v>
      </c>
      <c r="I41" s="82">
        <v>1</v>
      </c>
      <c r="J41" s="112">
        <v>1</v>
      </c>
      <c r="K41" s="59">
        <v>7</v>
      </c>
      <c r="L41" s="60">
        <v>284</v>
      </c>
      <c r="M41" s="61">
        <v>13</v>
      </c>
      <c r="N41" s="60">
        <v>293</v>
      </c>
      <c r="O41" s="61">
        <v>17</v>
      </c>
      <c r="P41" s="60">
        <v>758</v>
      </c>
      <c r="Q41" s="61">
        <v>32</v>
      </c>
      <c r="R41" s="62">
        <f t="shared" si="0"/>
        <v>1335</v>
      </c>
      <c r="S41" s="63">
        <f t="shared" si="1"/>
        <v>62</v>
      </c>
      <c r="T41" s="64">
        <f>S41/J41</f>
        <v>62</v>
      </c>
      <c r="U41" s="65">
        <f t="shared" si="8"/>
        <v>21.532258064516128</v>
      </c>
      <c r="V41" s="66">
        <v>2508</v>
      </c>
      <c r="W41" s="67">
        <v>127</v>
      </c>
      <c r="X41" s="68">
        <f t="shared" si="6"/>
        <v>-0.4677033492822967</v>
      </c>
      <c r="Y41" s="68">
        <f t="shared" si="7"/>
        <v>-0.5118110236220472</v>
      </c>
      <c r="Z41" s="69">
        <v>4116</v>
      </c>
      <c r="AA41" s="70">
        <v>231</v>
      </c>
      <c r="AB41" s="83">
        <v>395372</v>
      </c>
      <c r="AC41" s="84">
        <v>26007</v>
      </c>
      <c r="AD41" s="76">
        <f t="shared" si="9"/>
        <v>15.202522397815972</v>
      </c>
    </row>
    <row r="42" spans="1:30" s="29" customFormat="1" ht="11.25">
      <c r="A42" s="32">
        <v>36</v>
      </c>
      <c r="B42" s="52"/>
      <c r="C42" s="53" t="s">
        <v>70</v>
      </c>
      <c r="D42" s="54" t="s">
        <v>31</v>
      </c>
      <c r="E42" s="55" t="s">
        <v>70</v>
      </c>
      <c r="F42" s="56">
        <v>42860</v>
      </c>
      <c r="G42" s="57" t="s">
        <v>48</v>
      </c>
      <c r="H42" s="58">
        <v>91</v>
      </c>
      <c r="I42" s="58">
        <v>4</v>
      </c>
      <c r="J42" s="112">
        <v>4</v>
      </c>
      <c r="K42" s="59">
        <v>5</v>
      </c>
      <c r="L42" s="60">
        <v>140</v>
      </c>
      <c r="M42" s="61">
        <v>14</v>
      </c>
      <c r="N42" s="60">
        <v>312</v>
      </c>
      <c r="O42" s="61">
        <v>28</v>
      </c>
      <c r="P42" s="60">
        <v>179</v>
      </c>
      <c r="Q42" s="61">
        <v>17</v>
      </c>
      <c r="R42" s="62">
        <f t="shared" si="0"/>
        <v>631</v>
      </c>
      <c r="S42" s="63">
        <f t="shared" si="1"/>
        <v>59</v>
      </c>
      <c r="T42" s="64">
        <f>S42/J42</f>
        <v>14.75</v>
      </c>
      <c r="U42" s="65">
        <f t="shared" si="8"/>
        <v>10.694915254237289</v>
      </c>
      <c r="V42" s="66">
        <v>920</v>
      </c>
      <c r="W42" s="67">
        <v>100</v>
      </c>
      <c r="X42" s="68">
        <f t="shared" si="6"/>
        <v>-0.3141304347826087</v>
      </c>
      <c r="Y42" s="68">
        <f t="shared" si="7"/>
        <v>-0.41</v>
      </c>
      <c r="Z42" s="69">
        <v>1501</v>
      </c>
      <c r="AA42" s="70">
        <v>166</v>
      </c>
      <c r="AB42" s="74">
        <v>211986.56</v>
      </c>
      <c r="AC42" s="75">
        <v>19565</v>
      </c>
      <c r="AD42" s="76">
        <f t="shared" si="9"/>
        <v>10.83498901098901</v>
      </c>
    </row>
    <row r="43" spans="1:30" s="29" customFormat="1" ht="11.25">
      <c r="A43" s="32">
        <v>37</v>
      </c>
      <c r="B43" s="52"/>
      <c r="C43" s="53" t="s">
        <v>87</v>
      </c>
      <c r="D43" s="54" t="s">
        <v>34</v>
      </c>
      <c r="E43" s="55" t="s">
        <v>87</v>
      </c>
      <c r="F43" s="56">
        <v>42874</v>
      </c>
      <c r="G43" s="57" t="s">
        <v>46</v>
      </c>
      <c r="H43" s="58">
        <v>35</v>
      </c>
      <c r="I43" s="58">
        <v>3</v>
      </c>
      <c r="J43" s="112">
        <v>3</v>
      </c>
      <c r="K43" s="59">
        <v>3</v>
      </c>
      <c r="L43" s="60">
        <v>68</v>
      </c>
      <c r="M43" s="61">
        <v>8</v>
      </c>
      <c r="N43" s="60">
        <v>146</v>
      </c>
      <c r="O43" s="61">
        <v>16</v>
      </c>
      <c r="P43" s="60">
        <v>194</v>
      </c>
      <c r="Q43" s="61">
        <v>22</v>
      </c>
      <c r="R43" s="62">
        <f t="shared" si="0"/>
        <v>408</v>
      </c>
      <c r="S43" s="63">
        <f t="shared" si="1"/>
        <v>46</v>
      </c>
      <c r="T43" s="64">
        <f>S43/J43</f>
        <v>15.333333333333334</v>
      </c>
      <c r="U43" s="65">
        <f t="shared" si="8"/>
        <v>8.869565217391305</v>
      </c>
      <c r="V43" s="66">
        <v>3837.5</v>
      </c>
      <c r="W43" s="67">
        <v>343</v>
      </c>
      <c r="X43" s="68">
        <f t="shared" si="6"/>
        <v>-0.8936807817589577</v>
      </c>
      <c r="Y43" s="68">
        <f t="shared" si="7"/>
        <v>-0.8658892128279884</v>
      </c>
      <c r="Z43" s="69">
        <v>7467.5</v>
      </c>
      <c r="AA43" s="85">
        <v>737</v>
      </c>
      <c r="AB43" s="83">
        <v>37402.5</v>
      </c>
      <c r="AC43" s="84">
        <v>3450</v>
      </c>
      <c r="AD43" s="76">
        <f t="shared" si="9"/>
        <v>10.841304347826087</v>
      </c>
    </row>
    <row r="44" spans="1:30" s="29" customFormat="1" ht="11.25">
      <c r="A44" s="32">
        <v>38</v>
      </c>
      <c r="B44" s="86"/>
      <c r="C44" s="78" t="s">
        <v>100</v>
      </c>
      <c r="D44" s="79" t="s">
        <v>42</v>
      </c>
      <c r="E44" s="80" t="s">
        <v>100</v>
      </c>
      <c r="F44" s="81">
        <v>42881</v>
      </c>
      <c r="G44" s="57" t="s">
        <v>43</v>
      </c>
      <c r="H44" s="82">
        <v>17</v>
      </c>
      <c r="I44" s="82">
        <v>2</v>
      </c>
      <c r="J44" s="112">
        <v>2</v>
      </c>
      <c r="K44" s="59">
        <v>2</v>
      </c>
      <c r="L44" s="60">
        <v>160</v>
      </c>
      <c r="M44" s="61">
        <v>12</v>
      </c>
      <c r="N44" s="60">
        <v>168</v>
      </c>
      <c r="O44" s="61">
        <v>12</v>
      </c>
      <c r="P44" s="60">
        <v>145</v>
      </c>
      <c r="Q44" s="61">
        <v>11</v>
      </c>
      <c r="R44" s="62">
        <f t="shared" si="0"/>
        <v>473</v>
      </c>
      <c r="S44" s="63">
        <f t="shared" si="1"/>
        <v>35</v>
      </c>
      <c r="T44" s="64">
        <f>S44/J44</f>
        <v>17.5</v>
      </c>
      <c r="U44" s="65">
        <f t="shared" si="8"/>
        <v>13.514285714285714</v>
      </c>
      <c r="V44" s="66">
        <v>6413.62</v>
      </c>
      <c r="W44" s="67">
        <v>473</v>
      </c>
      <c r="X44" s="68">
        <f t="shared" si="6"/>
        <v>-0.926250697733885</v>
      </c>
      <c r="Y44" s="68">
        <f t="shared" si="7"/>
        <v>-0.9260042283298098</v>
      </c>
      <c r="Z44" s="69">
        <v>9656.28</v>
      </c>
      <c r="AA44" s="70">
        <v>756</v>
      </c>
      <c r="AB44" s="83">
        <v>10129.28</v>
      </c>
      <c r="AC44" s="84">
        <v>791</v>
      </c>
      <c r="AD44" s="76">
        <f t="shared" si="9"/>
        <v>12.805663716814161</v>
      </c>
    </row>
    <row r="45" spans="1:30" s="29" customFormat="1" ht="11.25">
      <c r="A45" s="32">
        <v>39</v>
      </c>
      <c r="B45" s="52"/>
      <c r="C45" s="53" t="s">
        <v>99</v>
      </c>
      <c r="D45" s="54" t="s">
        <v>42</v>
      </c>
      <c r="E45" s="55" t="s">
        <v>99</v>
      </c>
      <c r="F45" s="56">
        <v>42881</v>
      </c>
      <c r="G45" s="57" t="s">
        <v>46</v>
      </c>
      <c r="H45" s="58">
        <v>17</v>
      </c>
      <c r="I45" s="58">
        <v>2</v>
      </c>
      <c r="J45" s="112">
        <v>2</v>
      </c>
      <c r="K45" s="59">
        <v>1</v>
      </c>
      <c r="L45" s="60">
        <v>80</v>
      </c>
      <c r="M45" s="61">
        <v>8</v>
      </c>
      <c r="N45" s="60">
        <v>41</v>
      </c>
      <c r="O45" s="61">
        <v>5</v>
      </c>
      <c r="P45" s="60">
        <v>88</v>
      </c>
      <c r="Q45" s="61">
        <v>10</v>
      </c>
      <c r="R45" s="62">
        <f t="shared" si="0"/>
        <v>209</v>
      </c>
      <c r="S45" s="63">
        <f t="shared" si="1"/>
        <v>23</v>
      </c>
      <c r="T45" s="64">
        <f>S45/J45</f>
        <v>11.5</v>
      </c>
      <c r="U45" s="65">
        <f t="shared" si="8"/>
        <v>9.08695652173913</v>
      </c>
      <c r="V45" s="66">
        <v>1852.5</v>
      </c>
      <c r="W45" s="67">
        <v>171</v>
      </c>
      <c r="X45" s="68">
        <f t="shared" si="6"/>
        <v>-0.8871794871794871</v>
      </c>
      <c r="Y45" s="68">
        <f t="shared" si="7"/>
        <v>-0.8654970760233918</v>
      </c>
      <c r="Z45" s="69">
        <v>3721.5</v>
      </c>
      <c r="AA45" s="85">
        <v>351</v>
      </c>
      <c r="AB45" s="83">
        <v>3930.5</v>
      </c>
      <c r="AC45" s="84">
        <v>374</v>
      </c>
      <c r="AD45" s="76">
        <f t="shared" si="9"/>
        <v>10.509358288770054</v>
      </c>
    </row>
    <row r="46" spans="1:30" s="29" customFormat="1" ht="11.25">
      <c r="A46" s="32">
        <v>40</v>
      </c>
      <c r="B46" s="52"/>
      <c r="C46" s="53" t="s">
        <v>66</v>
      </c>
      <c r="D46" s="54" t="s">
        <v>34</v>
      </c>
      <c r="E46" s="55" t="s">
        <v>66</v>
      </c>
      <c r="F46" s="56">
        <v>42853</v>
      </c>
      <c r="G46" s="57" t="s">
        <v>46</v>
      </c>
      <c r="H46" s="58">
        <v>50</v>
      </c>
      <c r="I46" s="58">
        <v>1</v>
      </c>
      <c r="J46" s="112">
        <v>1</v>
      </c>
      <c r="K46" s="59">
        <v>6</v>
      </c>
      <c r="L46" s="60">
        <v>0</v>
      </c>
      <c r="M46" s="61">
        <v>0</v>
      </c>
      <c r="N46" s="60">
        <v>117</v>
      </c>
      <c r="O46" s="61">
        <v>21</v>
      </c>
      <c r="P46" s="60">
        <v>0</v>
      </c>
      <c r="Q46" s="61">
        <v>0</v>
      </c>
      <c r="R46" s="62">
        <f t="shared" si="0"/>
        <v>117</v>
      </c>
      <c r="S46" s="63">
        <f t="shared" si="1"/>
        <v>21</v>
      </c>
      <c r="T46" s="64">
        <f>S46/J46</f>
        <v>21</v>
      </c>
      <c r="U46" s="65">
        <f t="shared" si="8"/>
        <v>5.571428571428571</v>
      </c>
      <c r="V46" s="66">
        <v>975</v>
      </c>
      <c r="W46" s="67">
        <v>195</v>
      </c>
      <c r="X46" s="68">
        <f t="shared" si="6"/>
        <v>-0.88</v>
      </c>
      <c r="Y46" s="68">
        <f t="shared" si="7"/>
        <v>-0.8923076923076924</v>
      </c>
      <c r="Z46" s="69">
        <v>1880</v>
      </c>
      <c r="AA46" s="85">
        <v>376</v>
      </c>
      <c r="AB46" s="83">
        <v>42972</v>
      </c>
      <c r="AC46" s="84">
        <v>6519</v>
      </c>
      <c r="AD46" s="76">
        <f t="shared" si="9"/>
        <v>6.59180855959503</v>
      </c>
    </row>
    <row r="47" spans="1:30" s="29" customFormat="1" ht="11.25">
      <c r="A47" s="32">
        <v>41</v>
      </c>
      <c r="B47" s="52"/>
      <c r="C47" s="53" t="s">
        <v>74</v>
      </c>
      <c r="D47" s="54" t="s">
        <v>31</v>
      </c>
      <c r="E47" s="55" t="s">
        <v>74</v>
      </c>
      <c r="F47" s="56">
        <v>42867</v>
      </c>
      <c r="G47" s="57" t="s">
        <v>45</v>
      </c>
      <c r="H47" s="58">
        <v>31</v>
      </c>
      <c r="I47" s="58">
        <v>1</v>
      </c>
      <c r="J47" s="112">
        <v>1</v>
      </c>
      <c r="K47" s="59">
        <v>4</v>
      </c>
      <c r="L47" s="60">
        <v>21</v>
      </c>
      <c r="M47" s="61">
        <v>3</v>
      </c>
      <c r="N47" s="60">
        <v>28</v>
      </c>
      <c r="O47" s="61">
        <v>4</v>
      </c>
      <c r="P47" s="60">
        <v>40</v>
      </c>
      <c r="Q47" s="61">
        <v>4</v>
      </c>
      <c r="R47" s="62">
        <f t="shared" si="0"/>
        <v>89</v>
      </c>
      <c r="S47" s="63">
        <f t="shared" si="1"/>
        <v>11</v>
      </c>
      <c r="T47" s="64">
        <f>S47/J47</f>
        <v>11</v>
      </c>
      <c r="U47" s="65">
        <f t="shared" si="8"/>
        <v>8.090909090909092</v>
      </c>
      <c r="V47" s="66">
        <v>542</v>
      </c>
      <c r="W47" s="67">
        <v>65</v>
      </c>
      <c r="X47" s="68">
        <f t="shared" si="6"/>
        <v>-0.8357933579335793</v>
      </c>
      <c r="Y47" s="68">
        <f t="shared" si="7"/>
        <v>-0.8307692307692308</v>
      </c>
      <c r="Z47" s="69">
        <v>982</v>
      </c>
      <c r="AA47" s="70">
        <v>118</v>
      </c>
      <c r="AB47" s="74">
        <v>18822</v>
      </c>
      <c r="AC47" s="75">
        <v>1989</v>
      </c>
      <c r="AD47" s="76">
        <f t="shared" si="9"/>
        <v>9.463046757164404</v>
      </c>
    </row>
    <row r="48" spans="1:30" s="29" customFormat="1" ht="11.25">
      <c r="A48" s="32">
        <v>42</v>
      </c>
      <c r="B48" s="52"/>
      <c r="C48" s="53" t="s">
        <v>38</v>
      </c>
      <c r="D48" s="54" t="s">
        <v>39</v>
      </c>
      <c r="E48" s="55" t="s">
        <v>38</v>
      </c>
      <c r="F48" s="56">
        <v>42741</v>
      </c>
      <c r="G48" s="57" t="s">
        <v>40</v>
      </c>
      <c r="H48" s="58">
        <v>387</v>
      </c>
      <c r="I48" s="58">
        <v>1</v>
      </c>
      <c r="J48" s="112">
        <v>1</v>
      </c>
      <c r="K48" s="59">
        <v>13</v>
      </c>
      <c r="L48" s="60">
        <v>0</v>
      </c>
      <c r="M48" s="61">
        <v>0</v>
      </c>
      <c r="N48" s="60">
        <v>0</v>
      </c>
      <c r="O48" s="61">
        <v>0</v>
      </c>
      <c r="P48" s="60">
        <v>64</v>
      </c>
      <c r="Q48" s="61">
        <v>8</v>
      </c>
      <c r="R48" s="62">
        <f t="shared" si="0"/>
        <v>64</v>
      </c>
      <c r="S48" s="63">
        <f t="shared" si="1"/>
        <v>8</v>
      </c>
      <c r="T48" s="64">
        <f>S48/J48</f>
        <v>8</v>
      </c>
      <c r="U48" s="65">
        <f t="shared" si="8"/>
        <v>8</v>
      </c>
      <c r="V48" s="66">
        <v>608</v>
      </c>
      <c r="W48" s="67">
        <v>76</v>
      </c>
      <c r="X48" s="68">
        <f t="shared" si="6"/>
        <v>-0.8947368421052632</v>
      </c>
      <c r="Y48" s="68">
        <f t="shared" si="7"/>
        <v>-0.8947368421052632</v>
      </c>
      <c r="Z48" s="69">
        <v>808</v>
      </c>
      <c r="AA48" s="70">
        <v>101</v>
      </c>
      <c r="AB48" s="71">
        <v>32465599.82</v>
      </c>
      <c r="AC48" s="72">
        <v>2784850</v>
      </c>
      <c r="AD48" s="76">
        <f t="shared" si="9"/>
        <v>11.65793483311489</v>
      </c>
    </row>
    <row r="49" spans="1:30" s="29" customFormat="1" ht="11.25">
      <c r="A49" s="32">
        <v>43</v>
      </c>
      <c r="B49" s="52"/>
      <c r="C49" s="53" t="s">
        <v>98</v>
      </c>
      <c r="D49" s="54" t="s">
        <v>31</v>
      </c>
      <c r="E49" s="55" t="s">
        <v>98</v>
      </c>
      <c r="F49" s="56">
        <v>42881</v>
      </c>
      <c r="G49" s="57" t="s">
        <v>45</v>
      </c>
      <c r="H49" s="58">
        <v>14</v>
      </c>
      <c r="I49" s="58">
        <v>2</v>
      </c>
      <c r="J49" s="112">
        <v>2</v>
      </c>
      <c r="K49" s="59">
        <v>2</v>
      </c>
      <c r="L49" s="60">
        <v>0</v>
      </c>
      <c r="M49" s="61">
        <v>0</v>
      </c>
      <c r="N49" s="60">
        <v>14</v>
      </c>
      <c r="O49" s="61">
        <v>2</v>
      </c>
      <c r="P49" s="60">
        <v>50</v>
      </c>
      <c r="Q49" s="61">
        <v>6</v>
      </c>
      <c r="R49" s="62">
        <f t="shared" si="0"/>
        <v>64</v>
      </c>
      <c r="S49" s="63">
        <f t="shared" si="1"/>
        <v>8</v>
      </c>
      <c r="T49" s="64">
        <f>S49/J49</f>
        <v>4</v>
      </c>
      <c r="U49" s="65">
        <f t="shared" si="8"/>
        <v>8</v>
      </c>
      <c r="V49" s="66">
        <v>3907.95</v>
      </c>
      <c r="W49" s="67">
        <v>381</v>
      </c>
      <c r="X49" s="68">
        <f t="shared" si="6"/>
        <v>-0.983623127215036</v>
      </c>
      <c r="Y49" s="68">
        <f t="shared" si="7"/>
        <v>-0.979002624671916</v>
      </c>
      <c r="Z49" s="69">
        <v>5943.51</v>
      </c>
      <c r="AA49" s="70">
        <v>580</v>
      </c>
      <c r="AB49" s="74">
        <v>6007.51</v>
      </c>
      <c r="AC49" s="75">
        <v>588</v>
      </c>
      <c r="AD49" s="76">
        <f t="shared" si="9"/>
        <v>10.2168537414966</v>
      </c>
    </row>
    <row r="50" spans="1:30" s="29" customFormat="1" ht="11.25">
      <c r="A50" s="32">
        <v>44</v>
      </c>
      <c r="B50" s="52"/>
      <c r="C50" s="53" t="s">
        <v>85</v>
      </c>
      <c r="D50" s="54" t="s">
        <v>42</v>
      </c>
      <c r="E50" s="55" t="s">
        <v>85</v>
      </c>
      <c r="F50" s="56">
        <v>42874</v>
      </c>
      <c r="G50" s="57" t="s">
        <v>45</v>
      </c>
      <c r="H50" s="58">
        <v>5</v>
      </c>
      <c r="I50" s="58">
        <v>2</v>
      </c>
      <c r="J50" s="112">
        <v>2</v>
      </c>
      <c r="K50" s="59">
        <v>3</v>
      </c>
      <c r="L50" s="60">
        <v>16</v>
      </c>
      <c r="M50" s="61">
        <v>2</v>
      </c>
      <c r="N50" s="60">
        <v>20</v>
      </c>
      <c r="O50" s="61">
        <v>2</v>
      </c>
      <c r="P50" s="60">
        <v>0</v>
      </c>
      <c r="Q50" s="61">
        <v>0</v>
      </c>
      <c r="R50" s="62">
        <f t="shared" si="0"/>
        <v>36</v>
      </c>
      <c r="S50" s="63">
        <f t="shared" si="1"/>
        <v>4</v>
      </c>
      <c r="T50" s="64">
        <f>S50/J50</f>
        <v>2</v>
      </c>
      <c r="U50" s="65">
        <f t="shared" si="8"/>
        <v>9</v>
      </c>
      <c r="V50" s="66">
        <v>338</v>
      </c>
      <c r="W50" s="67">
        <v>44</v>
      </c>
      <c r="X50" s="68">
        <f t="shared" si="6"/>
        <v>-0.893491124260355</v>
      </c>
      <c r="Y50" s="68">
        <f t="shared" si="7"/>
        <v>-0.9090909090909091</v>
      </c>
      <c r="Z50" s="69">
        <v>513</v>
      </c>
      <c r="AA50" s="70">
        <v>68</v>
      </c>
      <c r="AB50" s="74">
        <v>5963</v>
      </c>
      <c r="AC50" s="75">
        <v>558</v>
      </c>
      <c r="AD50" s="76">
        <f t="shared" si="9"/>
        <v>10.686379928315413</v>
      </c>
    </row>
    <row r="51" spans="1:30" ht="11.25">
      <c r="A51" s="88"/>
      <c r="B51" s="88"/>
      <c r="C51" s="88"/>
      <c r="D51" s="89"/>
      <c r="E51" s="90"/>
      <c r="F51" s="91"/>
      <c r="G51" s="92"/>
      <c r="H51" s="93"/>
      <c r="I51" s="93"/>
      <c r="J51" s="113"/>
      <c r="K51" s="94"/>
      <c r="L51" s="95"/>
      <c r="M51" s="96"/>
      <c r="N51" s="95"/>
      <c r="O51" s="96"/>
      <c r="P51" s="97"/>
      <c r="Q51" s="98"/>
      <c r="R51" s="99"/>
      <c r="S51" s="100"/>
      <c r="T51" s="101"/>
      <c r="U51" s="102"/>
      <c r="V51" s="102"/>
      <c r="W51" s="102"/>
      <c r="X51" s="68">
        <f>IF(V51&lt;&gt;0,-(V51-R51)/V51,"")</f>
      </c>
      <c r="Y51" s="68">
        <f>IF(W51&lt;&gt;0,-(W51-S51)/W51,"")</f>
      </c>
      <c r="Z51" s="97"/>
      <c r="AA51" s="98"/>
      <c r="AB51" s="73"/>
      <c r="AC51" s="103"/>
      <c r="AD51" s="104"/>
    </row>
  </sheetData>
  <sheetProtection formatCells="0" formatColumns="0" formatRows="0" insertColumns="0" insertRows="0" insertHyperlinks="0" deleteColumns="0" deleteRows="0" sort="0" autoFilter="0" pivotTables="0"/>
  <mergeCells count="12">
    <mergeCell ref="B1:D1"/>
    <mergeCell ref="B2:D2"/>
    <mergeCell ref="B3:D3"/>
    <mergeCell ref="L4:M4"/>
    <mergeCell ref="N4:O4"/>
    <mergeCell ref="P4:Q4"/>
    <mergeCell ref="L1:AD3"/>
    <mergeCell ref="R4:U4"/>
    <mergeCell ref="V4:W4"/>
    <mergeCell ref="X4:Y4"/>
    <mergeCell ref="AB4:AD4"/>
    <mergeCell ref="Z4:AA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2017-06-05T23:23:31Z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