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91" windowWidth="24060" windowHeight="8460" tabRatio="701" activeTab="0"/>
  </bookViews>
  <sheets>
    <sheet name="5-7.5.2017 (hafta sonu)" sheetId="1" r:id="rId1"/>
  </sheets>
  <definedNames>
    <definedName name="_xlnm.Print_Area" localSheetId="0">'5-7.5.2017 (hafta sonu)'!#REF!</definedName>
  </definedNames>
  <calcPr fullCalcOnLoad="1"/>
</workbook>
</file>

<file path=xl/sharedStrings.xml><?xml version="1.0" encoding="utf-8"?>
<sst xmlns="http://schemas.openxmlformats.org/spreadsheetml/2006/main" count="216" uniqueCount="115">
  <si>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</si>
  <si>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</si>
  <si>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</si>
  <si>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</si>
  <si>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</si>
  <si>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</si>
  <si>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</si>
  <si>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</si>
  <si>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</si>
  <si>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</si>
  <si>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</si>
  <si>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</si>
  <si>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</si>
  <si>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</si>
  <si>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</si>
  <si>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</si>
  <si>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</si>
  <si>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</si>
  <si>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</si>
  <si>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</si>
  <si>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</si>
  <si>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</si>
  <si>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</si>
  <si>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</si>
  <si>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</si>
  <si>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</si>
  <si>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</si>
  <si>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</si>
  <si>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</si>
  <si>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</si>
  <si>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</si>
  <si>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</si>
  <si>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CHANTIER FILMS</t>
  </si>
  <si>
    <t>18+</t>
  </si>
  <si>
    <t>UIP TURKEY</t>
  </si>
  <si>
    <t>7+</t>
  </si>
  <si>
    <t>MARS DAĞITIM</t>
  </si>
  <si>
    <t>7A</t>
  </si>
  <si>
    <t>MOANA</t>
  </si>
  <si>
    <t>G</t>
  </si>
  <si>
    <t>7+13A</t>
  </si>
  <si>
    <t>PİNEMA</t>
  </si>
  <si>
    <t>WARNER BROS. TURKEY</t>
  </si>
  <si>
    <t>13+</t>
  </si>
  <si>
    <t>TME</t>
  </si>
  <si>
    <t>BİR FİLM</t>
  </si>
  <si>
    <t>BS DAĞITIM</t>
  </si>
  <si>
    <t>MC FİLM</t>
  </si>
  <si>
    <t>ÖZEN FİLM</t>
  </si>
  <si>
    <t>KURMACA</t>
  </si>
  <si>
    <t>DERİN FİLM</t>
  </si>
  <si>
    <t>13+15A</t>
  </si>
  <si>
    <t>HACKSAW RIDGE</t>
  </si>
  <si>
    <t>SAVAŞ VADİSİ</t>
  </si>
  <si>
    <t>SİNERJİ</t>
  </si>
  <si>
    <t>SONSUZ AŞK</t>
  </si>
  <si>
    <t>RECEP İVEDİK 5</t>
  </si>
  <si>
    <t>FİLMARTI</t>
  </si>
  <si>
    <t>TATLIM TATLIM</t>
  </si>
  <si>
    <t>TATLIM TATLIM: HAYBEDEN GERÇEK ÜSTÜ AŞK</t>
  </si>
  <si>
    <t>BOSS BABY</t>
  </si>
  <si>
    <t>PATRON BEBEK</t>
  </si>
  <si>
    <t>BORDO BERELİLER SURİYE</t>
  </si>
  <si>
    <t>SÜMELA'NIN ŞİFRESİ 3: CÜNYOR TEMEL</t>
  </si>
  <si>
    <t>SMURFS: THE LOST VILLAGE</t>
  </si>
  <si>
    <t>ŞİRİNLER: KAYIP KÖY</t>
  </si>
  <si>
    <t>YAŞAMAK GÜZEL ŞEY</t>
  </si>
  <si>
    <t>THE  FATE OF THE FURIOUS</t>
  </si>
  <si>
    <t>HIZLI VE ÖFKELİ 8</t>
  </si>
  <si>
    <t>MİRAÇ</t>
  </si>
  <si>
    <t>TESTROL ES LELEKROL</t>
  </si>
  <si>
    <t>BEDEN VE RUH</t>
  </si>
  <si>
    <t>THE LOST CITY OF Z</t>
  </si>
  <si>
    <t>KAYIP ŞEHİR Z</t>
  </si>
  <si>
    <t>BLUE</t>
  </si>
  <si>
    <t>KOLONYA CUMHURİYETİ</t>
  </si>
  <si>
    <t>MASHA I MEDVED</t>
  </si>
  <si>
    <t>MAŞA İLE KOCA AYI</t>
  </si>
  <si>
    <t>ZER</t>
  </si>
  <si>
    <t>GET OUT</t>
  </si>
  <si>
    <t>KAPAN</t>
  </si>
  <si>
    <t>GOING IN STYLE</t>
  </si>
  <si>
    <t>SON MACERA</t>
  </si>
  <si>
    <t>ÇIKIŞ KOPYA SAYISI</t>
  </si>
  <si>
    <t>DALIDA</t>
  </si>
  <si>
    <t>LANET: ERVAH CİNLERİ</t>
  </si>
  <si>
    <t>ÇATIŞMA</t>
  </si>
  <si>
    <t>ESHTEBAK</t>
  </si>
  <si>
    <t>L'AVENIR</t>
  </si>
  <si>
    <t>GELECEK GÜNLER</t>
  </si>
  <si>
    <t>NEREDEN NEREYE</t>
  </si>
  <si>
    <t>AÇ KAPIYI ÇOK FENAYIM</t>
  </si>
  <si>
    <t>BİR ANNENİN FERYADI</t>
  </si>
  <si>
    <t>THE CIRCLE</t>
  </si>
  <si>
    <t>TELL ME HOW I DIE</t>
  </si>
  <si>
    <t>ÖLÜMCÜL DENEY: DEJAVU</t>
  </si>
  <si>
    <t>GALAKSİNİN KORUYUCULARI 2</t>
  </si>
  <si>
    <t>GUARDIANS OF THE GALAXY VOL. 2</t>
  </si>
  <si>
    <t>T2: TRAINSPOTTING</t>
  </si>
  <si>
    <t>5 - 7 MAYIS  2017 / 19. VİZYON HAFTASI</t>
  </si>
  <si>
    <t>THE ODYSSEY</t>
  </si>
  <si>
    <t>DERİNLİKLERE YOLCULUK</t>
  </si>
  <si>
    <t>666 CİN MUSALLATI</t>
  </si>
  <si>
    <t>BAŞ BELASI</t>
  </si>
  <si>
    <t>LES VISITEURS: LA REVOLUTION</t>
  </si>
  <si>
    <t>ÇILGIN ZİYARETÇİLER 3: İHTİLAL</t>
  </si>
  <si>
    <t>ÇAM YARMASI</t>
  </si>
  <si>
    <t>GAMBA: GANBA TO NAKAMATACHI</t>
  </si>
  <si>
    <t>GAMBA: MACERA ÇETESİ</t>
  </si>
  <si>
    <t>GERÇEĞİN İKİ YÜZÜ</t>
  </si>
  <si>
    <t>THE LAST FACE</t>
  </si>
  <si>
    <t>ESKİ SEVGİLİ</t>
  </si>
  <si>
    <t>UNFORGETTABLE</t>
  </si>
  <si>
    <t>SAPLANTI</t>
  </si>
  <si>
    <t>UMUDUN KIYISINDA</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</si>
</sst>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s>
  <fonts count="80">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b/>
      <sz val="7"/>
      <color indexed="21"/>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76"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3" fillId="0" borderId="0">
      <alignment/>
      <protection/>
    </xf>
    <xf numFmtId="0" fontId="0" fillId="0" borderId="0">
      <alignment/>
      <protection/>
    </xf>
    <xf numFmtId="176" fontId="0" fillId="0" borderId="0">
      <alignment/>
      <protection/>
    </xf>
    <xf numFmtId="0" fontId="53" fillId="0" borderId="0">
      <alignment/>
      <protection/>
    </xf>
    <xf numFmtId="176" fontId="53" fillId="0" borderId="0">
      <alignment/>
      <protection/>
    </xf>
    <xf numFmtId="176" fontId="53" fillId="0" borderId="0">
      <alignment/>
      <protection/>
    </xf>
    <xf numFmtId="176" fontId="53" fillId="0" borderId="0">
      <alignment/>
      <protection/>
    </xf>
    <xf numFmtId="176" fontId="53" fillId="0" borderId="0">
      <alignment/>
      <protection/>
    </xf>
    <xf numFmtId="0" fontId="0" fillId="0" borderId="0">
      <alignment/>
      <protection/>
    </xf>
    <xf numFmtId="0" fontId="0" fillId="0" borderId="0">
      <alignment/>
      <protection/>
    </xf>
    <xf numFmtId="176" fontId="53" fillId="0" borderId="0">
      <alignment/>
      <protection/>
    </xf>
    <xf numFmtId="176" fontId="53" fillId="0" borderId="0">
      <alignment/>
      <protection/>
    </xf>
    <xf numFmtId="0" fontId="53" fillId="0" borderId="0">
      <alignment/>
      <protection/>
    </xf>
    <xf numFmtId="0" fontId="0" fillId="0" borderId="0">
      <alignment/>
      <protection/>
    </xf>
    <xf numFmtId="176" fontId="0" fillId="0" borderId="0">
      <alignment/>
      <protection/>
    </xf>
    <xf numFmtId="176" fontId="53" fillId="0" borderId="0">
      <alignment/>
      <protection/>
    </xf>
    <xf numFmtId="176"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70"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0" fontId="77" fillId="35" borderId="12" xfId="0" applyNumberFormat="1" applyFont="1" applyFill="1" applyBorder="1" applyAlignment="1" applyProtection="1">
      <alignment horizontal="center" vertical="center" textRotation="90"/>
      <protection locked="0"/>
    </xf>
    <xf numFmtId="4" fontId="78" fillId="0" borderId="13" xfId="0" applyNumberFormat="1" applyFont="1" applyFill="1" applyBorder="1" applyAlignment="1">
      <alignment vertical="center"/>
    </xf>
    <xf numFmtId="3" fontId="78" fillId="0" borderId="13" xfId="0" applyNumberFormat="1" applyFont="1" applyFill="1" applyBorder="1" applyAlignment="1">
      <alignment vertical="center"/>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9"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7"/>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22.00390625" style="5" bestFit="1" customWidth="1"/>
    <col min="4" max="4" width="4.00390625" style="35" bestFit="1" customWidth="1"/>
    <col min="5" max="5" width="25.7109375" style="24" bestFit="1" customWidth="1"/>
    <col min="6" max="6" width="5.8515625" style="6" bestFit="1" customWidth="1"/>
    <col min="7" max="7" width="13.57421875" style="7" bestFit="1" customWidth="1"/>
    <col min="8" max="9" width="3.140625" style="8" bestFit="1" customWidth="1"/>
    <col min="10" max="10" width="3.140625" style="92" bestFit="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6.2812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7109375" style="41" bestFit="1" customWidth="1"/>
    <col min="26" max="26" width="8.28125" style="27" hidden="1" customWidth="1"/>
    <col min="27" max="27" width="5.57421875" style="33" hidden="1" customWidth="1"/>
    <col min="28" max="28" width="9.00390625" style="27" bestFit="1" customWidth="1"/>
    <col min="29" max="29" width="6.7109375" style="28" customWidth="1"/>
    <col min="30" max="30" width="4.28125" style="42" bestFit="1" customWidth="1"/>
    <col min="31" max="16384" width="4.57421875" style="5" customWidth="1"/>
  </cols>
  <sheetData>
    <row r="1" spans="1:30" s="1" customFormat="1" ht="12.75">
      <c r="A1" s="10" t="s">
        <v>0</v>
      </c>
      <c r="B1" s="97" t="s">
        <v>1</v>
      </c>
      <c r="C1" s="97"/>
      <c r="D1" s="97"/>
      <c r="E1" s="46"/>
      <c r="F1" s="47"/>
      <c r="G1" s="46"/>
      <c r="H1" s="11"/>
      <c r="I1" s="11"/>
      <c r="J1" s="88"/>
      <c r="K1" s="11"/>
      <c r="L1" s="103" t="s">
        <v>2</v>
      </c>
      <c r="M1" s="104"/>
      <c r="N1" s="104"/>
      <c r="O1" s="104"/>
      <c r="P1" s="104"/>
      <c r="Q1" s="104"/>
      <c r="R1" s="104"/>
      <c r="S1" s="104"/>
      <c r="T1" s="104"/>
      <c r="U1" s="104"/>
      <c r="V1" s="104"/>
      <c r="W1" s="104"/>
      <c r="X1" s="104"/>
      <c r="Y1" s="104"/>
      <c r="Z1" s="104"/>
      <c r="AA1" s="104"/>
      <c r="AB1" s="104"/>
      <c r="AC1" s="104"/>
      <c r="AD1" s="104"/>
    </row>
    <row r="2" spans="1:30" s="1" customFormat="1" ht="12.75">
      <c r="A2" s="10"/>
      <c r="B2" s="98" t="s">
        <v>3</v>
      </c>
      <c r="C2" s="99"/>
      <c r="D2" s="99"/>
      <c r="E2" s="12"/>
      <c r="F2" s="13"/>
      <c r="G2" s="12"/>
      <c r="H2" s="50"/>
      <c r="I2" s="50"/>
      <c r="J2" s="89"/>
      <c r="K2" s="14"/>
      <c r="L2" s="105"/>
      <c r="M2" s="105"/>
      <c r="N2" s="105"/>
      <c r="O2" s="105"/>
      <c r="P2" s="105"/>
      <c r="Q2" s="105"/>
      <c r="R2" s="105"/>
      <c r="S2" s="105"/>
      <c r="T2" s="105"/>
      <c r="U2" s="105"/>
      <c r="V2" s="105"/>
      <c r="W2" s="105"/>
      <c r="X2" s="105"/>
      <c r="Y2" s="105"/>
      <c r="Z2" s="105"/>
      <c r="AA2" s="105"/>
      <c r="AB2" s="105"/>
      <c r="AC2" s="105"/>
      <c r="AD2" s="105"/>
    </row>
    <row r="3" spans="1:30" s="1" customFormat="1" ht="11.25">
      <c r="A3" s="10"/>
      <c r="B3" s="100" t="s">
        <v>99</v>
      </c>
      <c r="C3" s="100"/>
      <c r="D3" s="100"/>
      <c r="E3" s="48"/>
      <c r="F3" s="49"/>
      <c r="G3" s="48"/>
      <c r="H3" s="15"/>
      <c r="I3" s="15"/>
      <c r="J3" s="90"/>
      <c r="K3" s="15"/>
      <c r="L3" s="106"/>
      <c r="M3" s="106"/>
      <c r="N3" s="106"/>
      <c r="O3" s="106"/>
      <c r="P3" s="106"/>
      <c r="Q3" s="106"/>
      <c r="R3" s="106"/>
      <c r="S3" s="106"/>
      <c r="T3" s="106"/>
      <c r="U3" s="106"/>
      <c r="V3" s="106"/>
      <c r="W3" s="106"/>
      <c r="X3" s="106"/>
      <c r="Y3" s="106"/>
      <c r="Z3" s="106"/>
      <c r="AA3" s="106"/>
      <c r="AB3" s="106"/>
      <c r="AC3" s="106"/>
      <c r="AD3" s="106"/>
    </row>
    <row r="4" spans="1:30" s="2" customFormat="1" ht="11.25" customHeight="1">
      <c r="A4" s="86"/>
      <c r="B4" s="43"/>
      <c r="C4" s="16"/>
      <c r="D4" s="44"/>
      <c r="E4" s="16"/>
      <c r="F4" s="17"/>
      <c r="G4" s="18"/>
      <c r="H4" s="18"/>
      <c r="I4" s="18"/>
      <c r="J4" s="91"/>
      <c r="K4" s="18"/>
      <c r="L4" s="101" t="s">
        <v>4</v>
      </c>
      <c r="M4" s="102"/>
      <c r="N4" s="101" t="s">
        <v>5</v>
      </c>
      <c r="O4" s="102"/>
      <c r="P4" s="101" t="s">
        <v>6</v>
      </c>
      <c r="Q4" s="102"/>
      <c r="R4" s="101" t="s">
        <v>7</v>
      </c>
      <c r="S4" s="107"/>
      <c r="T4" s="107"/>
      <c r="U4" s="102"/>
      <c r="V4" s="101" t="s">
        <v>8</v>
      </c>
      <c r="W4" s="102"/>
      <c r="X4" s="101" t="s">
        <v>9</v>
      </c>
      <c r="Y4" s="102"/>
      <c r="Z4" s="108" t="s">
        <v>10</v>
      </c>
      <c r="AA4" s="109"/>
      <c r="AB4" s="108" t="s">
        <v>11</v>
      </c>
      <c r="AC4" s="108"/>
      <c r="AD4" s="108"/>
    </row>
    <row r="5" spans="1:30" s="3" customFormat="1" ht="57.75">
      <c r="A5" s="87"/>
      <c r="B5" s="45"/>
      <c r="C5" s="19" t="s">
        <v>12</v>
      </c>
      <c r="D5" s="20" t="s">
        <v>13</v>
      </c>
      <c r="E5" s="19" t="s">
        <v>14</v>
      </c>
      <c r="F5" s="21" t="s">
        <v>15</v>
      </c>
      <c r="G5" s="22" t="s">
        <v>16</v>
      </c>
      <c r="H5" s="23" t="s">
        <v>83</v>
      </c>
      <c r="I5" s="23" t="s">
        <v>17</v>
      </c>
      <c r="J5" s="94"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52"/>
      <c r="C7" s="77" t="s">
        <v>67</v>
      </c>
      <c r="D7" s="78" t="s">
        <v>43</v>
      </c>
      <c r="E7" s="79" t="s">
        <v>68</v>
      </c>
      <c r="F7" s="80">
        <v>42839</v>
      </c>
      <c r="G7" s="57" t="s">
        <v>34</v>
      </c>
      <c r="H7" s="81">
        <v>377</v>
      </c>
      <c r="I7" s="81">
        <v>371</v>
      </c>
      <c r="J7" s="93">
        <v>371</v>
      </c>
      <c r="K7" s="59">
        <v>4</v>
      </c>
      <c r="L7" s="60">
        <v>249844</v>
      </c>
      <c r="M7" s="61">
        <v>20697</v>
      </c>
      <c r="N7" s="60">
        <v>524299</v>
      </c>
      <c r="O7" s="61">
        <v>42358</v>
      </c>
      <c r="P7" s="60">
        <v>525676</v>
      </c>
      <c r="Q7" s="61">
        <v>43472</v>
      </c>
      <c r="R7" s="62">
        <f aca="true" t="shared" si="0" ref="R7:R47">L7+N7+P7</f>
        <v>1299819</v>
      </c>
      <c r="S7" s="63">
        <f aca="true" t="shared" si="1" ref="S7:S47">M7+O7+Q7</f>
        <v>106527</v>
      </c>
      <c r="T7" s="64">
        <f>S7/J7</f>
        <v>287.13477088948787</v>
      </c>
      <c r="U7" s="65">
        <f aca="true" t="shared" si="2" ref="U7:U38">R7/S7</f>
        <v>12.201779830465515</v>
      </c>
      <c r="V7" s="66">
        <v>2125870</v>
      </c>
      <c r="W7" s="67">
        <v>169946</v>
      </c>
      <c r="X7" s="68">
        <f aca="true" t="shared" si="3" ref="X7:Y10">IF(V7&lt;&gt;0,-(V7-R7)/V7,"")</f>
        <v>-0.3885707968972703</v>
      </c>
      <c r="Y7" s="68">
        <f t="shared" si="3"/>
        <v>-0.3731714779988938</v>
      </c>
      <c r="Z7" s="69">
        <v>3710498</v>
      </c>
      <c r="AA7" s="84">
        <v>311378</v>
      </c>
      <c r="AB7" s="82">
        <v>28823543</v>
      </c>
      <c r="AC7" s="83">
        <v>2394195</v>
      </c>
      <c r="AD7" s="75">
        <f aca="true" t="shared" si="4" ref="AD7:AD38">AB7/AC7</f>
        <v>12.038928742228599</v>
      </c>
    </row>
    <row r="8" spans="1:30" s="29" customFormat="1" ht="11.25">
      <c r="A8" s="32">
        <v>2</v>
      </c>
      <c r="B8" s="52"/>
      <c r="C8" s="53" t="s">
        <v>75</v>
      </c>
      <c r="D8" s="54" t="s">
        <v>40</v>
      </c>
      <c r="E8" s="55" t="s">
        <v>75</v>
      </c>
      <c r="F8" s="56">
        <v>42846</v>
      </c>
      <c r="G8" s="57" t="s">
        <v>36</v>
      </c>
      <c r="H8" s="58">
        <v>350</v>
      </c>
      <c r="I8" s="58">
        <v>354</v>
      </c>
      <c r="J8" s="93">
        <v>364</v>
      </c>
      <c r="K8" s="59">
        <v>3</v>
      </c>
      <c r="L8" s="60">
        <v>215347.55</v>
      </c>
      <c r="M8" s="61">
        <v>18068</v>
      </c>
      <c r="N8" s="60">
        <v>515261.15</v>
      </c>
      <c r="O8" s="61">
        <v>42365</v>
      </c>
      <c r="P8" s="60">
        <v>471026.88</v>
      </c>
      <c r="Q8" s="61">
        <v>39737</v>
      </c>
      <c r="R8" s="62">
        <f t="shared" si="0"/>
        <v>1201635.58</v>
      </c>
      <c r="S8" s="63">
        <f t="shared" si="1"/>
        <v>100170</v>
      </c>
      <c r="T8" s="64">
        <f>S8/J8</f>
        <v>275.1923076923077</v>
      </c>
      <c r="U8" s="65">
        <f t="shared" si="2"/>
        <v>11.995962663472099</v>
      </c>
      <c r="V8" s="66">
        <v>1717695.71</v>
      </c>
      <c r="W8" s="67">
        <v>139619</v>
      </c>
      <c r="X8" s="68">
        <f t="shared" si="3"/>
        <v>-0.3004374564107166</v>
      </c>
      <c r="Y8" s="68">
        <f t="shared" si="3"/>
        <v>-0.2825475042795035</v>
      </c>
      <c r="Z8" s="69">
        <v>2962854.01</v>
      </c>
      <c r="AA8" s="70">
        <v>251863</v>
      </c>
      <c r="AB8" s="73">
        <v>8540910.77</v>
      </c>
      <c r="AC8" s="74">
        <v>729598</v>
      </c>
      <c r="AD8" s="75">
        <f t="shared" si="4"/>
        <v>11.706324263498528</v>
      </c>
    </row>
    <row r="9" spans="1:30" s="29" customFormat="1" ht="11.25">
      <c r="A9" s="32">
        <v>3</v>
      </c>
      <c r="B9" s="52"/>
      <c r="C9" s="77" t="s">
        <v>97</v>
      </c>
      <c r="D9" s="78" t="s">
        <v>43</v>
      </c>
      <c r="E9" s="79" t="s">
        <v>96</v>
      </c>
      <c r="F9" s="80">
        <v>42853</v>
      </c>
      <c r="G9" s="57" t="s">
        <v>34</v>
      </c>
      <c r="H9" s="81">
        <v>335</v>
      </c>
      <c r="I9" s="81">
        <v>335</v>
      </c>
      <c r="J9" s="93">
        <v>335</v>
      </c>
      <c r="K9" s="59">
        <v>2</v>
      </c>
      <c r="L9" s="60">
        <v>221890</v>
      </c>
      <c r="M9" s="61">
        <v>14703</v>
      </c>
      <c r="N9" s="60">
        <v>418989</v>
      </c>
      <c r="O9" s="61">
        <v>27741</v>
      </c>
      <c r="P9" s="60">
        <v>332202</v>
      </c>
      <c r="Q9" s="61">
        <v>23225</v>
      </c>
      <c r="R9" s="62">
        <f t="shared" si="0"/>
        <v>973081</v>
      </c>
      <c r="S9" s="63">
        <f t="shared" si="1"/>
        <v>65669</v>
      </c>
      <c r="T9" s="64">
        <f>S9/J9</f>
        <v>196.0268656716418</v>
      </c>
      <c r="U9" s="65">
        <f t="shared" si="2"/>
        <v>14.81796585908115</v>
      </c>
      <c r="V9" s="66">
        <v>1911945</v>
      </c>
      <c r="W9" s="67">
        <v>126887</v>
      </c>
      <c r="X9" s="68">
        <f t="shared" si="3"/>
        <v>-0.4910517823472956</v>
      </c>
      <c r="Y9" s="68">
        <f t="shared" si="3"/>
        <v>-0.48246077218312355</v>
      </c>
      <c r="Z9" s="69">
        <v>3054846</v>
      </c>
      <c r="AA9" s="84">
        <v>215094</v>
      </c>
      <c r="AB9" s="82">
        <v>4027927</v>
      </c>
      <c r="AC9" s="83">
        <v>280763</v>
      </c>
      <c r="AD9" s="75">
        <f t="shared" si="4"/>
        <v>14.34635974113398</v>
      </c>
    </row>
    <row r="10" spans="1:30" s="29" customFormat="1" ht="11.25">
      <c r="A10" s="32">
        <v>4</v>
      </c>
      <c r="B10" s="52"/>
      <c r="C10" s="53" t="s">
        <v>76</v>
      </c>
      <c r="D10" s="54" t="s">
        <v>39</v>
      </c>
      <c r="E10" s="55" t="s">
        <v>77</v>
      </c>
      <c r="F10" s="56">
        <v>42846</v>
      </c>
      <c r="G10" s="57" t="s">
        <v>36</v>
      </c>
      <c r="H10" s="58">
        <v>246</v>
      </c>
      <c r="I10" s="58">
        <v>258</v>
      </c>
      <c r="J10" s="93">
        <v>258</v>
      </c>
      <c r="K10" s="59">
        <v>3</v>
      </c>
      <c r="L10" s="60">
        <v>52657.63</v>
      </c>
      <c r="M10" s="61">
        <v>4976</v>
      </c>
      <c r="N10" s="60">
        <v>189340.21</v>
      </c>
      <c r="O10" s="61">
        <v>17116</v>
      </c>
      <c r="P10" s="60">
        <v>199352.7</v>
      </c>
      <c r="Q10" s="61">
        <v>18534</v>
      </c>
      <c r="R10" s="62">
        <f t="shared" si="0"/>
        <v>441350.54000000004</v>
      </c>
      <c r="S10" s="63">
        <f t="shared" si="1"/>
        <v>40626</v>
      </c>
      <c r="T10" s="64">
        <f>S10/J10</f>
        <v>157.46511627906978</v>
      </c>
      <c r="U10" s="65">
        <f t="shared" si="2"/>
        <v>10.863745877024567</v>
      </c>
      <c r="V10" s="66">
        <v>627712.97</v>
      </c>
      <c r="W10" s="67">
        <v>51420</v>
      </c>
      <c r="X10" s="68">
        <f t="shared" si="3"/>
        <v>-0.2968911571159665</v>
      </c>
      <c r="Y10" s="68">
        <f t="shared" si="3"/>
        <v>-0.20991831971995334</v>
      </c>
      <c r="Z10" s="69">
        <v>1162174.97</v>
      </c>
      <c r="AA10" s="70">
        <v>100554</v>
      </c>
      <c r="AB10" s="73">
        <v>3864274.01</v>
      </c>
      <c r="AC10" s="74">
        <v>330950</v>
      </c>
      <c r="AD10" s="75">
        <f t="shared" si="4"/>
        <v>11.67630762955129</v>
      </c>
    </row>
    <row r="11" spans="1:30" s="29" customFormat="1" ht="11.25">
      <c r="A11" s="32">
        <v>5</v>
      </c>
      <c r="B11" s="76" t="s">
        <v>30</v>
      </c>
      <c r="C11" s="77" t="s">
        <v>111</v>
      </c>
      <c r="D11" s="78" t="s">
        <v>39</v>
      </c>
      <c r="E11" s="79" t="s">
        <v>111</v>
      </c>
      <c r="F11" s="80">
        <v>42860</v>
      </c>
      <c r="G11" s="57" t="s">
        <v>34</v>
      </c>
      <c r="H11" s="81">
        <v>223</v>
      </c>
      <c r="I11" s="81">
        <v>223</v>
      </c>
      <c r="J11" s="93">
        <v>223</v>
      </c>
      <c r="K11" s="59">
        <v>1</v>
      </c>
      <c r="L11" s="60">
        <v>65574</v>
      </c>
      <c r="M11" s="61">
        <v>5289</v>
      </c>
      <c r="N11" s="60">
        <v>145533</v>
      </c>
      <c r="O11" s="61">
        <v>11549</v>
      </c>
      <c r="P11" s="60">
        <v>136746</v>
      </c>
      <c r="Q11" s="61">
        <v>11055</v>
      </c>
      <c r="R11" s="62">
        <f t="shared" si="0"/>
        <v>347853</v>
      </c>
      <c r="S11" s="63">
        <f t="shared" si="1"/>
        <v>27893</v>
      </c>
      <c r="T11" s="64">
        <f>S11/J11</f>
        <v>125.08071748878923</v>
      </c>
      <c r="U11" s="65">
        <f t="shared" si="2"/>
        <v>12.470978381672822</v>
      </c>
      <c r="V11" s="66"/>
      <c r="W11" s="67"/>
      <c r="X11" s="68"/>
      <c r="Y11" s="68"/>
      <c r="Z11" s="69"/>
      <c r="AA11" s="84"/>
      <c r="AB11" s="82">
        <v>347853</v>
      </c>
      <c r="AC11" s="83">
        <v>27893</v>
      </c>
      <c r="AD11" s="75">
        <f t="shared" si="4"/>
        <v>12.470978381672822</v>
      </c>
    </row>
    <row r="12" spans="1:30" s="29" customFormat="1" ht="11.25">
      <c r="A12" s="32">
        <v>6</v>
      </c>
      <c r="B12" s="85"/>
      <c r="C12" s="77" t="s">
        <v>64</v>
      </c>
      <c r="D12" s="78" t="s">
        <v>39</v>
      </c>
      <c r="E12" s="79" t="s">
        <v>65</v>
      </c>
      <c r="F12" s="80">
        <v>42832</v>
      </c>
      <c r="G12" s="57" t="s">
        <v>42</v>
      </c>
      <c r="H12" s="81">
        <v>330</v>
      </c>
      <c r="I12" s="81">
        <v>191</v>
      </c>
      <c r="J12" s="93">
        <v>191</v>
      </c>
      <c r="K12" s="59">
        <v>5</v>
      </c>
      <c r="L12" s="60">
        <v>32609</v>
      </c>
      <c r="M12" s="61">
        <v>2968</v>
      </c>
      <c r="N12" s="60">
        <v>131679</v>
      </c>
      <c r="O12" s="61">
        <v>10156</v>
      </c>
      <c r="P12" s="60">
        <v>143092</v>
      </c>
      <c r="Q12" s="61">
        <v>11152</v>
      </c>
      <c r="R12" s="62">
        <f t="shared" si="0"/>
        <v>307380</v>
      </c>
      <c r="S12" s="63">
        <f t="shared" si="1"/>
        <v>24276</v>
      </c>
      <c r="T12" s="64">
        <f>S12/J12</f>
        <v>127.09947643979058</v>
      </c>
      <c r="U12" s="65">
        <f t="shared" si="2"/>
        <v>12.661888284725656</v>
      </c>
      <c r="V12" s="66">
        <v>562137</v>
      </c>
      <c r="W12" s="67">
        <v>44499</v>
      </c>
      <c r="X12" s="68">
        <f>IF(V12&lt;&gt;0,-(V12-R12)/V12,"")</f>
        <v>-0.45319379439531643</v>
      </c>
      <c r="Y12" s="68">
        <f>IF(W12&lt;&gt;0,-(W12-S12)/W12,"")</f>
        <v>-0.4544596507786692</v>
      </c>
      <c r="Z12" s="69">
        <v>1028696</v>
      </c>
      <c r="AA12" s="70">
        <v>84835</v>
      </c>
      <c r="AB12" s="82">
        <v>9560097</v>
      </c>
      <c r="AC12" s="83">
        <v>785719</v>
      </c>
      <c r="AD12" s="75">
        <f t="shared" si="4"/>
        <v>12.167323177879114</v>
      </c>
    </row>
    <row r="13" spans="1:30" s="29" customFormat="1" ht="11.25">
      <c r="A13" s="32">
        <v>7</v>
      </c>
      <c r="B13" s="76" t="s">
        <v>30</v>
      </c>
      <c r="C13" s="77" t="s">
        <v>112</v>
      </c>
      <c r="D13" s="78" t="s">
        <v>31</v>
      </c>
      <c r="E13" s="79" t="s">
        <v>113</v>
      </c>
      <c r="F13" s="80">
        <v>42860</v>
      </c>
      <c r="G13" s="57" t="s">
        <v>42</v>
      </c>
      <c r="H13" s="81">
        <v>148</v>
      </c>
      <c r="I13" s="81">
        <v>148</v>
      </c>
      <c r="J13" s="93">
        <v>148</v>
      </c>
      <c r="K13" s="59">
        <v>1</v>
      </c>
      <c r="L13" s="60">
        <v>42676</v>
      </c>
      <c r="M13" s="61">
        <v>3185</v>
      </c>
      <c r="N13" s="60">
        <v>86070</v>
      </c>
      <c r="O13" s="61">
        <v>6247</v>
      </c>
      <c r="P13" s="60">
        <v>70719</v>
      </c>
      <c r="Q13" s="61">
        <v>5304</v>
      </c>
      <c r="R13" s="62">
        <f t="shared" si="0"/>
        <v>199465</v>
      </c>
      <c r="S13" s="63">
        <f t="shared" si="1"/>
        <v>14736</v>
      </c>
      <c r="T13" s="64">
        <f>S13/J13</f>
        <v>99.56756756756756</v>
      </c>
      <c r="U13" s="65">
        <f t="shared" si="2"/>
        <v>13.535898479913138</v>
      </c>
      <c r="V13" s="66"/>
      <c r="W13" s="67"/>
      <c r="X13" s="68"/>
      <c r="Y13" s="68"/>
      <c r="Z13" s="69"/>
      <c r="AA13" s="70"/>
      <c r="AB13" s="82">
        <v>199465</v>
      </c>
      <c r="AC13" s="83">
        <v>14736</v>
      </c>
      <c r="AD13" s="75">
        <f t="shared" si="4"/>
        <v>13.535898479913138</v>
      </c>
    </row>
    <row r="14" spans="1:30" s="29" customFormat="1" ht="11.25">
      <c r="A14" s="32">
        <v>8</v>
      </c>
      <c r="B14" s="76" t="s">
        <v>30</v>
      </c>
      <c r="C14" s="53" t="s">
        <v>103</v>
      </c>
      <c r="D14" s="54" t="s">
        <v>35</v>
      </c>
      <c r="E14" s="55" t="s">
        <v>103</v>
      </c>
      <c r="F14" s="56">
        <v>42860</v>
      </c>
      <c r="G14" s="57" t="s">
        <v>36</v>
      </c>
      <c r="H14" s="58">
        <v>128</v>
      </c>
      <c r="I14" s="58">
        <v>128</v>
      </c>
      <c r="J14" s="93">
        <v>128</v>
      </c>
      <c r="K14" s="59">
        <v>1</v>
      </c>
      <c r="L14" s="60">
        <v>22415.4</v>
      </c>
      <c r="M14" s="61">
        <v>1928</v>
      </c>
      <c r="N14" s="60">
        <v>58472.99</v>
      </c>
      <c r="O14" s="61">
        <v>4779</v>
      </c>
      <c r="P14" s="60">
        <v>64869.14</v>
      </c>
      <c r="Q14" s="61">
        <v>5340</v>
      </c>
      <c r="R14" s="62">
        <f t="shared" si="0"/>
        <v>145757.53</v>
      </c>
      <c r="S14" s="63">
        <f t="shared" si="1"/>
        <v>12047</v>
      </c>
      <c r="T14" s="64">
        <f>S14/J14</f>
        <v>94.1171875</v>
      </c>
      <c r="U14" s="65">
        <f t="shared" si="2"/>
        <v>12.099072798207022</v>
      </c>
      <c r="V14" s="66"/>
      <c r="W14" s="67"/>
      <c r="X14" s="68"/>
      <c r="Y14" s="68"/>
      <c r="Z14" s="69"/>
      <c r="AA14" s="70"/>
      <c r="AB14" s="73">
        <v>145757.53</v>
      </c>
      <c r="AC14" s="74">
        <v>12047</v>
      </c>
      <c r="AD14" s="75">
        <f t="shared" si="4"/>
        <v>12.099072798207022</v>
      </c>
    </row>
    <row r="15" spans="1:30" s="29" customFormat="1" ht="11.25">
      <c r="A15" s="32">
        <v>9</v>
      </c>
      <c r="B15" s="85"/>
      <c r="C15" s="77" t="s">
        <v>94</v>
      </c>
      <c r="D15" s="78" t="s">
        <v>31</v>
      </c>
      <c r="E15" s="79" t="s">
        <v>95</v>
      </c>
      <c r="F15" s="80">
        <v>42853</v>
      </c>
      <c r="G15" s="57" t="s">
        <v>44</v>
      </c>
      <c r="H15" s="81">
        <v>193</v>
      </c>
      <c r="I15" s="81">
        <v>127</v>
      </c>
      <c r="J15" s="93">
        <v>127</v>
      </c>
      <c r="K15" s="59">
        <v>2</v>
      </c>
      <c r="L15" s="60">
        <v>26508.89</v>
      </c>
      <c r="M15" s="61">
        <v>2308</v>
      </c>
      <c r="N15" s="60">
        <v>51152.69</v>
      </c>
      <c r="O15" s="61">
        <v>4406</v>
      </c>
      <c r="P15" s="60">
        <v>47077.9</v>
      </c>
      <c r="Q15" s="61">
        <v>4146</v>
      </c>
      <c r="R15" s="62">
        <f t="shared" si="0"/>
        <v>124739.48000000001</v>
      </c>
      <c r="S15" s="63">
        <f t="shared" si="1"/>
        <v>10860</v>
      </c>
      <c r="T15" s="64">
        <f>S15/J15</f>
        <v>85.51181102362204</v>
      </c>
      <c r="U15" s="65">
        <f t="shared" si="2"/>
        <v>11.486139963167588</v>
      </c>
      <c r="V15" s="66">
        <v>270473.33999999997</v>
      </c>
      <c r="W15" s="67">
        <v>22556</v>
      </c>
      <c r="X15" s="68">
        <f>IF(V15&lt;&gt;0,-(V15-R15)/V15,"")</f>
        <v>-0.5388104424635713</v>
      </c>
      <c r="Y15" s="68">
        <f>IF(W15&lt;&gt;0,-(W15-S15)/W15,"")</f>
        <v>-0.5185316545486789</v>
      </c>
      <c r="Z15" s="69">
        <v>524487.89</v>
      </c>
      <c r="AA15" s="70">
        <v>45794</v>
      </c>
      <c r="AB15" s="82">
        <v>649227.37</v>
      </c>
      <c r="AC15" s="83">
        <v>56654</v>
      </c>
      <c r="AD15" s="75">
        <f t="shared" si="4"/>
        <v>11.459515126910722</v>
      </c>
    </row>
    <row r="16" spans="1:30" s="29" customFormat="1" ht="11.25">
      <c r="A16" s="32">
        <v>10</v>
      </c>
      <c r="B16" s="76" t="s">
        <v>30</v>
      </c>
      <c r="C16" s="77" t="s">
        <v>107</v>
      </c>
      <c r="D16" s="78" t="s">
        <v>35</v>
      </c>
      <c r="E16" s="79" t="s">
        <v>108</v>
      </c>
      <c r="F16" s="80">
        <v>42860</v>
      </c>
      <c r="G16" s="57" t="s">
        <v>44</v>
      </c>
      <c r="H16" s="81">
        <v>165</v>
      </c>
      <c r="I16" s="81">
        <v>165</v>
      </c>
      <c r="J16" s="93">
        <v>165</v>
      </c>
      <c r="K16" s="59">
        <v>1</v>
      </c>
      <c r="L16" s="60">
        <v>12408.28</v>
      </c>
      <c r="M16" s="61">
        <v>1084</v>
      </c>
      <c r="N16" s="60">
        <v>62997.01</v>
      </c>
      <c r="O16" s="61">
        <v>4852</v>
      </c>
      <c r="P16" s="60">
        <v>56086.19</v>
      </c>
      <c r="Q16" s="61">
        <v>4576</v>
      </c>
      <c r="R16" s="62">
        <f t="shared" si="0"/>
        <v>131491.48</v>
      </c>
      <c r="S16" s="63">
        <f t="shared" si="1"/>
        <v>10512</v>
      </c>
      <c r="T16" s="64">
        <f>S16/J16</f>
        <v>63.70909090909091</v>
      </c>
      <c r="U16" s="65">
        <f t="shared" si="2"/>
        <v>12.508702435312026</v>
      </c>
      <c r="V16" s="66"/>
      <c r="W16" s="67"/>
      <c r="X16" s="68"/>
      <c r="Y16" s="68"/>
      <c r="Z16" s="69"/>
      <c r="AA16" s="70"/>
      <c r="AB16" s="82">
        <v>131491.48</v>
      </c>
      <c r="AC16" s="83">
        <v>10512</v>
      </c>
      <c r="AD16" s="75">
        <f t="shared" si="4"/>
        <v>12.508702435312026</v>
      </c>
    </row>
    <row r="17" spans="1:30" s="29" customFormat="1" ht="11.25">
      <c r="A17" s="32">
        <v>11</v>
      </c>
      <c r="B17" s="85"/>
      <c r="C17" s="77" t="s">
        <v>60</v>
      </c>
      <c r="D17" s="78" t="s">
        <v>35</v>
      </c>
      <c r="E17" s="79" t="s">
        <v>61</v>
      </c>
      <c r="F17" s="80">
        <v>42825</v>
      </c>
      <c r="G17" s="57" t="s">
        <v>44</v>
      </c>
      <c r="H17" s="81">
        <v>269</v>
      </c>
      <c r="I17" s="81">
        <v>56</v>
      </c>
      <c r="J17" s="93">
        <v>56</v>
      </c>
      <c r="K17" s="59">
        <v>6</v>
      </c>
      <c r="L17" s="60">
        <v>9757.73</v>
      </c>
      <c r="M17" s="61">
        <v>1040</v>
      </c>
      <c r="N17" s="60">
        <v>42799.18</v>
      </c>
      <c r="O17" s="61">
        <v>3652</v>
      </c>
      <c r="P17" s="60">
        <v>42993.37</v>
      </c>
      <c r="Q17" s="61">
        <v>3873</v>
      </c>
      <c r="R17" s="62">
        <f t="shared" si="0"/>
        <v>95550.28</v>
      </c>
      <c r="S17" s="63">
        <f t="shared" si="1"/>
        <v>8565</v>
      </c>
      <c r="T17" s="64">
        <f>S17/J17</f>
        <v>152.94642857142858</v>
      </c>
      <c r="U17" s="65">
        <f t="shared" si="2"/>
        <v>11.155899591360187</v>
      </c>
      <c r="V17" s="66">
        <v>185245.91</v>
      </c>
      <c r="W17" s="67">
        <v>15700</v>
      </c>
      <c r="X17" s="68">
        <f>IF(V17&lt;&gt;0,-(V17-R17)/V17,"")</f>
        <v>-0.48419762681939915</v>
      </c>
      <c r="Y17" s="68">
        <f>IF(W17&lt;&gt;0,-(W17-S17)/W17,"")</f>
        <v>-0.45445859872611466</v>
      </c>
      <c r="Z17" s="69">
        <v>344089.45</v>
      </c>
      <c r="AA17" s="70">
        <v>30069</v>
      </c>
      <c r="AB17" s="82">
        <v>6780605.35</v>
      </c>
      <c r="AC17" s="83">
        <v>550227</v>
      </c>
      <c r="AD17" s="75">
        <f t="shared" si="4"/>
        <v>12.323287206916417</v>
      </c>
    </row>
    <row r="18" spans="1:30" s="29" customFormat="1" ht="11.25">
      <c r="A18" s="32">
        <v>12</v>
      </c>
      <c r="B18" s="76" t="s">
        <v>30</v>
      </c>
      <c r="C18" s="77" t="s">
        <v>110</v>
      </c>
      <c r="D18" s="78" t="s">
        <v>31</v>
      </c>
      <c r="E18" s="79" t="s">
        <v>109</v>
      </c>
      <c r="F18" s="80">
        <v>42860</v>
      </c>
      <c r="G18" s="57" t="s">
        <v>44</v>
      </c>
      <c r="H18" s="81">
        <v>103</v>
      </c>
      <c r="I18" s="81">
        <v>103</v>
      </c>
      <c r="J18" s="93">
        <v>103</v>
      </c>
      <c r="K18" s="59">
        <v>1</v>
      </c>
      <c r="L18" s="60">
        <v>24695.12</v>
      </c>
      <c r="M18" s="61">
        <v>1624</v>
      </c>
      <c r="N18" s="60">
        <v>59522.64</v>
      </c>
      <c r="O18" s="61">
        <v>3794</v>
      </c>
      <c r="P18" s="60">
        <v>41891.02</v>
      </c>
      <c r="Q18" s="61">
        <v>2862</v>
      </c>
      <c r="R18" s="62">
        <f t="shared" si="0"/>
        <v>126108.78</v>
      </c>
      <c r="S18" s="63">
        <f t="shared" si="1"/>
        <v>8280</v>
      </c>
      <c r="T18" s="64">
        <f>S18/J18</f>
        <v>80.3883495145631</v>
      </c>
      <c r="U18" s="65">
        <f t="shared" si="2"/>
        <v>15.230528985507247</v>
      </c>
      <c r="V18" s="66"/>
      <c r="W18" s="67"/>
      <c r="X18" s="68"/>
      <c r="Y18" s="68"/>
      <c r="Z18" s="69"/>
      <c r="AA18" s="70"/>
      <c r="AB18" s="82">
        <v>126108.78</v>
      </c>
      <c r="AC18" s="83">
        <v>8280</v>
      </c>
      <c r="AD18" s="75">
        <f t="shared" si="4"/>
        <v>15.230528985507247</v>
      </c>
    </row>
    <row r="19" spans="1:30" s="29" customFormat="1" ht="11.25">
      <c r="A19" s="32">
        <v>13</v>
      </c>
      <c r="B19" s="52"/>
      <c r="C19" s="53" t="s">
        <v>93</v>
      </c>
      <c r="D19" s="54" t="s">
        <v>40</v>
      </c>
      <c r="E19" s="55" t="s">
        <v>93</v>
      </c>
      <c r="F19" s="56">
        <v>42853</v>
      </c>
      <c r="G19" s="57" t="s">
        <v>41</v>
      </c>
      <c r="H19" s="58">
        <v>99</v>
      </c>
      <c r="I19" s="58">
        <v>59</v>
      </c>
      <c r="J19" s="93">
        <v>59</v>
      </c>
      <c r="K19" s="59">
        <v>2</v>
      </c>
      <c r="L19" s="60">
        <v>30948.46</v>
      </c>
      <c r="M19" s="61">
        <v>1964</v>
      </c>
      <c r="N19" s="60">
        <v>63670.27</v>
      </c>
      <c r="O19" s="61">
        <v>3793</v>
      </c>
      <c r="P19" s="60">
        <v>38773.21</v>
      </c>
      <c r="Q19" s="61">
        <v>2484</v>
      </c>
      <c r="R19" s="62">
        <f t="shared" si="0"/>
        <v>133391.94</v>
      </c>
      <c r="S19" s="63">
        <f t="shared" si="1"/>
        <v>8241</v>
      </c>
      <c r="T19" s="64">
        <f>S19/J19</f>
        <v>139.67796610169492</v>
      </c>
      <c r="U19" s="65">
        <f t="shared" si="2"/>
        <v>16.186377866763742</v>
      </c>
      <c r="V19" s="66">
        <v>240345.66999999998</v>
      </c>
      <c r="W19" s="67">
        <v>16072</v>
      </c>
      <c r="X19" s="68">
        <f>IF(V19&lt;&gt;0,-(V19-R19)/V19,"")</f>
        <v>-0.4449996124332092</v>
      </c>
      <c r="Y19" s="68">
        <f>IF(W19&lt;&gt;0,-(W19-S19)/W19,"")</f>
        <v>-0.4872448979591837</v>
      </c>
      <c r="Z19" s="69">
        <v>419740.95</v>
      </c>
      <c r="AA19" s="70">
        <v>29714</v>
      </c>
      <c r="AB19" s="71">
        <v>553132.89</v>
      </c>
      <c r="AC19" s="72">
        <v>37955</v>
      </c>
      <c r="AD19" s="75">
        <f t="shared" si="4"/>
        <v>14.573386642076143</v>
      </c>
    </row>
    <row r="20" spans="1:30" s="29" customFormat="1" ht="11.25">
      <c r="A20" s="32">
        <v>14</v>
      </c>
      <c r="B20" s="76" t="s">
        <v>30</v>
      </c>
      <c r="C20" s="53" t="s">
        <v>102</v>
      </c>
      <c r="D20" s="54" t="s">
        <v>31</v>
      </c>
      <c r="E20" s="55" t="s">
        <v>102</v>
      </c>
      <c r="F20" s="56">
        <v>42860</v>
      </c>
      <c r="G20" s="57" t="s">
        <v>50</v>
      </c>
      <c r="H20" s="58">
        <v>91</v>
      </c>
      <c r="I20" s="58">
        <v>91</v>
      </c>
      <c r="J20" s="93">
        <v>91</v>
      </c>
      <c r="K20" s="59">
        <v>1</v>
      </c>
      <c r="L20" s="60">
        <v>12131.99</v>
      </c>
      <c r="M20" s="61">
        <v>1096</v>
      </c>
      <c r="N20" s="60">
        <v>36025.299999999996</v>
      </c>
      <c r="O20" s="61">
        <v>3136</v>
      </c>
      <c r="P20" s="60">
        <v>34182.240000000005</v>
      </c>
      <c r="Q20" s="61">
        <v>3041</v>
      </c>
      <c r="R20" s="62">
        <f t="shared" si="0"/>
        <v>82339.53</v>
      </c>
      <c r="S20" s="63">
        <f t="shared" si="1"/>
        <v>7273</v>
      </c>
      <c r="T20" s="64">
        <f>S20/J20</f>
        <v>79.92307692307692</v>
      </c>
      <c r="U20" s="65">
        <f t="shared" si="2"/>
        <v>11.32126082771896</v>
      </c>
      <c r="V20" s="66"/>
      <c r="W20" s="67"/>
      <c r="X20" s="68"/>
      <c r="Y20" s="68"/>
      <c r="Z20" s="69"/>
      <c r="AA20" s="70"/>
      <c r="AB20" s="73">
        <v>82339.53</v>
      </c>
      <c r="AC20" s="74">
        <v>7273</v>
      </c>
      <c r="AD20" s="75">
        <f t="shared" si="4"/>
        <v>11.32126082771896</v>
      </c>
    </row>
    <row r="21" spans="1:30" s="29" customFormat="1" ht="11.25">
      <c r="A21" s="32">
        <v>15</v>
      </c>
      <c r="B21" s="76" t="s">
        <v>30</v>
      </c>
      <c r="C21" s="77" t="s">
        <v>98</v>
      </c>
      <c r="D21" s="78" t="s">
        <v>33</v>
      </c>
      <c r="E21" s="79" t="s">
        <v>98</v>
      </c>
      <c r="F21" s="80">
        <v>42860</v>
      </c>
      <c r="G21" s="57" t="s">
        <v>42</v>
      </c>
      <c r="H21" s="81">
        <v>15</v>
      </c>
      <c r="I21" s="81">
        <v>42</v>
      </c>
      <c r="J21" s="93">
        <v>42</v>
      </c>
      <c r="K21" s="59">
        <v>1</v>
      </c>
      <c r="L21" s="60">
        <v>25188</v>
      </c>
      <c r="M21" s="61">
        <v>1549</v>
      </c>
      <c r="N21" s="60">
        <v>40905</v>
      </c>
      <c r="O21" s="61">
        <v>2428</v>
      </c>
      <c r="P21" s="60">
        <v>27723</v>
      </c>
      <c r="Q21" s="61">
        <v>1754</v>
      </c>
      <c r="R21" s="62">
        <f t="shared" si="0"/>
        <v>93816</v>
      </c>
      <c r="S21" s="63">
        <f t="shared" si="1"/>
        <v>5731</v>
      </c>
      <c r="T21" s="64">
        <f>S21/J21</f>
        <v>136.45238095238096</v>
      </c>
      <c r="U21" s="65">
        <f t="shared" si="2"/>
        <v>16.369917989879603</v>
      </c>
      <c r="V21" s="66">
        <v>0</v>
      </c>
      <c r="W21" s="67">
        <v>0</v>
      </c>
      <c r="X21" s="68">
        <f aca="true" t="shared" si="5" ref="X21:Y25">IF(V21&lt;&gt;0,-(V21-R21)/V21,"")</f>
      </c>
      <c r="Y21" s="68">
        <f t="shared" si="5"/>
      </c>
      <c r="Z21" s="69">
        <v>37628</v>
      </c>
      <c r="AA21" s="70">
        <v>2878</v>
      </c>
      <c r="AB21" s="82">
        <v>131444</v>
      </c>
      <c r="AC21" s="83">
        <v>8609</v>
      </c>
      <c r="AD21" s="75">
        <f t="shared" si="4"/>
        <v>15.268207689627134</v>
      </c>
    </row>
    <row r="22" spans="1:30" s="29" customFormat="1" ht="11.25">
      <c r="A22" s="32">
        <v>16</v>
      </c>
      <c r="B22" s="52"/>
      <c r="C22" s="53" t="s">
        <v>56</v>
      </c>
      <c r="D22" s="54" t="s">
        <v>40</v>
      </c>
      <c r="E22" s="55" t="s">
        <v>56</v>
      </c>
      <c r="F22" s="56">
        <v>42782</v>
      </c>
      <c r="G22" s="57" t="s">
        <v>36</v>
      </c>
      <c r="H22" s="58">
        <v>393</v>
      </c>
      <c r="I22" s="58">
        <v>19</v>
      </c>
      <c r="J22" s="93">
        <v>19</v>
      </c>
      <c r="K22" s="59">
        <v>12</v>
      </c>
      <c r="L22" s="60">
        <v>5105.86</v>
      </c>
      <c r="M22" s="61">
        <v>528</v>
      </c>
      <c r="N22" s="60">
        <v>16725.91</v>
      </c>
      <c r="O22" s="61">
        <v>1594</v>
      </c>
      <c r="P22" s="60">
        <v>19982.32</v>
      </c>
      <c r="Q22" s="61">
        <v>2061</v>
      </c>
      <c r="R22" s="62">
        <f t="shared" si="0"/>
        <v>41814.09</v>
      </c>
      <c r="S22" s="63">
        <f t="shared" si="1"/>
        <v>4183</v>
      </c>
      <c r="T22" s="64">
        <f>S22/J22</f>
        <v>220.1578947368421</v>
      </c>
      <c r="U22" s="65">
        <f t="shared" si="2"/>
        <v>9.996196509682045</v>
      </c>
      <c r="V22" s="66">
        <v>73180.98000000001</v>
      </c>
      <c r="W22" s="67">
        <v>7376</v>
      </c>
      <c r="X22" s="68">
        <f t="shared" si="5"/>
        <v>-0.42862079737112035</v>
      </c>
      <c r="Y22" s="68">
        <f t="shared" si="5"/>
        <v>-0.4328904555314534</v>
      </c>
      <c r="Z22" s="69">
        <v>200561.49</v>
      </c>
      <c r="AA22" s="70">
        <v>26363</v>
      </c>
      <c r="AB22" s="73">
        <v>85514383.96</v>
      </c>
      <c r="AC22" s="74">
        <v>7376011</v>
      </c>
      <c r="AD22" s="75">
        <f t="shared" si="4"/>
        <v>11.59358140328153</v>
      </c>
    </row>
    <row r="23" spans="1:30" s="29" customFormat="1" ht="11.25">
      <c r="A23" s="32">
        <v>17</v>
      </c>
      <c r="B23" s="52"/>
      <c r="C23" s="53" t="s">
        <v>85</v>
      </c>
      <c r="D23" s="54" t="s">
        <v>51</v>
      </c>
      <c r="E23" s="55" t="s">
        <v>85</v>
      </c>
      <c r="F23" s="56">
        <v>42853</v>
      </c>
      <c r="G23" s="57" t="s">
        <v>32</v>
      </c>
      <c r="H23" s="58">
        <v>110</v>
      </c>
      <c r="I23" s="58">
        <v>56</v>
      </c>
      <c r="J23" s="93">
        <v>56</v>
      </c>
      <c r="K23" s="59">
        <v>2</v>
      </c>
      <c r="L23" s="60">
        <v>6666.91</v>
      </c>
      <c r="M23" s="61">
        <v>579</v>
      </c>
      <c r="N23" s="60">
        <v>15684.21</v>
      </c>
      <c r="O23" s="61">
        <v>1339</v>
      </c>
      <c r="P23" s="60">
        <v>15439.75</v>
      </c>
      <c r="Q23" s="61">
        <v>1314</v>
      </c>
      <c r="R23" s="62">
        <f t="shared" si="0"/>
        <v>37790.869999999995</v>
      </c>
      <c r="S23" s="63">
        <f t="shared" si="1"/>
        <v>3232</v>
      </c>
      <c r="T23" s="64">
        <f>S23/J23</f>
        <v>57.714285714285715</v>
      </c>
      <c r="U23" s="65">
        <f t="shared" si="2"/>
        <v>11.69271967821782</v>
      </c>
      <c r="V23" s="66">
        <v>106519.5</v>
      </c>
      <c r="W23" s="67">
        <v>8983</v>
      </c>
      <c r="X23" s="68">
        <f t="shared" si="5"/>
        <v>-0.645221109749858</v>
      </c>
      <c r="Y23" s="68">
        <f t="shared" si="5"/>
        <v>-0.6402092842034955</v>
      </c>
      <c r="Z23" s="69">
        <v>207010.43</v>
      </c>
      <c r="AA23" s="70">
        <v>18254</v>
      </c>
      <c r="AB23" s="73">
        <v>244801.3</v>
      </c>
      <c r="AC23" s="74">
        <v>21486</v>
      </c>
      <c r="AD23" s="75">
        <f t="shared" si="4"/>
        <v>11.393526016941264</v>
      </c>
    </row>
    <row r="24" spans="1:30" s="29" customFormat="1" ht="11.25">
      <c r="A24" s="32">
        <v>18</v>
      </c>
      <c r="B24" s="85"/>
      <c r="C24" s="77" t="s">
        <v>78</v>
      </c>
      <c r="D24" s="78" t="s">
        <v>35</v>
      </c>
      <c r="E24" s="79" t="s">
        <v>78</v>
      </c>
      <c r="F24" s="80">
        <v>42846</v>
      </c>
      <c r="G24" s="57" t="s">
        <v>44</v>
      </c>
      <c r="H24" s="81">
        <v>11</v>
      </c>
      <c r="I24" s="81">
        <v>16</v>
      </c>
      <c r="J24" s="93">
        <v>16</v>
      </c>
      <c r="K24" s="59">
        <v>3</v>
      </c>
      <c r="L24" s="60">
        <v>5410</v>
      </c>
      <c r="M24" s="61">
        <v>480</v>
      </c>
      <c r="N24" s="60">
        <v>8723.5</v>
      </c>
      <c r="O24" s="61">
        <v>760</v>
      </c>
      <c r="P24" s="60">
        <v>7900</v>
      </c>
      <c r="Q24" s="61">
        <v>679</v>
      </c>
      <c r="R24" s="62">
        <f t="shared" si="0"/>
        <v>22033.5</v>
      </c>
      <c r="S24" s="63">
        <f t="shared" si="1"/>
        <v>1919</v>
      </c>
      <c r="T24" s="64">
        <f>S24/J24</f>
        <v>119.9375</v>
      </c>
      <c r="U24" s="65">
        <f t="shared" si="2"/>
        <v>11.481761334028139</v>
      </c>
      <c r="V24" s="66">
        <v>18749</v>
      </c>
      <c r="W24" s="67">
        <v>1558</v>
      </c>
      <c r="X24" s="68">
        <f t="shared" si="5"/>
        <v>0.1751826764094085</v>
      </c>
      <c r="Y24" s="68">
        <f t="shared" si="5"/>
        <v>0.23170731707317074</v>
      </c>
      <c r="Z24" s="69">
        <v>36889.5</v>
      </c>
      <c r="AA24" s="70">
        <v>3322</v>
      </c>
      <c r="AB24" s="82">
        <v>115179.5</v>
      </c>
      <c r="AC24" s="83">
        <v>10189</v>
      </c>
      <c r="AD24" s="75">
        <f t="shared" si="4"/>
        <v>11.304298753557758</v>
      </c>
    </row>
    <row r="25" spans="1:30" s="29" customFormat="1" ht="11.25">
      <c r="A25" s="32">
        <v>19</v>
      </c>
      <c r="B25" s="52"/>
      <c r="C25" s="77" t="s">
        <v>79</v>
      </c>
      <c r="D25" s="78" t="s">
        <v>31</v>
      </c>
      <c r="E25" s="79" t="s">
        <v>80</v>
      </c>
      <c r="F25" s="80">
        <v>42846</v>
      </c>
      <c r="G25" s="57" t="s">
        <v>34</v>
      </c>
      <c r="H25" s="81">
        <v>82</v>
      </c>
      <c r="I25" s="81">
        <v>23</v>
      </c>
      <c r="J25" s="93">
        <v>23</v>
      </c>
      <c r="K25" s="59">
        <v>3</v>
      </c>
      <c r="L25" s="60">
        <v>5577</v>
      </c>
      <c r="M25" s="61">
        <v>366</v>
      </c>
      <c r="N25" s="60">
        <v>10894</v>
      </c>
      <c r="O25" s="61">
        <v>711</v>
      </c>
      <c r="P25" s="60">
        <v>8011</v>
      </c>
      <c r="Q25" s="61">
        <v>555</v>
      </c>
      <c r="R25" s="62">
        <f t="shared" si="0"/>
        <v>24482</v>
      </c>
      <c r="S25" s="63">
        <f t="shared" si="1"/>
        <v>1632</v>
      </c>
      <c r="T25" s="64">
        <f>S25/J25</f>
        <v>70.95652173913044</v>
      </c>
      <c r="U25" s="65">
        <f t="shared" si="2"/>
        <v>15.001225490196079</v>
      </c>
      <c r="V25" s="66">
        <v>88842</v>
      </c>
      <c r="W25" s="67">
        <v>6285</v>
      </c>
      <c r="X25" s="68">
        <f t="shared" si="5"/>
        <v>-0.7244321379527701</v>
      </c>
      <c r="Y25" s="68">
        <f t="shared" si="5"/>
        <v>-0.7403341288782816</v>
      </c>
      <c r="Z25" s="69">
        <v>171312</v>
      </c>
      <c r="AA25" s="84">
        <v>12841</v>
      </c>
      <c r="AB25" s="82">
        <v>544121</v>
      </c>
      <c r="AC25" s="83">
        <v>41092</v>
      </c>
      <c r="AD25" s="75">
        <f t="shared" si="4"/>
        <v>13.24153119828677</v>
      </c>
    </row>
    <row r="26" spans="1:30" s="29" customFormat="1" ht="11.25">
      <c r="A26" s="32">
        <v>20</v>
      </c>
      <c r="B26" s="76" t="s">
        <v>30</v>
      </c>
      <c r="C26" s="53" t="s">
        <v>106</v>
      </c>
      <c r="D26" s="54" t="s">
        <v>43</v>
      </c>
      <c r="E26" s="55" t="s">
        <v>106</v>
      </c>
      <c r="F26" s="56">
        <v>42860</v>
      </c>
      <c r="G26" s="57" t="s">
        <v>54</v>
      </c>
      <c r="H26" s="58">
        <v>70</v>
      </c>
      <c r="I26" s="58">
        <v>70</v>
      </c>
      <c r="J26" s="93">
        <v>70</v>
      </c>
      <c r="K26" s="59">
        <v>1</v>
      </c>
      <c r="L26" s="60">
        <v>4209</v>
      </c>
      <c r="M26" s="61">
        <v>441</v>
      </c>
      <c r="N26" s="60">
        <v>4197</v>
      </c>
      <c r="O26" s="61">
        <v>415</v>
      </c>
      <c r="P26" s="60">
        <v>5593</v>
      </c>
      <c r="Q26" s="61">
        <v>594</v>
      </c>
      <c r="R26" s="62">
        <f t="shared" si="0"/>
        <v>13999</v>
      </c>
      <c r="S26" s="63">
        <f t="shared" si="1"/>
        <v>1450</v>
      </c>
      <c r="T26" s="64">
        <f>S26/J26</f>
        <v>20.714285714285715</v>
      </c>
      <c r="U26" s="65">
        <f t="shared" si="2"/>
        <v>9.65448275862069</v>
      </c>
      <c r="V26" s="66"/>
      <c r="W26" s="67"/>
      <c r="X26" s="68"/>
      <c r="Y26" s="68"/>
      <c r="Z26" s="69"/>
      <c r="AA26" s="70"/>
      <c r="AB26" s="73">
        <v>13999</v>
      </c>
      <c r="AC26" s="74">
        <v>1450</v>
      </c>
      <c r="AD26" s="75">
        <f t="shared" si="4"/>
        <v>9.65448275862069</v>
      </c>
    </row>
    <row r="27" spans="1:30" s="29" customFormat="1" ht="11.25">
      <c r="A27" s="32">
        <v>21</v>
      </c>
      <c r="B27" s="85"/>
      <c r="C27" s="77" t="s">
        <v>81</v>
      </c>
      <c r="D27" s="78" t="s">
        <v>40</v>
      </c>
      <c r="E27" s="79" t="s">
        <v>82</v>
      </c>
      <c r="F27" s="80">
        <v>42846</v>
      </c>
      <c r="G27" s="57" t="s">
        <v>42</v>
      </c>
      <c r="H27" s="81">
        <v>44</v>
      </c>
      <c r="I27" s="81">
        <v>12</v>
      </c>
      <c r="J27" s="93">
        <v>12</v>
      </c>
      <c r="K27" s="59">
        <v>3</v>
      </c>
      <c r="L27" s="60">
        <v>7188</v>
      </c>
      <c r="M27" s="61">
        <v>381</v>
      </c>
      <c r="N27" s="60">
        <v>10771</v>
      </c>
      <c r="O27" s="61">
        <v>565</v>
      </c>
      <c r="P27" s="60">
        <v>6544</v>
      </c>
      <c r="Q27" s="61">
        <v>375</v>
      </c>
      <c r="R27" s="62">
        <f t="shared" si="0"/>
        <v>24503</v>
      </c>
      <c r="S27" s="63">
        <f t="shared" si="1"/>
        <v>1321</v>
      </c>
      <c r="T27" s="64">
        <f>S27/J27</f>
        <v>110.08333333333333</v>
      </c>
      <c r="U27" s="65">
        <f t="shared" si="2"/>
        <v>18.548826646479938</v>
      </c>
      <c r="V27" s="66">
        <v>57423</v>
      </c>
      <c r="W27" s="67">
        <v>3499</v>
      </c>
      <c r="X27" s="68">
        <f>IF(V27&lt;&gt;0,-(V27-R27)/V27,"")</f>
        <v>-0.5732894484788326</v>
      </c>
      <c r="Y27" s="68">
        <f>IF(W27&lt;&gt;0,-(W27-S27)/W27,"")</f>
        <v>-0.6224635610174335</v>
      </c>
      <c r="Z27" s="69">
        <v>108733</v>
      </c>
      <c r="AA27" s="70">
        <v>7010</v>
      </c>
      <c r="AB27" s="82">
        <v>364898</v>
      </c>
      <c r="AC27" s="83">
        <v>24206</v>
      </c>
      <c r="AD27" s="75">
        <f t="shared" si="4"/>
        <v>15.074692225068166</v>
      </c>
    </row>
    <row r="28" spans="1:30" s="29" customFormat="1" ht="11.25">
      <c r="A28" s="32">
        <v>22</v>
      </c>
      <c r="B28" s="52"/>
      <c r="C28" s="77" t="s">
        <v>63</v>
      </c>
      <c r="D28" s="78" t="s">
        <v>40</v>
      </c>
      <c r="E28" s="79" t="s">
        <v>63</v>
      </c>
      <c r="F28" s="80">
        <v>42832</v>
      </c>
      <c r="G28" s="57" t="s">
        <v>34</v>
      </c>
      <c r="H28" s="81">
        <v>256</v>
      </c>
      <c r="I28" s="81">
        <v>9</v>
      </c>
      <c r="J28" s="93">
        <v>9</v>
      </c>
      <c r="K28" s="59">
        <v>5</v>
      </c>
      <c r="L28" s="60">
        <v>2296</v>
      </c>
      <c r="M28" s="61">
        <v>204</v>
      </c>
      <c r="N28" s="60">
        <v>3469</v>
      </c>
      <c r="O28" s="61">
        <v>312</v>
      </c>
      <c r="P28" s="60">
        <v>5973</v>
      </c>
      <c r="Q28" s="61">
        <v>535</v>
      </c>
      <c r="R28" s="62">
        <f t="shared" si="0"/>
        <v>11738</v>
      </c>
      <c r="S28" s="63">
        <f t="shared" si="1"/>
        <v>1051</v>
      </c>
      <c r="T28" s="64">
        <f>S28/J28</f>
        <v>116.77777777777777</v>
      </c>
      <c r="U28" s="65">
        <f t="shared" si="2"/>
        <v>11.168411037107516</v>
      </c>
      <c r="V28" s="66">
        <v>31156</v>
      </c>
      <c r="W28" s="67">
        <v>2636</v>
      </c>
      <c r="X28" s="68">
        <f>IF(V28&lt;&gt;0,-(V28-R28)/V28,"")</f>
        <v>-0.6232507382205674</v>
      </c>
      <c r="Y28" s="68">
        <f>IF(W28&lt;&gt;0,-(W28-S28)/W28,"")</f>
        <v>-0.6012898330804249</v>
      </c>
      <c r="Z28" s="69">
        <v>53446</v>
      </c>
      <c r="AA28" s="84">
        <v>4719</v>
      </c>
      <c r="AB28" s="82">
        <v>2171947</v>
      </c>
      <c r="AC28" s="83">
        <v>187947</v>
      </c>
      <c r="AD28" s="75">
        <f t="shared" si="4"/>
        <v>11.556167430179785</v>
      </c>
    </row>
    <row r="29" spans="1:30" s="29" customFormat="1" ht="11.25">
      <c r="A29" s="32">
        <v>23</v>
      </c>
      <c r="B29" s="76" t="s">
        <v>30</v>
      </c>
      <c r="C29" s="53" t="s">
        <v>114</v>
      </c>
      <c r="D29" s="54" t="s">
        <v>35</v>
      </c>
      <c r="E29" s="55" t="s">
        <v>114</v>
      </c>
      <c r="F29" s="56">
        <v>42860</v>
      </c>
      <c r="G29" s="57" t="s">
        <v>47</v>
      </c>
      <c r="H29" s="58">
        <v>37</v>
      </c>
      <c r="I29" s="58">
        <v>28</v>
      </c>
      <c r="J29" s="93">
        <v>28</v>
      </c>
      <c r="K29" s="59">
        <v>1</v>
      </c>
      <c r="L29" s="60">
        <v>5160</v>
      </c>
      <c r="M29" s="61">
        <v>415</v>
      </c>
      <c r="N29" s="60">
        <v>2911</v>
      </c>
      <c r="O29" s="61">
        <v>259</v>
      </c>
      <c r="P29" s="60">
        <v>2706</v>
      </c>
      <c r="Q29" s="61">
        <v>240</v>
      </c>
      <c r="R29" s="95">
        <f t="shared" si="0"/>
        <v>10777</v>
      </c>
      <c r="S29" s="96">
        <f t="shared" si="1"/>
        <v>914</v>
      </c>
      <c r="T29" s="64">
        <f>S29/J29</f>
        <v>32.642857142857146</v>
      </c>
      <c r="U29" s="65">
        <f t="shared" si="2"/>
        <v>11.791028446389497</v>
      </c>
      <c r="V29" s="66"/>
      <c r="W29" s="67"/>
      <c r="X29" s="68"/>
      <c r="Y29" s="68"/>
      <c r="Z29" s="69"/>
      <c r="AA29" s="70"/>
      <c r="AB29" s="73">
        <v>10777</v>
      </c>
      <c r="AC29" s="74">
        <v>914</v>
      </c>
      <c r="AD29" s="75">
        <f t="shared" si="4"/>
        <v>11.791028446389497</v>
      </c>
    </row>
    <row r="30" spans="1:30" s="29" customFormat="1" ht="11.25">
      <c r="A30" s="32">
        <v>24</v>
      </c>
      <c r="B30" s="52"/>
      <c r="C30" s="53" t="s">
        <v>74</v>
      </c>
      <c r="D30" s="54" t="s">
        <v>39</v>
      </c>
      <c r="E30" s="55" t="s">
        <v>74</v>
      </c>
      <c r="F30" s="56">
        <v>42846</v>
      </c>
      <c r="G30" s="57" t="s">
        <v>49</v>
      </c>
      <c r="H30" s="58">
        <v>13</v>
      </c>
      <c r="I30" s="58">
        <v>15</v>
      </c>
      <c r="J30" s="93">
        <v>15</v>
      </c>
      <c r="K30" s="59">
        <v>3</v>
      </c>
      <c r="L30" s="60">
        <v>2385.65</v>
      </c>
      <c r="M30" s="61">
        <v>203</v>
      </c>
      <c r="N30" s="60">
        <v>3065.69</v>
      </c>
      <c r="O30" s="61">
        <v>258</v>
      </c>
      <c r="P30" s="60">
        <v>3309.07</v>
      </c>
      <c r="Q30" s="61">
        <v>298</v>
      </c>
      <c r="R30" s="62">
        <f t="shared" si="0"/>
        <v>8760.41</v>
      </c>
      <c r="S30" s="63">
        <f t="shared" si="1"/>
        <v>759</v>
      </c>
      <c r="T30" s="64">
        <f>S30/J30</f>
        <v>50.6</v>
      </c>
      <c r="U30" s="65">
        <f t="shared" si="2"/>
        <v>11.542042160737813</v>
      </c>
      <c r="V30" s="66">
        <v>10372.68</v>
      </c>
      <c r="W30" s="67">
        <v>966</v>
      </c>
      <c r="X30" s="68">
        <f aca="true" t="shared" si="6" ref="X30:Y34">IF(V30&lt;&gt;0,-(V30-R30)/V30,"")</f>
        <v>-0.15543427542351643</v>
      </c>
      <c r="Y30" s="68">
        <f t="shared" si="6"/>
        <v>-0.21428571428571427</v>
      </c>
      <c r="Z30" s="69">
        <v>32528.85</v>
      </c>
      <c r="AA30" s="70">
        <v>2817</v>
      </c>
      <c r="AB30" s="73">
        <v>93409.74</v>
      </c>
      <c r="AC30" s="74">
        <v>7820</v>
      </c>
      <c r="AD30" s="75">
        <f t="shared" si="4"/>
        <v>11.944979539641944</v>
      </c>
    </row>
    <row r="31" spans="1:30" s="29" customFormat="1" ht="11.25">
      <c r="A31" s="32">
        <v>25</v>
      </c>
      <c r="B31" s="52"/>
      <c r="C31" s="53" t="s">
        <v>84</v>
      </c>
      <c r="D31" s="54" t="s">
        <v>43</v>
      </c>
      <c r="E31" s="55" t="s">
        <v>84</v>
      </c>
      <c r="F31" s="56">
        <v>42853</v>
      </c>
      <c r="G31" s="57" t="s">
        <v>45</v>
      </c>
      <c r="H31" s="58">
        <v>22</v>
      </c>
      <c r="I31" s="58">
        <v>7</v>
      </c>
      <c r="J31" s="93">
        <v>7</v>
      </c>
      <c r="K31" s="59">
        <v>1</v>
      </c>
      <c r="L31" s="60">
        <v>2590.99</v>
      </c>
      <c r="M31" s="61">
        <v>129</v>
      </c>
      <c r="N31" s="60">
        <v>6023.32</v>
      </c>
      <c r="O31" s="61">
        <v>265</v>
      </c>
      <c r="P31" s="60">
        <v>5518.64</v>
      </c>
      <c r="Q31" s="61">
        <v>241</v>
      </c>
      <c r="R31" s="62">
        <f t="shared" si="0"/>
        <v>14132.95</v>
      </c>
      <c r="S31" s="63">
        <f t="shared" si="1"/>
        <v>635</v>
      </c>
      <c r="T31" s="64">
        <f>S31/J31</f>
        <v>90.71428571428571</v>
      </c>
      <c r="U31" s="65">
        <f t="shared" si="2"/>
        <v>22.256614173228346</v>
      </c>
      <c r="V31" s="66">
        <v>28074.84</v>
      </c>
      <c r="W31" s="67">
        <v>1364</v>
      </c>
      <c r="X31" s="68">
        <f t="shared" si="6"/>
        <v>-0.49659730919214495</v>
      </c>
      <c r="Y31" s="68">
        <f t="shared" si="6"/>
        <v>-0.5344574780058651</v>
      </c>
      <c r="Z31" s="69">
        <v>57404.87</v>
      </c>
      <c r="AA31" s="84">
        <v>3328</v>
      </c>
      <c r="AB31" s="82">
        <v>71537.82</v>
      </c>
      <c r="AC31" s="83">
        <v>3963</v>
      </c>
      <c r="AD31" s="75">
        <f t="shared" si="4"/>
        <v>18.051430734292204</v>
      </c>
    </row>
    <row r="32" spans="1:30" s="29" customFormat="1" ht="11.25">
      <c r="A32" s="32">
        <v>26</v>
      </c>
      <c r="B32" s="52"/>
      <c r="C32" s="53" t="s">
        <v>66</v>
      </c>
      <c r="D32" s="54" t="s">
        <v>37</v>
      </c>
      <c r="E32" s="55" t="s">
        <v>66</v>
      </c>
      <c r="F32" s="56">
        <v>42839</v>
      </c>
      <c r="G32" s="57" t="s">
        <v>36</v>
      </c>
      <c r="H32" s="58">
        <v>174</v>
      </c>
      <c r="I32" s="58">
        <v>5</v>
      </c>
      <c r="J32" s="93">
        <v>5</v>
      </c>
      <c r="K32" s="59">
        <v>4</v>
      </c>
      <c r="L32" s="60">
        <v>2757.5</v>
      </c>
      <c r="M32" s="61">
        <v>325</v>
      </c>
      <c r="N32" s="60">
        <v>2494.21</v>
      </c>
      <c r="O32" s="61">
        <v>177</v>
      </c>
      <c r="P32" s="60">
        <v>1490.05</v>
      </c>
      <c r="Q32" s="61">
        <v>121</v>
      </c>
      <c r="R32" s="62">
        <f t="shared" si="0"/>
        <v>6741.76</v>
      </c>
      <c r="S32" s="63">
        <f t="shared" si="1"/>
        <v>623</v>
      </c>
      <c r="T32" s="64">
        <f>S32/J32</f>
        <v>124.6</v>
      </c>
      <c r="U32" s="65">
        <f t="shared" si="2"/>
        <v>10.821444622792939</v>
      </c>
      <c r="V32" s="66">
        <v>30004.42</v>
      </c>
      <c r="W32" s="67">
        <v>2176</v>
      </c>
      <c r="X32" s="68">
        <f t="shared" si="6"/>
        <v>-0.7753077713216918</v>
      </c>
      <c r="Y32" s="68">
        <f t="shared" si="6"/>
        <v>-0.7136948529411765</v>
      </c>
      <c r="Z32" s="69">
        <v>62339.02</v>
      </c>
      <c r="AA32" s="70">
        <v>5026</v>
      </c>
      <c r="AB32" s="73">
        <v>868124.62</v>
      </c>
      <c r="AC32" s="74">
        <v>72230</v>
      </c>
      <c r="AD32" s="75">
        <f t="shared" si="4"/>
        <v>12.018892703862662</v>
      </c>
    </row>
    <row r="33" spans="1:30" s="29" customFormat="1" ht="11.25">
      <c r="A33" s="32">
        <v>27</v>
      </c>
      <c r="B33" s="52"/>
      <c r="C33" s="77" t="s">
        <v>55</v>
      </c>
      <c r="D33" s="78" t="s">
        <v>39</v>
      </c>
      <c r="E33" s="79" t="s">
        <v>55</v>
      </c>
      <c r="F33" s="80">
        <v>42818</v>
      </c>
      <c r="G33" s="57" t="s">
        <v>34</v>
      </c>
      <c r="H33" s="81">
        <v>369</v>
      </c>
      <c r="I33" s="81">
        <v>5</v>
      </c>
      <c r="J33" s="93">
        <v>5</v>
      </c>
      <c r="K33" s="59">
        <v>7</v>
      </c>
      <c r="L33" s="60">
        <v>933</v>
      </c>
      <c r="M33" s="61">
        <v>116</v>
      </c>
      <c r="N33" s="60">
        <v>1854</v>
      </c>
      <c r="O33" s="61">
        <v>228</v>
      </c>
      <c r="P33" s="60">
        <v>1566</v>
      </c>
      <c r="Q33" s="61">
        <v>201</v>
      </c>
      <c r="R33" s="62">
        <f t="shared" si="0"/>
        <v>4353</v>
      </c>
      <c r="S33" s="63">
        <f t="shared" si="1"/>
        <v>545</v>
      </c>
      <c r="T33" s="64">
        <f>S33/J33</f>
        <v>109</v>
      </c>
      <c r="U33" s="65">
        <f t="shared" si="2"/>
        <v>7.987155963302753</v>
      </c>
      <c r="V33" s="66">
        <v>20564</v>
      </c>
      <c r="W33" s="67">
        <v>1635</v>
      </c>
      <c r="X33" s="68">
        <f t="shared" si="6"/>
        <v>-0.7883193931141801</v>
      </c>
      <c r="Y33" s="68">
        <f t="shared" si="6"/>
        <v>-0.6666666666666666</v>
      </c>
      <c r="Z33" s="69">
        <v>40297</v>
      </c>
      <c r="AA33" s="84">
        <v>3364</v>
      </c>
      <c r="AB33" s="82">
        <v>6590120</v>
      </c>
      <c r="AC33" s="83">
        <v>567315</v>
      </c>
      <c r="AD33" s="75">
        <f t="shared" si="4"/>
        <v>11.616333077743406</v>
      </c>
    </row>
    <row r="34" spans="1:30" s="29" customFormat="1" ht="11.25">
      <c r="A34" s="32">
        <v>28</v>
      </c>
      <c r="B34" s="52"/>
      <c r="C34" s="53" t="s">
        <v>70</v>
      </c>
      <c r="D34" s="54" t="s">
        <v>31</v>
      </c>
      <c r="E34" s="55" t="s">
        <v>71</v>
      </c>
      <c r="F34" s="56">
        <v>42846</v>
      </c>
      <c r="G34" s="57" t="s">
        <v>46</v>
      </c>
      <c r="H34" s="58">
        <v>13</v>
      </c>
      <c r="I34" s="58">
        <v>11</v>
      </c>
      <c r="J34" s="93">
        <v>11</v>
      </c>
      <c r="K34" s="59">
        <v>3</v>
      </c>
      <c r="L34" s="60">
        <v>1930</v>
      </c>
      <c r="M34" s="61">
        <v>142</v>
      </c>
      <c r="N34" s="60">
        <v>2835.5</v>
      </c>
      <c r="O34" s="61">
        <v>213</v>
      </c>
      <c r="P34" s="60">
        <v>1911</v>
      </c>
      <c r="Q34" s="61">
        <v>128</v>
      </c>
      <c r="R34" s="62">
        <f t="shared" si="0"/>
        <v>6676.5</v>
      </c>
      <c r="S34" s="63">
        <f t="shared" si="1"/>
        <v>483</v>
      </c>
      <c r="T34" s="64">
        <f>S34/J34</f>
        <v>43.90909090909091</v>
      </c>
      <c r="U34" s="65">
        <f t="shared" si="2"/>
        <v>13.822981366459627</v>
      </c>
      <c r="V34" s="66">
        <v>7931</v>
      </c>
      <c r="W34" s="67">
        <v>545</v>
      </c>
      <c r="X34" s="68">
        <f t="shared" si="6"/>
        <v>-0.15817677468162905</v>
      </c>
      <c r="Y34" s="68">
        <f t="shared" si="6"/>
        <v>-0.11376146788990826</v>
      </c>
      <c r="Z34" s="69">
        <v>22233.5</v>
      </c>
      <c r="AA34" s="70">
        <v>1610</v>
      </c>
      <c r="AB34" s="73">
        <v>58687</v>
      </c>
      <c r="AC34" s="74">
        <v>4298</v>
      </c>
      <c r="AD34" s="75">
        <f t="shared" si="4"/>
        <v>13.654490460679385</v>
      </c>
    </row>
    <row r="35" spans="1:30" s="29" customFormat="1" ht="11.25">
      <c r="A35" s="32">
        <v>29</v>
      </c>
      <c r="B35" s="76" t="s">
        <v>30</v>
      </c>
      <c r="C35" s="53" t="s">
        <v>100</v>
      </c>
      <c r="D35" s="54" t="s">
        <v>35</v>
      </c>
      <c r="E35" s="55" t="s">
        <v>101</v>
      </c>
      <c r="F35" s="56">
        <v>42860</v>
      </c>
      <c r="G35" s="57" t="s">
        <v>46</v>
      </c>
      <c r="H35" s="58">
        <v>11</v>
      </c>
      <c r="I35" s="58">
        <v>11</v>
      </c>
      <c r="J35" s="93">
        <v>11</v>
      </c>
      <c r="K35" s="59">
        <v>1</v>
      </c>
      <c r="L35" s="60">
        <v>1328.5</v>
      </c>
      <c r="M35" s="61">
        <v>85</v>
      </c>
      <c r="N35" s="60">
        <v>3494</v>
      </c>
      <c r="O35" s="61">
        <v>207</v>
      </c>
      <c r="P35" s="60">
        <v>3184.5</v>
      </c>
      <c r="Q35" s="61">
        <v>188</v>
      </c>
      <c r="R35" s="62">
        <f t="shared" si="0"/>
        <v>8007</v>
      </c>
      <c r="S35" s="63">
        <f t="shared" si="1"/>
        <v>480</v>
      </c>
      <c r="T35" s="64">
        <f>S35/J35</f>
        <v>43.63636363636363</v>
      </c>
      <c r="U35" s="65">
        <f t="shared" si="2"/>
        <v>16.68125</v>
      </c>
      <c r="V35" s="66"/>
      <c r="W35" s="67"/>
      <c r="X35" s="68"/>
      <c r="Y35" s="68"/>
      <c r="Z35" s="69"/>
      <c r="AA35" s="70"/>
      <c r="AB35" s="73">
        <v>8007</v>
      </c>
      <c r="AC35" s="74">
        <v>480</v>
      </c>
      <c r="AD35" s="75">
        <f t="shared" si="4"/>
        <v>16.68125</v>
      </c>
    </row>
    <row r="36" spans="1:30" s="29" customFormat="1" ht="11.25">
      <c r="A36" s="32">
        <v>30</v>
      </c>
      <c r="B36" s="52"/>
      <c r="C36" s="53" t="s">
        <v>58</v>
      </c>
      <c r="D36" s="54" t="s">
        <v>39</v>
      </c>
      <c r="E36" s="55" t="s">
        <v>59</v>
      </c>
      <c r="F36" s="56">
        <v>42811</v>
      </c>
      <c r="G36" s="57" t="s">
        <v>36</v>
      </c>
      <c r="H36" s="58">
        <v>348</v>
      </c>
      <c r="I36" s="58">
        <v>1</v>
      </c>
      <c r="J36" s="93">
        <v>1</v>
      </c>
      <c r="K36" s="59">
        <v>8</v>
      </c>
      <c r="L36" s="60">
        <v>988</v>
      </c>
      <c r="M36" s="61">
        <v>171</v>
      </c>
      <c r="N36" s="60">
        <v>1030</v>
      </c>
      <c r="O36" s="61">
        <v>169</v>
      </c>
      <c r="P36" s="60">
        <v>692.5</v>
      </c>
      <c r="Q36" s="61">
        <v>136</v>
      </c>
      <c r="R36" s="62">
        <f t="shared" si="0"/>
        <v>2710.5</v>
      </c>
      <c r="S36" s="63">
        <f t="shared" si="1"/>
        <v>476</v>
      </c>
      <c r="T36" s="64">
        <f>S36/J36</f>
        <v>476</v>
      </c>
      <c r="U36" s="65">
        <f t="shared" si="2"/>
        <v>5.694327731092437</v>
      </c>
      <c r="V36" s="66">
        <v>188</v>
      </c>
      <c r="W36" s="67">
        <v>22</v>
      </c>
      <c r="X36" s="68">
        <f>IF(V36&lt;&gt;0,-(V36-R36)/V36,"")</f>
        <v>13.417553191489361</v>
      </c>
      <c r="Y36" s="68">
        <f>IF(W36&lt;&gt;0,-(W36-S36)/W36,"")</f>
        <v>20.636363636363637</v>
      </c>
      <c r="Z36" s="69">
        <v>456</v>
      </c>
      <c r="AA36" s="70">
        <v>48</v>
      </c>
      <c r="AB36" s="73">
        <v>8702404.65</v>
      </c>
      <c r="AC36" s="74">
        <v>721925</v>
      </c>
      <c r="AD36" s="75">
        <f t="shared" si="4"/>
        <v>12.054444228971153</v>
      </c>
    </row>
    <row r="37" spans="1:30" s="29" customFormat="1" ht="11.25">
      <c r="A37" s="32">
        <v>31</v>
      </c>
      <c r="B37" s="76" t="s">
        <v>30</v>
      </c>
      <c r="C37" s="53" t="s">
        <v>104</v>
      </c>
      <c r="D37" s="54" t="s">
        <v>40</v>
      </c>
      <c r="E37" s="55" t="s">
        <v>105</v>
      </c>
      <c r="F37" s="56">
        <v>42860</v>
      </c>
      <c r="G37" s="57" t="s">
        <v>48</v>
      </c>
      <c r="H37" s="58">
        <v>29</v>
      </c>
      <c r="I37" s="58">
        <v>29</v>
      </c>
      <c r="J37" s="93">
        <v>29</v>
      </c>
      <c r="K37" s="59">
        <v>1</v>
      </c>
      <c r="L37" s="60">
        <v>982</v>
      </c>
      <c r="M37" s="61">
        <v>64</v>
      </c>
      <c r="N37" s="60">
        <v>2989</v>
      </c>
      <c r="O37" s="61">
        <v>171</v>
      </c>
      <c r="P37" s="60">
        <v>2193.5</v>
      </c>
      <c r="Q37" s="61">
        <v>158</v>
      </c>
      <c r="R37" s="62">
        <f t="shared" si="0"/>
        <v>6164.5</v>
      </c>
      <c r="S37" s="63">
        <f t="shared" si="1"/>
        <v>393</v>
      </c>
      <c r="T37" s="64">
        <f>S37/J37</f>
        <v>13.551724137931034</v>
      </c>
      <c r="U37" s="65">
        <f t="shared" si="2"/>
        <v>15.685750636132315</v>
      </c>
      <c r="V37" s="66"/>
      <c r="W37" s="67"/>
      <c r="X37" s="68"/>
      <c r="Y37" s="68"/>
      <c r="Z37" s="69"/>
      <c r="AA37" s="84"/>
      <c r="AB37" s="82">
        <v>6164.5</v>
      </c>
      <c r="AC37" s="83">
        <v>393</v>
      </c>
      <c r="AD37" s="75">
        <f t="shared" si="4"/>
        <v>15.685750636132315</v>
      </c>
    </row>
    <row r="38" spans="1:30" s="29" customFormat="1" ht="11.25">
      <c r="A38" s="32">
        <v>32</v>
      </c>
      <c r="B38" s="52"/>
      <c r="C38" s="53" t="s">
        <v>88</v>
      </c>
      <c r="D38" s="54" t="s">
        <v>43</v>
      </c>
      <c r="E38" s="55" t="s">
        <v>89</v>
      </c>
      <c r="F38" s="56">
        <v>42853</v>
      </c>
      <c r="G38" s="57" t="s">
        <v>46</v>
      </c>
      <c r="H38" s="58">
        <v>11</v>
      </c>
      <c r="I38" s="58">
        <v>9</v>
      </c>
      <c r="J38" s="93">
        <v>9</v>
      </c>
      <c r="K38" s="59">
        <v>2</v>
      </c>
      <c r="L38" s="60">
        <v>1138</v>
      </c>
      <c r="M38" s="61">
        <v>77</v>
      </c>
      <c r="N38" s="60">
        <v>2581</v>
      </c>
      <c r="O38" s="61">
        <v>183</v>
      </c>
      <c r="P38" s="60">
        <v>1725.5</v>
      </c>
      <c r="Q38" s="61">
        <v>109</v>
      </c>
      <c r="R38" s="62">
        <f t="shared" si="0"/>
        <v>5444.5</v>
      </c>
      <c r="S38" s="63">
        <f t="shared" si="1"/>
        <v>369</v>
      </c>
      <c r="T38" s="64">
        <f>S38/J38</f>
        <v>41</v>
      </c>
      <c r="U38" s="65">
        <f t="shared" si="2"/>
        <v>14.754742547425474</v>
      </c>
      <c r="V38" s="66">
        <v>6760</v>
      </c>
      <c r="W38" s="67">
        <v>409</v>
      </c>
      <c r="X38" s="68">
        <f aca="true" t="shared" si="7" ref="X38:X47">IF(V38&lt;&gt;0,-(V38-R38)/V38,"")</f>
        <v>-0.19460059171597632</v>
      </c>
      <c r="Y38" s="68">
        <f aca="true" t="shared" si="8" ref="Y38:Y47">IF(W38&lt;&gt;0,-(W38-S38)/W38,"")</f>
        <v>-0.097799511002445</v>
      </c>
      <c r="Z38" s="69">
        <v>19203.8</v>
      </c>
      <c r="AA38" s="70">
        <v>1455</v>
      </c>
      <c r="AB38" s="73">
        <v>26817.4</v>
      </c>
      <c r="AC38" s="74">
        <v>2138</v>
      </c>
      <c r="AD38" s="75">
        <f t="shared" si="4"/>
        <v>12.543217960710946</v>
      </c>
    </row>
    <row r="39" spans="1:30" s="29" customFormat="1" ht="11.25">
      <c r="A39" s="32">
        <v>33</v>
      </c>
      <c r="B39" s="52"/>
      <c r="C39" s="53" t="s">
        <v>62</v>
      </c>
      <c r="D39" s="54" t="s">
        <v>31</v>
      </c>
      <c r="E39" s="55" t="s">
        <v>62</v>
      </c>
      <c r="F39" s="56">
        <v>42832</v>
      </c>
      <c r="G39" s="57" t="s">
        <v>36</v>
      </c>
      <c r="H39" s="58">
        <v>255</v>
      </c>
      <c r="I39" s="58">
        <v>3</v>
      </c>
      <c r="J39" s="93">
        <v>3</v>
      </c>
      <c r="K39" s="59">
        <v>5</v>
      </c>
      <c r="L39" s="60">
        <v>324</v>
      </c>
      <c r="M39" s="61">
        <v>50</v>
      </c>
      <c r="N39" s="60">
        <v>399</v>
      </c>
      <c r="O39" s="61">
        <v>62</v>
      </c>
      <c r="P39" s="60">
        <v>580</v>
      </c>
      <c r="Q39" s="61">
        <v>86</v>
      </c>
      <c r="R39" s="62">
        <f t="shared" si="0"/>
        <v>1303</v>
      </c>
      <c r="S39" s="63">
        <f t="shared" si="1"/>
        <v>198</v>
      </c>
      <c r="T39" s="64">
        <f>S39/J39</f>
        <v>66</v>
      </c>
      <c r="U39" s="65">
        <f aca="true" t="shared" si="9" ref="U39:U47">R39/S39</f>
        <v>6.58080808080808</v>
      </c>
      <c r="V39" s="66">
        <v>1713</v>
      </c>
      <c r="W39" s="67">
        <v>242</v>
      </c>
      <c r="X39" s="68">
        <f t="shared" si="7"/>
        <v>-0.23934617629889082</v>
      </c>
      <c r="Y39" s="68">
        <f t="shared" si="8"/>
        <v>-0.18181818181818182</v>
      </c>
      <c r="Z39" s="69">
        <v>2879.5</v>
      </c>
      <c r="AA39" s="70">
        <v>389</v>
      </c>
      <c r="AB39" s="73">
        <v>1269674.11</v>
      </c>
      <c r="AC39" s="74">
        <v>110649</v>
      </c>
      <c r="AD39" s="75">
        <f aca="true" t="shared" si="10" ref="AD39:AD47">AB39/AC39</f>
        <v>11.474790644289602</v>
      </c>
    </row>
    <row r="40" spans="1:30" s="29" customFormat="1" ht="11.25">
      <c r="A40" s="32">
        <v>34</v>
      </c>
      <c r="B40" s="52"/>
      <c r="C40" s="53" t="s">
        <v>92</v>
      </c>
      <c r="D40" s="54" t="s">
        <v>35</v>
      </c>
      <c r="E40" s="55" t="s">
        <v>92</v>
      </c>
      <c r="F40" s="56">
        <v>42853</v>
      </c>
      <c r="G40" s="57" t="s">
        <v>48</v>
      </c>
      <c r="H40" s="58">
        <v>50</v>
      </c>
      <c r="I40" s="58">
        <v>50</v>
      </c>
      <c r="J40" s="93">
        <v>50</v>
      </c>
      <c r="K40" s="59">
        <v>2</v>
      </c>
      <c r="L40" s="60">
        <v>349</v>
      </c>
      <c r="M40" s="61">
        <v>35</v>
      </c>
      <c r="N40" s="60">
        <v>665</v>
      </c>
      <c r="O40" s="61">
        <v>112</v>
      </c>
      <c r="P40" s="60">
        <v>311</v>
      </c>
      <c r="Q40" s="61">
        <v>41</v>
      </c>
      <c r="R40" s="62">
        <f t="shared" si="0"/>
        <v>1325</v>
      </c>
      <c r="S40" s="63">
        <f t="shared" si="1"/>
        <v>188</v>
      </c>
      <c r="T40" s="64">
        <f>S40/J40</f>
        <v>3.76</v>
      </c>
      <c r="U40" s="65">
        <f t="shared" si="9"/>
        <v>7.047872340425532</v>
      </c>
      <c r="V40" s="66">
        <v>9957</v>
      </c>
      <c r="W40" s="67">
        <v>1214</v>
      </c>
      <c r="X40" s="68">
        <f t="shared" si="7"/>
        <v>-0.8669277894948277</v>
      </c>
      <c r="Y40" s="68">
        <f t="shared" si="8"/>
        <v>-0.8451400329489291</v>
      </c>
      <c r="Z40" s="69">
        <v>25651</v>
      </c>
      <c r="AA40" s="84">
        <v>3436</v>
      </c>
      <c r="AB40" s="82">
        <v>26976</v>
      </c>
      <c r="AC40" s="83">
        <v>3624</v>
      </c>
      <c r="AD40" s="75">
        <f t="shared" si="10"/>
        <v>7.443708609271523</v>
      </c>
    </row>
    <row r="41" spans="1:30" s="29" customFormat="1" ht="11.25">
      <c r="A41" s="32">
        <v>35</v>
      </c>
      <c r="B41" s="52"/>
      <c r="C41" s="53" t="s">
        <v>52</v>
      </c>
      <c r="D41" s="54" t="s">
        <v>31</v>
      </c>
      <c r="E41" s="55" t="s">
        <v>53</v>
      </c>
      <c r="F41" s="56">
        <v>42699</v>
      </c>
      <c r="G41" s="57" t="s">
        <v>41</v>
      </c>
      <c r="H41" s="58">
        <v>50</v>
      </c>
      <c r="I41" s="58">
        <v>1</v>
      </c>
      <c r="J41" s="93">
        <v>1</v>
      </c>
      <c r="K41" s="59">
        <v>7</v>
      </c>
      <c r="L41" s="60">
        <v>280</v>
      </c>
      <c r="M41" s="61">
        <v>40</v>
      </c>
      <c r="N41" s="60">
        <v>315</v>
      </c>
      <c r="O41" s="61">
        <v>45</v>
      </c>
      <c r="P41" s="60">
        <v>210</v>
      </c>
      <c r="Q41" s="61">
        <v>30</v>
      </c>
      <c r="R41" s="62">
        <f t="shared" si="0"/>
        <v>805</v>
      </c>
      <c r="S41" s="63">
        <f t="shared" si="1"/>
        <v>115</v>
      </c>
      <c r="T41" s="64">
        <f>S41/J41</f>
        <v>115</v>
      </c>
      <c r="U41" s="65">
        <f t="shared" si="9"/>
        <v>7</v>
      </c>
      <c r="V41" s="66">
        <v>112.5</v>
      </c>
      <c r="W41" s="67">
        <v>20</v>
      </c>
      <c r="X41" s="68">
        <f t="shared" si="7"/>
        <v>6.155555555555556</v>
      </c>
      <c r="Y41" s="68">
        <f t="shared" si="8"/>
        <v>4.75</v>
      </c>
      <c r="Z41" s="69">
        <v>242.5</v>
      </c>
      <c r="AA41" s="70">
        <v>43</v>
      </c>
      <c r="AB41" s="71">
        <v>461795.43</v>
      </c>
      <c r="AC41" s="72">
        <v>32746</v>
      </c>
      <c r="AD41" s="75">
        <f t="shared" si="10"/>
        <v>14.10234624076223</v>
      </c>
    </row>
    <row r="42" spans="1:30" s="29" customFormat="1" ht="11.25">
      <c r="A42" s="32">
        <v>36</v>
      </c>
      <c r="B42" s="52"/>
      <c r="C42" s="53" t="s">
        <v>91</v>
      </c>
      <c r="D42" s="54" t="s">
        <v>43</v>
      </c>
      <c r="E42" s="55" t="s">
        <v>91</v>
      </c>
      <c r="F42" s="56">
        <v>42853</v>
      </c>
      <c r="G42" s="57" t="s">
        <v>47</v>
      </c>
      <c r="H42" s="58">
        <v>95</v>
      </c>
      <c r="I42" s="58">
        <v>11</v>
      </c>
      <c r="J42" s="93">
        <v>11</v>
      </c>
      <c r="K42" s="59">
        <v>2</v>
      </c>
      <c r="L42" s="60">
        <v>182</v>
      </c>
      <c r="M42" s="61">
        <v>20</v>
      </c>
      <c r="N42" s="60">
        <v>279</v>
      </c>
      <c r="O42" s="61">
        <v>32</v>
      </c>
      <c r="P42" s="60">
        <v>232</v>
      </c>
      <c r="Q42" s="61">
        <v>26</v>
      </c>
      <c r="R42" s="62">
        <f t="shared" si="0"/>
        <v>693</v>
      </c>
      <c r="S42" s="63">
        <f t="shared" si="1"/>
        <v>78</v>
      </c>
      <c r="T42" s="64">
        <f>S42/J42</f>
        <v>7.090909090909091</v>
      </c>
      <c r="U42" s="65">
        <f t="shared" si="9"/>
        <v>8.884615384615385</v>
      </c>
      <c r="V42" s="66">
        <v>25585.510000000002</v>
      </c>
      <c r="W42" s="67">
        <v>2264</v>
      </c>
      <c r="X42" s="68">
        <f t="shared" si="7"/>
        <v>-0.9729143566026239</v>
      </c>
      <c r="Y42" s="68">
        <f t="shared" si="8"/>
        <v>-0.965547703180212</v>
      </c>
      <c r="Z42" s="69">
        <v>48176.8</v>
      </c>
      <c r="AA42" s="70">
        <v>4460</v>
      </c>
      <c r="AB42" s="73">
        <v>48869.8</v>
      </c>
      <c r="AC42" s="74">
        <v>4538</v>
      </c>
      <c r="AD42" s="75">
        <f t="shared" si="10"/>
        <v>10.76901718818863</v>
      </c>
    </row>
    <row r="43" spans="1:30" s="29" customFormat="1" ht="11.25">
      <c r="A43" s="32">
        <v>37</v>
      </c>
      <c r="B43" s="52"/>
      <c r="C43" s="53" t="s">
        <v>87</v>
      </c>
      <c r="D43" s="54" t="s">
        <v>31</v>
      </c>
      <c r="E43" s="55" t="s">
        <v>86</v>
      </c>
      <c r="F43" s="56">
        <v>42853</v>
      </c>
      <c r="G43" s="57" t="s">
        <v>57</v>
      </c>
      <c r="H43" s="58">
        <v>5</v>
      </c>
      <c r="I43" s="58">
        <v>5</v>
      </c>
      <c r="J43" s="93">
        <v>5</v>
      </c>
      <c r="K43" s="59">
        <v>2</v>
      </c>
      <c r="L43" s="60">
        <v>131.66</v>
      </c>
      <c r="M43" s="61">
        <v>13</v>
      </c>
      <c r="N43" s="60">
        <v>432.83</v>
      </c>
      <c r="O43" s="61">
        <v>43</v>
      </c>
      <c r="P43" s="60">
        <v>162.01</v>
      </c>
      <c r="Q43" s="61">
        <v>17</v>
      </c>
      <c r="R43" s="62">
        <f t="shared" si="0"/>
        <v>726.5</v>
      </c>
      <c r="S43" s="63">
        <f t="shared" si="1"/>
        <v>73</v>
      </c>
      <c r="T43" s="64">
        <f>S43/J43</f>
        <v>14.6</v>
      </c>
      <c r="U43" s="65">
        <f t="shared" si="9"/>
        <v>9.952054794520548</v>
      </c>
      <c r="V43" s="66">
        <v>1826.56</v>
      </c>
      <c r="W43" s="67">
        <v>183</v>
      </c>
      <c r="X43" s="68">
        <f t="shared" si="7"/>
        <v>-0.6022577960756832</v>
      </c>
      <c r="Y43" s="68">
        <f t="shared" si="8"/>
        <v>-0.6010928961748634</v>
      </c>
      <c r="Z43" s="69">
        <v>3045.71</v>
      </c>
      <c r="AA43" s="70">
        <v>308</v>
      </c>
      <c r="AB43" s="73">
        <v>3772.21</v>
      </c>
      <c r="AC43" s="74">
        <v>381</v>
      </c>
      <c r="AD43" s="75">
        <f t="shared" si="10"/>
        <v>9.900813648293964</v>
      </c>
    </row>
    <row r="44" spans="1:30" s="29" customFormat="1" ht="11.25">
      <c r="A44" s="32">
        <v>38</v>
      </c>
      <c r="B44" s="52"/>
      <c r="C44" s="53" t="s">
        <v>90</v>
      </c>
      <c r="D44" s="54" t="s">
        <v>43</v>
      </c>
      <c r="E44" s="55" t="s">
        <v>90</v>
      </c>
      <c r="F44" s="56">
        <v>42853</v>
      </c>
      <c r="G44" s="57" t="s">
        <v>36</v>
      </c>
      <c r="H44" s="58">
        <v>123</v>
      </c>
      <c r="I44" s="58">
        <v>5</v>
      </c>
      <c r="J44" s="93">
        <v>5</v>
      </c>
      <c r="K44" s="59">
        <v>2</v>
      </c>
      <c r="L44" s="60">
        <v>157</v>
      </c>
      <c r="M44" s="61">
        <v>14</v>
      </c>
      <c r="N44" s="60">
        <v>342</v>
      </c>
      <c r="O44" s="61">
        <v>33</v>
      </c>
      <c r="P44" s="60">
        <v>277</v>
      </c>
      <c r="Q44" s="61">
        <v>25</v>
      </c>
      <c r="R44" s="62">
        <f t="shared" si="0"/>
        <v>776</v>
      </c>
      <c r="S44" s="63">
        <f t="shared" si="1"/>
        <v>72</v>
      </c>
      <c r="T44" s="64">
        <f>S44/J44</f>
        <v>14.4</v>
      </c>
      <c r="U44" s="65">
        <f t="shared" si="9"/>
        <v>10.777777777777779</v>
      </c>
      <c r="V44" s="66">
        <v>63238.92</v>
      </c>
      <c r="W44" s="67">
        <v>4936</v>
      </c>
      <c r="X44" s="68">
        <f t="shared" si="7"/>
        <v>-0.9877290757021151</v>
      </c>
      <c r="Y44" s="68">
        <f t="shared" si="8"/>
        <v>-0.9854132901134521</v>
      </c>
      <c r="Z44" s="69">
        <v>125125.15</v>
      </c>
      <c r="AA44" s="70">
        <v>10368</v>
      </c>
      <c r="AB44" s="73">
        <v>125901.15</v>
      </c>
      <c r="AC44" s="74">
        <v>10440</v>
      </c>
      <c r="AD44" s="75">
        <f t="shared" si="10"/>
        <v>12.059497126436781</v>
      </c>
    </row>
    <row r="45" spans="1:30" s="29" customFormat="1" ht="11.25">
      <c r="A45" s="32">
        <v>39</v>
      </c>
      <c r="B45" s="52"/>
      <c r="C45" s="53" t="s">
        <v>69</v>
      </c>
      <c r="D45" s="54" t="s">
        <v>37</v>
      </c>
      <c r="E45" s="55" t="s">
        <v>69</v>
      </c>
      <c r="F45" s="56">
        <v>42846</v>
      </c>
      <c r="G45" s="57" t="s">
        <v>45</v>
      </c>
      <c r="H45" s="58">
        <v>57</v>
      </c>
      <c r="I45" s="58">
        <v>3</v>
      </c>
      <c r="J45" s="93">
        <v>3</v>
      </c>
      <c r="K45" s="59">
        <v>2</v>
      </c>
      <c r="L45" s="60">
        <v>102</v>
      </c>
      <c r="M45" s="61">
        <v>11</v>
      </c>
      <c r="N45" s="60">
        <v>140</v>
      </c>
      <c r="O45" s="61">
        <v>15</v>
      </c>
      <c r="P45" s="60">
        <v>182</v>
      </c>
      <c r="Q45" s="61">
        <v>25</v>
      </c>
      <c r="R45" s="62">
        <f t="shared" si="0"/>
        <v>424</v>
      </c>
      <c r="S45" s="63">
        <f t="shared" si="1"/>
        <v>51</v>
      </c>
      <c r="T45" s="64">
        <f>S45/J45</f>
        <v>17</v>
      </c>
      <c r="U45" s="65">
        <f t="shared" si="9"/>
        <v>8.313725490196079</v>
      </c>
      <c r="V45" s="66">
        <v>10475.5</v>
      </c>
      <c r="W45" s="67">
        <v>1000</v>
      </c>
      <c r="X45" s="68">
        <f t="shared" si="7"/>
        <v>-0.9595246050307861</v>
      </c>
      <c r="Y45" s="68">
        <f t="shared" si="8"/>
        <v>-0.949</v>
      </c>
      <c r="Z45" s="69">
        <v>17385.01</v>
      </c>
      <c r="AA45" s="84">
        <v>1648</v>
      </c>
      <c r="AB45" s="82">
        <v>117660.22</v>
      </c>
      <c r="AC45" s="83">
        <v>10745</v>
      </c>
      <c r="AD45" s="75">
        <f t="shared" si="10"/>
        <v>10.950229874360168</v>
      </c>
    </row>
    <row r="46" spans="1:30" s="29" customFormat="1" ht="11.25">
      <c r="A46" s="32">
        <v>40</v>
      </c>
      <c r="B46" s="52"/>
      <c r="C46" s="77" t="s">
        <v>38</v>
      </c>
      <c r="D46" s="78" t="s">
        <v>39</v>
      </c>
      <c r="E46" s="79" t="s">
        <v>38</v>
      </c>
      <c r="F46" s="80">
        <v>42755</v>
      </c>
      <c r="G46" s="57" t="s">
        <v>34</v>
      </c>
      <c r="H46" s="81">
        <v>249</v>
      </c>
      <c r="I46" s="81">
        <v>2</v>
      </c>
      <c r="J46" s="93">
        <v>2</v>
      </c>
      <c r="K46" s="59">
        <v>15</v>
      </c>
      <c r="L46" s="60">
        <v>0</v>
      </c>
      <c r="M46" s="61">
        <v>0</v>
      </c>
      <c r="N46" s="60">
        <v>106</v>
      </c>
      <c r="O46" s="61">
        <v>15</v>
      </c>
      <c r="P46" s="60">
        <v>52</v>
      </c>
      <c r="Q46" s="61">
        <v>6</v>
      </c>
      <c r="R46" s="62">
        <f t="shared" si="0"/>
        <v>158</v>
      </c>
      <c r="S46" s="63">
        <f t="shared" si="1"/>
        <v>21</v>
      </c>
      <c r="T46" s="64">
        <f>S46/J46</f>
        <v>10.5</v>
      </c>
      <c r="U46" s="65">
        <f t="shared" si="9"/>
        <v>7.523809523809524</v>
      </c>
      <c r="V46" s="66">
        <v>180</v>
      </c>
      <c r="W46" s="67">
        <v>30</v>
      </c>
      <c r="X46" s="68">
        <f t="shared" si="7"/>
        <v>-0.12222222222222222</v>
      </c>
      <c r="Y46" s="68">
        <f t="shared" si="8"/>
        <v>-0.3</v>
      </c>
      <c r="Z46" s="69">
        <v>204</v>
      </c>
      <c r="AA46" s="84">
        <v>34</v>
      </c>
      <c r="AB46" s="82">
        <v>16624008</v>
      </c>
      <c r="AC46" s="83">
        <v>1335641</v>
      </c>
      <c r="AD46" s="75">
        <f t="shared" si="10"/>
        <v>12.446464281944026</v>
      </c>
    </row>
    <row r="47" spans="1:30" s="29" customFormat="1" ht="11.25">
      <c r="A47" s="32">
        <v>41</v>
      </c>
      <c r="B47" s="52"/>
      <c r="C47" s="53" t="s">
        <v>72</v>
      </c>
      <c r="D47" s="54" t="s">
        <v>43</v>
      </c>
      <c r="E47" s="55" t="s">
        <v>73</v>
      </c>
      <c r="F47" s="56">
        <v>42846</v>
      </c>
      <c r="G47" s="57" t="s">
        <v>32</v>
      </c>
      <c r="H47" s="58">
        <v>44</v>
      </c>
      <c r="I47" s="58">
        <v>1</v>
      </c>
      <c r="J47" s="93">
        <v>1</v>
      </c>
      <c r="K47" s="59">
        <v>3</v>
      </c>
      <c r="L47" s="60">
        <v>48</v>
      </c>
      <c r="M47" s="61">
        <v>4</v>
      </c>
      <c r="N47" s="60">
        <v>117</v>
      </c>
      <c r="O47" s="61">
        <v>10</v>
      </c>
      <c r="P47" s="60">
        <v>0</v>
      </c>
      <c r="Q47" s="61">
        <v>0</v>
      </c>
      <c r="R47" s="62">
        <f t="shared" si="0"/>
        <v>165</v>
      </c>
      <c r="S47" s="63">
        <f t="shared" si="1"/>
        <v>14</v>
      </c>
      <c r="T47" s="64">
        <f>S47/J47</f>
        <v>14</v>
      </c>
      <c r="U47" s="65">
        <f t="shared" si="9"/>
        <v>11.785714285714286</v>
      </c>
      <c r="V47" s="66">
        <v>12237.85</v>
      </c>
      <c r="W47" s="67">
        <v>755</v>
      </c>
      <c r="X47" s="68">
        <f t="shared" si="7"/>
        <v>-0.9865172395477964</v>
      </c>
      <c r="Y47" s="68">
        <f t="shared" si="8"/>
        <v>-0.9814569536423841</v>
      </c>
      <c r="Z47" s="69">
        <v>23098.08</v>
      </c>
      <c r="AA47" s="70">
        <v>1500</v>
      </c>
      <c r="AB47" s="73">
        <v>159192.25</v>
      </c>
      <c r="AC47" s="74">
        <v>11078</v>
      </c>
      <c r="AD47" s="75">
        <f t="shared" si="10"/>
        <v>14.370125473912259</v>
      </c>
    </row>
  </sheetData>
  <sheetProtection formatCells="0" formatColumns="0" formatRows="0" insertColumns="0" insertRows="0" insertHyperlinks="0" deleteColumns="0" deleteRows="0" sort="0" autoFilter="0" pivotTables="0"/>
  <mergeCells count="12">
    <mergeCell ref="AB4:AD4"/>
    <mergeCell ref="Z4:AA4"/>
    <mergeCell ref="B1:D1"/>
    <mergeCell ref="B2:D2"/>
    <mergeCell ref="B3:D3"/>
    <mergeCell ref="L4:M4"/>
    <mergeCell ref="N4:O4"/>
    <mergeCell ref="P4:Q4"/>
    <mergeCell ref="L1:AD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2017-05-08T16:21:37Z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