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40" windowHeight="9525" tabRatio="587" activeTab="0"/>
  </bookViews>
  <sheets>
    <sheet name="10-16.2.2017 (hafta)" sheetId="1" r:id="rId1"/>
  </sheets>
  <definedNames>
    <definedName name="_xlnm.Print_Area" localSheetId="0">'10-16.2.2017 (hafta)'!#REF!</definedName>
  </definedNames>
  <calcPr fullCalcOnLoad="1"/>
</workbook>
</file>

<file path=xl/sharedStrings.xml><?xml version="1.0" encoding="utf-8"?>
<sst xmlns="http://schemas.openxmlformats.org/spreadsheetml/2006/main" count="254" uniqueCount="142">
  <si>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</si>
  <si>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</si>
  <si>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</si>
  <si>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</si>
  <si>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</si>
  <si>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</si>
  <si>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</si>
  <si>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</si>
  <si>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</si>
  <si>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</si>
  <si>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</si>
  <si>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</si>
  <si>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</si>
  <si>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</si>
  <si>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</si>
  <si>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</si>
  <si>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</si>
  <si>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</si>
  <si>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KOPYA</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</si>
  <si>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</si>
  <si>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</si>
  <si>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</si>
  <si>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</si>
  <si>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</si>
  <si>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</si>
  <si>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</si>
  <si>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</si>
  <si>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</si>
  <si>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</si>
  <si>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</si>
  <si>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</si>
  <si>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</si>
  <si>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</si>
  <si>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</si>
  <si>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JOHN WICK 2</t>
  </si>
  <si>
    <t>15+</t>
  </si>
  <si>
    <t>CHANTIER FILMS</t>
  </si>
  <si>
    <t>FIFTY SHADES DARKER</t>
  </si>
  <si>
    <t>18+</t>
  </si>
  <si>
    <t>UIP TURKEY</t>
  </si>
  <si>
    <t>KARANLIĞIN ELLİ TONU</t>
  </si>
  <si>
    <t>OLANLAR OLDU</t>
  </si>
  <si>
    <t>7+</t>
  </si>
  <si>
    <t>MARS DAĞITIM</t>
  </si>
  <si>
    <t>FIRILDAK AİLESİ</t>
  </si>
  <si>
    <t>7A</t>
  </si>
  <si>
    <t>MOANA</t>
  </si>
  <si>
    <t>G</t>
  </si>
  <si>
    <t>ÇALGI ÇENGİ: İKİMİZ</t>
  </si>
  <si>
    <t>7+13A</t>
  </si>
  <si>
    <t>PİNEMA</t>
  </si>
  <si>
    <t>RINGS</t>
  </si>
  <si>
    <t>HALKA 3</t>
  </si>
  <si>
    <t>THE LEGO BATMAN MOVIE</t>
  </si>
  <si>
    <t>13A</t>
  </si>
  <si>
    <t>LEGO BATMAN FİLMİ</t>
  </si>
  <si>
    <t>WARNER BROS. TURKEY</t>
  </si>
  <si>
    <t>XXX 3: THE RETURN OF XANDER CAGE</t>
  </si>
  <si>
    <t>13+</t>
  </si>
  <si>
    <t>YENİŞ NESİL AJAN: XANDER CAGE'İN DÖNÜŞÜ</t>
  </si>
  <si>
    <t>VEZİR PARMAĞI</t>
  </si>
  <si>
    <t>DAĞ 2</t>
  </si>
  <si>
    <t>LA LA LAND: CANTANDO ESTACOES</t>
  </si>
  <si>
    <t>TME</t>
  </si>
  <si>
    <t>AŞIKLAR ŞEHRİ</t>
  </si>
  <si>
    <t>LION</t>
  </si>
  <si>
    <t>PİNEMART</t>
  </si>
  <si>
    <t>OZZY</t>
  </si>
  <si>
    <t>TÜYLÜ KAÇAK</t>
  </si>
  <si>
    <t>MANCHESTER BY THE SEA</t>
  </si>
  <si>
    <t>YAŞAMIN KIYISINDA</t>
  </si>
  <si>
    <t>BİR FİLM</t>
  </si>
  <si>
    <t>LIVE BY NIGHT</t>
  </si>
  <si>
    <t>GECENİN KANUNU</t>
  </si>
  <si>
    <t>THE DRAGON SPELL</t>
  </si>
  <si>
    <t>CESUR KAHRAMAN: EJDERHA BÜYÜSÜ</t>
  </si>
  <si>
    <t>PASSENGERS</t>
  </si>
  <si>
    <t>UZAY YOLCULARI</t>
  </si>
  <si>
    <t>FORUSHANDE</t>
  </si>
  <si>
    <t>SATICI</t>
  </si>
  <si>
    <t>BS DAĞITIM</t>
  </si>
  <si>
    <t>KÖTÜ ÇOCUK</t>
  </si>
  <si>
    <t>WHY HIM?</t>
  </si>
  <si>
    <t>BU DA NEREDEN ÇIKTI?</t>
  </si>
  <si>
    <t>TONI ERDMANN</t>
  </si>
  <si>
    <t>HEP YEK 2</t>
  </si>
  <si>
    <t>JACKIE</t>
  </si>
  <si>
    <t>PEPEE</t>
  </si>
  <si>
    <t>PEPEE: BİRLİK ZAMANI</t>
  </si>
  <si>
    <t>SWISS ARMY MAN</t>
  </si>
  <si>
    <t>ENKAZ</t>
  </si>
  <si>
    <t>M3 FİLM</t>
  </si>
  <si>
    <t>DÖNERSE SENİNDİR</t>
  </si>
  <si>
    <t>ISRA &amp; HET MAGISCHE BOEK</t>
  </si>
  <si>
    <t>MC FİLM</t>
  </si>
  <si>
    <t>İSRA VE SİHİRLİ KİTAP</t>
  </si>
  <si>
    <t>MA VIE DE COURGETTE</t>
  </si>
  <si>
    <t>KABAKÇIĞIN HAYATI</t>
  </si>
  <si>
    <t>FELAK</t>
  </si>
  <si>
    <t>I, DANIEL BLAKE</t>
  </si>
  <si>
    <t>BEN, DANIEL BLAKE</t>
  </si>
  <si>
    <t>ROGUE ONE: A STAR WARS STORY</t>
  </si>
  <si>
    <t>ROGUE ONE: BİR STAR WARS HİKAYESİ</t>
  </si>
  <si>
    <t>ÇAKALLARLA DANS 4</t>
  </si>
  <si>
    <t>AŞIK</t>
  </si>
  <si>
    <t>ÖZEN FİLM</t>
  </si>
  <si>
    <t>AMERICAN HONEY</t>
  </si>
  <si>
    <t>KURMACA</t>
  </si>
  <si>
    <t>GÖRÜMCE</t>
  </si>
  <si>
    <t>GUEUMUL</t>
  </si>
  <si>
    <t>AĞ</t>
  </si>
  <si>
    <t>LA GUEERE DES TUGUES</t>
  </si>
  <si>
    <t>KARTOPU SAVAŞLARI</t>
  </si>
  <si>
    <t>LOS ILUSIONAUTAS</t>
  </si>
  <si>
    <t>MİNİK KAHRAMANLAR: MACERA PEŞİNDE</t>
  </si>
  <si>
    <t>DERİN FİLM</t>
  </si>
  <si>
    <t>BORGMAN</t>
  </si>
  <si>
    <t>BELA</t>
  </si>
  <si>
    <t>INCARNATE</t>
  </si>
  <si>
    <t>13+15A</t>
  </si>
  <si>
    <t>ŞEYTANIN OĞLU</t>
  </si>
  <si>
    <t>SNOWDEN</t>
  </si>
  <si>
    <t>VOLKI I OVTSY. BEEEZUMNOE PREVRASHCHENIE</t>
  </si>
  <si>
    <t>KUZULAR KURTLARA KARŞI</t>
  </si>
  <si>
    <t>XIONG CHUMO ZHI XUELING XIONGFENG</t>
  </si>
  <si>
    <t>AYI KARDEŞLER: BÜYÜLÜ KIŞ</t>
  </si>
  <si>
    <t>KRYAKNUTYE KANIKULY - QUACKERZ</t>
  </si>
  <si>
    <t>KAHRAMAN ÖRDEK</t>
  </si>
  <si>
    <t>ALBERT</t>
  </si>
  <si>
    <t>KAPTAN CİNGÖZ MACERA PEŞİNDE</t>
  </si>
  <si>
    <t>ÇOK UZAK FAZLA YAKIN</t>
  </si>
  <si>
    <t>KINGSGLAIVE: FINAL FANTASY XV</t>
  </si>
  <si>
    <t>KRALIN KILICI: FINAL FANTASY XV</t>
  </si>
  <si>
    <t>DER KLEINE KONIG MACIUS - DER FILM</t>
  </si>
  <si>
    <t>KÜÇÜK KRAL</t>
  </si>
  <si>
    <t>DRAGON NEST: WARRIORS' DAWN</t>
  </si>
  <si>
    <t>EJDER YUVASI</t>
  </si>
  <si>
    <t>THE LIGHT BETWEEN OCEANS</t>
  </si>
  <si>
    <t>HAYAT IŞIĞIM</t>
  </si>
  <si>
    <t>ICE AGE: COLLISION COURSE</t>
  </si>
  <si>
    <t>BUZ DEVRİ. BÜYÜK ÇARPIŞMA</t>
  </si>
  <si>
    <t>10 - 16 ŞUBAT 2016 / 7. VİZYON HAFTASI</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</si>
</sst>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7"/>
      <color indexed="19"/>
      <name val="Calibri"/>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7"/>
      <color indexed="30"/>
      <name val="Calibri"/>
      <family val="2"/>
    </font>
    <font>
      <sz val="7"/>
      <color indexed="15"/>
      <name val="Arial"/>
      <family val="2"/>
    </font>
    <font>
      <b/>
      <sz val="5"/>
      <name val="Calibri"/>
      <family val="2"/>
    </font>
    <font>
      <sz val="5"/>
      <name val="Calibri"/>
      <family val="2"/>
    </font>
    <font>
      <sz val="10"/>
      <color indexed="15"/>
      <name val="Calibri"/>
      <family val="2"/>
    </font>
    <font>
      <sz val="10"/>
      <color indexed="15"/>
      <name val="Arial"/>
      <family val="2"/>
    </font>
    <font>
      <b/>
      <sz val="8"/>
      <color indexed="15"/>
      <name val="Corbel"/>
      <family val="2"/>
    </font>
    <font>
      <b/>
      <sz val="7"/>
      <color indexed="15"/>
      <name val="Calibri"/>
      <family val="2"/>
    </font>
    <font>
      <sz val="7"/>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7"/>
      <color rgb="FF00B0F0"/>
      <name val="Arial"/>
      <family val="2"/>
    </font>
    <font>
      <sz val="10"/>
      <color rgb="FF00B0F0"/>
      <name val="Calibri"/>
      <family val="2"/>
    </font>
    <font>
      <sz val="10"/>
      <color rgb="FF00B0F0"/>
      <name val="Arial"/>
      <family val="2"/>
    </font>
    <font>
      <b/>
      <sz val="8"/>
      <color rgb="FF00B0F0"/>
      <name val="Corbel"/>
      <family val="2"/>
    </font>
    <font>
      <b/>
      <sz val="7"/>
      <color rgb="FF00B0F0"/>
      <name val="Calibri"/>
      <family val="2"/>
    </font>
    <font>
      <sz val="7"/>
      <color rgb="FF00206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2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medium"/>
      <right style="thin">
        <color indexed="55"/>
      </right>
      <top style="medium"/>
      <bottom style="thin">
        <color indexed="55"/>
      </bottom>
    </border>
    <border>
      <left style="thin">
        <color indexed="55"/>
      </left>
      <right style="thin">
        <color indexed="55"/>
      </right>
      <top style="medium"/>
      <bottom style="thin">
        <color indexed="55"/>
      </bottom>
    </border>
    <border>
      <left style="medium"/>
      <right style="thin">
        <color indexed="55"/>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style="thin">
        <color indexed="55"/>
      </left>
      <right style="medium"/>
      <top style="medium"/>
      <bottom style="thin">
        <color indexed="55"/>
      </bottom>
    </border>
    <border>
      <left style="thin">
        <color indexed="55"/>
      </left>
      <right style="medium"/>
      <top style="thin">
        <color indexed="55"/>
      </top>
      <bottom style="thin">
        <color indexed="55"/>
      </bottom>
    </border>
    <border>
      <left>
        <color indexed="63"/>
      </left>
      <right style="medium"/>
      <top>
        <color indexed="63"/>
      </top>
      <bottom style="mediu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protection/>
    </xf>
    <xf numFmtId="0" fontId="22"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24" borderId="0" applyNumberFormat="0" applyBorder="0" applyAlignment="0" applyProtection="0"/>
    <xf numFmtId="176"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4" fillId="0" borderId="0">
      <alignment/>
      <protection/>
    </xf>
    <xf numFmtId="0" fontId="0" fillId="0" borderId="0">
      <alignment/>
      <protection/>
    </xf>
    <xf numFmtId="176" fontId="0" fillId="0" borderId="0">
      <alignment/>
      <protection/>
    </xf>
    <xf numFmtId="0" fontId="54" fillId="0" borderId="0">
      <alignment/>
      <protection/>
    </xf>
    <xf numFmtId="176" fontId="54" fillId="0" borderId="0">
      <alignment/>
      <protection/>
    </xf>
    <xf numFmtId="176" fontId="54" fillId="0" borderId="0">
      <alignment/>
      <protection/>
    </xf>
    <xf numFmtId="176" fontId="54" fillId="0" borderId="0">
      <alignment/>
      <protection/>
    </xf>
    <xf numFmtId="176" fontId="54" fillId="0" borderId="0">
      <alignment/>
      <protection/>
    </xf>
    <xf numFmtId="0" fontId="0" fillId="0" borderId="0">
      <alignment/>
      <protection/>
    </xf>
    <xf numFmtId="0" fontId="0" fillId="0" borderId="0">
      <alignment/>
      <protection/>
    </xf>
    <xf numFmtId="176" fontId="54" fillId="0" borderId="0">
      <alignment/>
      <protection/>
    </xf>
    <xf numFmtId="176" fontId="54" fillId="0" borderId="0">
      <alignment/>
      <protection/>
    </xf>
    <xf numFmtId="0" fontId="54" fillId="0" borderId="0">
      <alignment/>
      <protection/>
    </xf>
    <xf numFmtId="0" fontId="0" fillId="0" borderId="0">
      <alignment/>
      <protection/>
    </xf>
    <xf numFmtId="176" fontId="0" fillId="0" borderId="0">
      <alignment/>
      <protection/>
    </xf>
    <xf numFmtId="176" fontId="54" fillId="0" borderId="0">
      <alignment/>
      <protection/>
    </xf>
    <xf numFmtId="176"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0" fontId="4" fillId="34" borderId="0" xfId="0" applyFont="1" applyFill="1" applyBorder="1" applyAlignment="1" applyProtection="1">
      <alignment horizontal="right"/>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0" fontId="4" fillId="34" borderId="0" xfId="0" applyFont="1" applyFill="1" applyBorder="1" applyAlignment="1" applyProtection="1">
      <alignment horizontal="right"/>
      <protection/>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180" fontId="71" fillId="0" borderId="13" xfId="0" applyNumberFormat="1" applyFont="1" applyFill="1" applyBorder="1" applyAlignment="1">
      <alignment vertical="center"/>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0" fontId="71" fillId="0" borderId="13" xfId="0" applyFont="1" applyFill="1" applyBorder="1" applyAlignment="1">
      <alignment vertical="center"/>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4" fontId="72" fillId="0" borderId="13" xfId="44" applyNumberFormat="1" applyFont="1" applyFill="1" applyBorder="1" applyAlignment="1" applyProtection="1">
      <alignment vertical="center"/>
      <protection locked="0"/>
    </xf>
    <xf numFmtId="3" fontId="72" fillId="0" borderId="13" xfId="44" applyNumberFormat="1" applyFont="1" applyFill="1" applyBorder="1" applyAlignment="1" applyProtection="1">
      <alignment vertical="center"/>
      <protection locked="0"/>
    </xf>
    <xf numFmtId="3" fontId="72" fillId="0" borderId="13" xfId="46" applyNumberFormat="1" applyFont="1" applyFill="1" applyBorder="1" applyAlignment="1" applyProtection="1">
      <alignment vertical="center"/>
      <protection locked="0"/>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3" fillId="34" borderId="0" xfId="0" applyNumberFormat="1"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47" fillId="0" borderId="13" xfId="0" applyNumberFormat="1" applyFont="1" applyFill="1" applyBorder="1" applyAlignment="1" applyProtection="1">
      <alignment horizontal="center" vertical="center"/>
      <protection/>
    </xf>
    <xf numFmtId="0" fontId="47" fillId="0" borderId="13" xfId="0" applyFont="1" applyFill="1" applyBorder="1" applyAlignment="1" applyProtection="1">
      <alignment horizontal="center" vertical="center"/>
      <protection/>
    </xf>
    <xf numFmtId="180" fontId="48" fillId="0" borderId="13" xfId="0" applyNumberFormat="1" applyFont="1" applyFill="1" applyBorder="1" applyAlignment="1">
      <alignment horizontal="center" vertical="center"/>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74" fillId="34" borderId="0" xfId="0" applyFont="1" applyFill="1" applyAlignment="1">
      <alignment horizontal="center" vertical="center"/>
    </xf>
    <xf numFmtId="0" fontId="0" fillId="34" borderId="0" xfId="0" applyNumberFormat="1" applyFont="1" applyFill="1" applyAlignment="1">
      <alignment horizontal="center" vertical="center"/>
    </xf>
    <xf numFmtId="0" fontId="75" fillId="34" borderId="0" xfId="0" applyNumberFormat="1" applyFont="1" applyFill="1" applyAlignment="1">
      <alignment horizontal="center" vertical="center"/>
    </xf>
    <xf numFmtId="0" fontId="76" fillId="34" borderId="0" xfId="0" applyFont="1" applyFill="1" applyBorder="1" applyAlignment="1" applyProtection="1">
      <alignment horizontal="center" vertical="center"/>
      <protection locked="0"/>
    </xf>
    <xf numFmtId="0" fontId="77" fillId="35" borderId="11" xfId="0" applyFont="1" applyFill="1" applyBorder="1" applyAlignment="1" applyProtection="1">
      <alignment horizontal="center"/>
      <protection locked="0"/>
    </xf>
    <xf numFmtId="0" fontId="77" fillId="35" borderId="12" xfId="0" applyNumberFormat="1" applyFont="1" applyFill="1" applyBorder="1" applyAlignment="1" applyProtection="1">
      <alignment horizontal="center" vertical="center" textRotation="90"/>
      <protection locked="0"/>
    </xf>
    <xf numFmtId="0" fontId="78" fillId="0" borderId="13" xfId="0" applyFont="1" applyFill="1" applyBorder="1" applyAlignment="1">
      <alignment horizontal="center" vertical="center"/>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3" fontId="9" fillId="35" borderId="12" xfId="0" applyNumberFormat="1" applyFont="1" applyFill="1" applyBorder="1" applyAlignment="1" applyProtection="1">
      <alignment horizontal="center" vertical="center" textRotation="90" wrapText="1"/>
      <protection/>
    </xf>
    <xf numFmtId="4" fontId="72"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9" fontId="11" fillId="0" borderId="13" xfId="132" applyNumberFormat="1" applyFont="1" applyFill="1" applyBorder="1" applyAlignment="1" applyProtection="1">
      <alignment vertical="center"/>
      <protection/>
    </xf>
    <xf numFmtId="9" fontId="11" fillId="0" borderId="13" xfId="132" applyNumberFormat="1" applyFont="1" applyFill="1" applyBorder="1" applyAlignment="1" applyProtection="1">
      <alignment horizontal="right" vertical="center"/>
      <protection/>
    </xf>
    <xf numFmtId="4" fontId="11" fillId="0" borderId="13" xfId="46" applyNumberFormat="1" applyFont="1" applyFill="1" applyBorder="1" applyAlignment="1" applyProtection="1">
      <alignment horizontal="right" vertical="center"/>
      <protection locked="0"/>
    </xf>
    <xf numFmtId="3" fontId="11" fillId="0" borderId="13" xfId="46" applyNumberFormat="1" applyFont="1" applyFill="1" applyBorder="1" applyAlignment="1" applyProtection="1">
      <alignment horizontal="right" vertical="center"/>
      <protection locked="0"/>
    </xf>
    <xf numFmtId="9" fontId="21" fillId="0" borderId="11" xfId="132" applyNumberFormat="1" applyFont="1" applyFill="1" applyBorder="1" applyAlignment="1" applyProtection="1">
      <alignment vertical="center"/>
      <protection/>
    </xf>
    <xf numFmtId="2" fontId="11" fillId="36" borderId="14" xfId="0" applyNumberFormat="1" applyFont="1" applyFill="1" applyBorder="1" applyAlignment="1" applyProtection="1">
      <alignment horizontal="center" vertical="center"/>
      <protection/>
    </xf>
    <xf numFmtId="180" fontId="71" fillId="0" borderId="15" xfId="0" applyNumberFormat="1" applyFont="1" applyFill="1" applyBorder="1" applyAlignment="1">
      <alignment vertical="center"/>
    </xf>
    <xf numFmtId="0" fontId="47" fillId="0" borderId="15" xfId="0" applyNumberFormat="1" applyFont="1" applyFill="1" applyBorder="1" applyAlignment="1" applyProtection="1">
      <alignment horizontal="center" vertical="center"/>
      <protection/>
    </xf>
    <xf numFmtId="180" fontId="11" fillId="0" borderId="15" xfId="0" applyNumberFormat="1" applyFont="1" applyFill="1" applyBorder="1" applyAlignment="1">
      <alignment vertical="center"/>
    </xf>
    <xf numFmtId="179"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vertical="center"/>
      <protection/>
    </xf>
    <xf numFmtId="0" fontId="11" fillId="0" borderId="15" xfId="0" applyFont="1" applyFill="1" applyBorder="1" applyAlignment="1">
      <alignment horizontal="center" vertical="center"/>
    </xf>
    <xf numFmtId="0" fontId="78" fillId="0" borderId="15" xfId="0" applyFont="1" applyFill="1" applyBorder="1" applyAlignment="1">
      <alignment horizontal="center" vertical="center"/>
    </xf>
    <xf numFmtId="0" fontId="11" fillId="0" borderId="15" xfId="0" applyFont="1" applyFill="1" applyBorder="1" applyAlignment="1" applyProtection="1">
      <alignment horizontal="center" vertical="center"/>
      <protection/>
    </xf>
    <xf numFmtId="4" fontId="11" fillId="0" borderId="15" xfId="46" applyNumberFormat="1" applyFont="1" applyFill="1" applyBorder="1" applyAlignment="1">
      <alignment vertical="center"/>
    </xf>
    <xf numFmtId="3" fontId="11" fillId="0" borderId="15" xfId="46" applyNumberFormat="1" applyFont="1" applyFill="1" applyBorder="1" applyAlignment="1">
      <alignment vertical="center"/>
    </xf>
    <xf numFmtId="4" fontId="72" fillId="0" borderId="15" xfId="0" applyNumberFormat="1" applyFont="1" applyFill="1" applyBorder="1" applyAlignment="1">
      <alignment vertical="center"/>
    </xf>
    <xf numFmtId="3" fontId="72" fillId="0" borderId="15" xfId="0" applyNumberFormat="1" applyFont="1" applyFill="1" applyBorder="1" applyAlignment="1">
      <alignment vertical="center"/>
    </xf>
    <xf numFmtId="3" fontId="11" fillId="0" borderId="15" xfId="130" applyNumberFormat="1" applyFont="1" applyFill="1" applyBorder="1" applyAlignment="1" applyProtection="1">
      <alignment vertical="center"/>
      <protection/>
    </xf>
    <xf numFmtId="2" fontId="11" fillId="0" borderId="15" xfId="130" applyNumberFormat="1" applyFont="1" applyFill="1" applyBorder="1" applyAlignment="1" applyProtection="1">
      <alignment vertical="center"/>
      <protection/>
    </xf>
    <xf numFmtId="4" fontId="11" fillId="0" borderId="15" xfId="0" applyNumberFormat="1" applyFont="1" applyFill="1" applyBorder="1" applyAlignment="1">
      <alignment vertical="center"/>
    </xf>
    <xf numFmtId="3" fontId="11" fillId="0" borderId="15" xfId="0" applyNumberFormat="1" applyFont="1" applyFill="1" applyBorder="1" applyAlignment="1">
      <alignment vertical="center"/>
    </xf>
    <xf numFmtId="9" fontId="11" fillId="0" borderId="15" xfId="132" applyNumberFormat="1" applyFont="1" applyFill="1" applyBorder="1" applyAlignment="1" applyProtection="1">
      <alignment vertical="center"/>
      <protection/>
    </xf>
    <xf numFmtId="4" fontId="72" fillId="0" borderId="15" xfId="44" applyNumberFormat="1" applyFont="1" applyFill="1" applyBorder="1" applyAlignment="1" applyProtection="1">
      <alignment vertical="center"/>
      <protection locked="0"/>
    </xf>
    <xf numFmtId="3" fontId="72" fillId="0" borderId="15" xfId="44" applyNumberFormat="1" applyFont="1" applyFill="1" applyBorder="1" applyAlignment="1" applyProtection="1">
      <alignment vertical="center"/>
      <protection locked="0"/>
    </xf>
    <xf numFmtId="4" fontId="11" fillId="0" borderId="15" xfId="44" applyNumberFormat="1" applyFont="1" applyFill="1" applyBorder="1" applyAlignment="1" applyProtection="1">
      <alignment horizontal="right" vertical="center"/>
      <protection locked="0"/>
    </xf>
    <xf numFmtId="3" fontId="11" fillId="0" borderId="15" xfId="44" applyNumberFormat="1" applyFont="1" applyFill="1" applyBorder="1" applyAlignment="1" applyProtection="1">
      <alignment horizontal="right" vertical="center"/>
      <protection locked="0"/>
    </xf>
    <xf numFmtId="9" fontId="11" fillId="0" borderId="15" xfId="132" applyNumberFormat="1" applyFont="1" applyFill="1" applyBorder="1" applyAlignment="1" applyProtection="1">
      <alignment horizontal="right" vertical="center"/>
      <protection/>
    </xf>
    <xf numFmtId="4" fontId="11" fillId="0" borderId="15" xfId="44" applyNumberFormat="1" applyFont="1" applyFill="1" applyBorder="1" applyAlignment="1" applyProtection="1">
      <alignment vertical="center"/>
      <protection locked="0"/>
    </xf>
    <xf numFmtId="3" fontId="11" fillId="0" borderId="15" xfId="44" applyNumberFormat="1" applyFont="1" applyFill="1" applyBorder="1" applyAlignment="1" applyProtection="1">
      <alignment vertical="center"/>
      <protection locked="0"/>
    </xf>
    <xf numFmtId="2" fontId="11" fillId="36" borderId="16" xfId="0" applyNumberFormat="1" applyFont="1" applyFill="1" applyBorder="1" applyAlignment="1" applyProtection="1">
      <alignment horizontal="center" vertical="center"/>
      <protection/>
    </xf>
    <xf numFmtId="2" fontId="19" fillId="34" borderId="16" xfId="0" applyNumberFormat="1" applyFont="1" applyFill="1" applyBorder="1" applyAlignment="1" applyProtection="1">
      <alignment horizontal="center" vertical="center"/>
      <protection/>
    </xf>
    <xf numFmtId="0" fontId="19" fillId="34" borderId="16" xfId="0" applyFont="1" applyFill="1" applyBorder="1" applyAlignment="1">
      <alignment horizontal="center" vertical="center"/>
    </xf>
    <xf numFmtId="14" fontId="11" fillId="34" borderId="17"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0" fontId="7" fillId="34" borderId="18" xfId="0" applyFont="1" applyFill="1" applyBorder="1" applyAlignment="1" applyProtection="1">
      <alignment vertical="center"/>
      <protection/>
    </xf>
    <xf numFmtId="179" fontId="6" fillId="34" borderId="18" xfId="0" applyNumberFormat="1" applyFont="1" applyFill="1" applyBorder="1" applyAlignment="1" applyProtection="1">
      <alignment horizontal="center" vertical="center"/>
      <protection/>
    </xf>
    <xf numFmtId="0" fontId="7" fillId="34" borderId="18" xfId="0" applyFont="1" applyFill="1" applyBorder="1" applyAlignment="1" applyProtection="1">
      <alignment horizontal="left" vertical="center"/>
      <protection/>
    </xf>
    <xf numFmtId="0" fontId="7" fillId="34" borderId="18" xfId="0" applyFont="1" applyFill="1" applyBorder="1" applyAlignment="1" applyProtection="1">
      <alignment horizontal="center" vertical="center"/>
      <protection/>
    </xf>
    <xf numFmtId="4" fontId="73" fillId="34" borderId="18" xfId="0" applyNumberFormat="1" applyFont="1" applyFill="1" applyBorder="1" applyAlignment="1" applyProtection="1">
      <alignment horizontal="center" vertical="center"/>
      <protection/>
    </xf>
    <xf numFmtId="3" fontId="7" fillId="34" borderId="18" xfId="0" applyNumberFormat="1" applyFont="1" applyFill="1" applyBorder="1" applyAlignment="1" applyProtection="1">
      <alignment horizontal="center" vertical="center"/>
      <protection/>
    </xf>
    <xf numFmtId="4" fontId="7" fillId="34" borderId="18" xfId="0" applyNumberFormat="1" applyFont="1" applyFill="1" applyBorder="1" applyAlignment="1" applyProtection="1">
      <alignment horizontal="right" vertical="center"/>
      <protection/>
    </xf>
    <xf numFmtId="3" fontId="7" fillId="34" borderId="18" xfId="0" applyNumberFormat="1" applyFont="1" applyFill="1" applyBorder="1" applyAlignment="1" applyProtection="1">
      <alignment horizontal="right" vertical="center"/>
      <protection/>
    </xf>
    <xf numFmtId="4" fontId="6" fillId="34" borderId="18" xfId="0" applyNumberFormat="1" applyFont="1" applyFill="1" applyBorder="1" applyAlignment="1" applyProtection="1">
      <alignment horizontal="right" vertical="center"/>
      <protection/>
    </xf>
    <xf numFmtId="3" fontId="6" fillId="34" borderId="18" xfId="0" applyNumberFormat="1" applyFont="1" applyFill="1" applyBorder="1" applyAlignment="1" applyProtection="1">
      <alignment horizontal="right" vertical="center"/>
      <protection/>
    </xf>
    <xf numFmtId="4" fontId="16" fillId="34" borderId="18" xfId="0" applyNumberFormat="1" applyFont="1" applyFill="1" applyBorder="1" applyAlignment="1" applyProtection="1">
      <alignment horizontal="right" vertical="center"/>
      <protection/>
    </xf>
    <xf numFmtId="3" fontId="16" fillId="34" borderId="18" xfId="0" applyNumberFormat="1" applyFont="1" applyFill="1" applyBorder="1" applyAlignment="1" applyProtection="1">
      <alignment horizontal="right" vertical="center"/>
      <protection/>
    </xf>
    <xf numFmtId="3" fontId="15" fillId="34" borderId="18" xfId="0" applyNumberFormat="1" applyFont="1" applyFill="1" applyBorder="1" applyAlignment="1" applyProtection="1">
      <alignment horizontal="right" vertical="center"/>
      <protection/>
    </xf>
    <xf numFmtId="4" fontId="15" fillId="34" borderId="18" xfId="0" applyNumberFormat="1" applyFont="1" applyFill="1" applyBorder="1" applyAlignment="1" applyProtection="1">
      <alignment horizontal="right" vertical="center"/>
      <protection/>
    </xf>
    <xf numFmtId="181" fontId="15" fillId="34" borderId="18" xfId="0" applyNumberFormat="1" applyFont="1" applyFill="1" applyBorder="1" applyAlignment="1" applyProtection="1">
      <alignment horizontal="right" vertical="center"/>
      <protection/>
    </xf>
    <xf numFmtId="0" fontId="6" fillId="34" borderId="18" xfId="0" applyFont="1" applyFill="1" applyBorder="1" applyAlignment="1" applyProtection="1">
      <alignment horizontal="right" vertical="center"/>
      <protection/>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xf numFmtId="0" fontId="9" fillId="35" borderId="19" xfId="0" applyFont="1" applyFill="1" applyBorder="1" applyAlignment="1">
      <alignment horizontal="center" vertical="center" wrapText="1"/>
    </xf>
    <xf numFmtId="0" fontId="9" fillId="35" borderId="20"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9" fillId="34" borderId="21"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21" xfId="0" applyFont="1" applyFill="1" applyBorder="1" applyAlignment="1">
      <alignment wrapText="1"/>
    </xf>
    <xf numFmtId="0" fontId="9" fillId="35" borderId="22" xfId="0" applyFont="1" applyFill="1" applyBorder="1" applyAlignment="1">
      <alignment horizontal="center" vertical="center" wrapText="1"/>
    </xf>
    <xf numFmtId="2" fontId="11" fillId="0" borderId="23" xfId="0" applyNumberFormat="1" applyFont="1" applyFill="1" applyBorder="1" applyAlignment="1" applyProtection="1">
      <alignment vertical="center"/>
      <protection/>
    </xf>
    <xf numFmtId="2" fontId="11" fillId="0" borderId="24" xfId="0" applyNumberFormat="1" applyFont="1" applyFill="1" applyBorder="1" applyAlignment="1" applyProtection="1">
      <alignment vertical="center"/>
      <protection/>
    </xf>
    <xf numFmtId="0" fontId="7" fillId="34" borderId="25" xfId="0" applyFont="1" applyFill="1" applyBorder="1" applyAlignment="1" applyProtection="1">
      <alignment horizontal="right" vertical="center"/>
      <protection/>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0"/>
  <sheetViews>
    <sheetView tabSelected="1"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58" bestFit="1" customWidth="1"/>
    <col min="3" max="3" width="26.57421875" style="5" bestFit="1" customWidth="1"/>
    <col min="4" max="4" width="4.00390625" style="59" bestFit="1" customWidth="1"/>
    <col min="5" max="5" width="25.140625" style="26" bestFit="1" customWidth="1"/>
    <col min="6" max="6" width="5.8515625" style="6" bestFit="1" customWidth="1"/>
    <col min="7" max="7" width="13.57421875" style="7" bestFit="1" customWidth="1"/>
    <col min="8" max="9" width="3.140625" style="8" bestFit="1" customWidth="1"/>
    <col min="10" max="10" width="3.140625" style="61" bestFit="1" customWidth="1"/>
    <col min="11" max="11" width="2.57421875" style="9" bestFit="1" customWidth="1"/>
    <col min="12" max="12" width="7.28125" style="62" hidden="1" customWidth="1"/>
    <col min="13" max="13" width="4.8515625" style="49" hidden="1" customWidth="1"/>
    <col min="14" max="14" width="8.28125" style="62" hidden="1" customWidth="1"/>
    <col min="15" max="15" width="4.8515625" style="49" hidden="1" customWidth="1"/>
    <col min="16" max="16" width="8.28125" style="39" hidden="1" customWidth="1"/>
    <col min="17" max="17" width="4.8515625" style="51" hidden="1" customWidth="1"/>
    <col min="18" max="18" width="8.28125" style="63" hidden="1" customWidth="1"/>
    <col min="19" max="19" width="5.57421875" style="64" hidden="1" customWidth="1"/>
    <col min="20" max="20" width="4.28125" style="65" hidden="1" customWidth="1"/>
    <col min="21" max="21" width="5.28125" style="48" hidden="1" customWidth="1"/>
    <col min="22" max="22" width="8.28125" style="48" hidden="1" customWidth="1"/>
    <col min="23" max="23" width="5.57421875" style="48" hidden="1" customWidth="1"/>
    <col min="24" max="24" width="4.421875" style="66" hidden="1" customWidth="1"/>
    <col min="25" max="25" width="4.7109375" style="66" hidden="1" customWidth="1"/>
    <col min="26" max="26" width="8.28125" style="39" bestFit="1" customWidth="1"/>
    <col min="27" max="27" width="5.57421875" style="51" bestFit="1" customWidth="1"/>
    <col min="28" max="28" width="4.28125" style="49" bestFit="1" customWidth="1"/>
    <col min="29" max="29" width="4.28125" style="62" bestFit="1" customWidth="1"/>
    <col min="30" max="30" width="8.28125" style="62" bestFit="1" customWidth="1"/>
    <col min="31" max="31" width="5.57421875" style="62" bestFit="1" customWidth="1"/>
    <col min="32" max="33" width="4.7109375" style="49" bestFit="1" customWidth="1"/>
    <col min="34" max="34" width="9.00390625" style="39" bestFit="1" customWidth="1"/>
    <col min="35" max="35" width="6.7109375" style="40" customWidth="1"/>
    <col min="36" max="36" width="4.28125" style="67" bestFit="1" customWidth="1"/>
    <col min="37" max="16384" width="4.57421875" style="5" customWidth="1"/>
  </cols>
  <sheetData>
    <row r="1" spans="1:36" s="1" customFormat="1" ht="12.75">
      <c r="A1" s="10" t="s">
        <v>0</v>
      </c>
      <c r="B1" s="147" t="s">
        <v>1</v>
      </c>
      <c r="C1" s="147"/>
      <c r="D1" s="147"/>
      <c r="E1" s="74"/>
      <c r="F1" s="75"/>
      <c r="G1" s="74"/>
      <c r="H1" s="11"/>
      <c r="I1" s="11"/>
      <c r="J1" s="78"/>
      <c r="K1" s="11"/>
      <c r="L1" s="151" t="s">
        <v>2</v>
      </c>
      <c r="M1" s="152"/>
      <c r="N1" s="152"/>
      <c r="O1" s="152"/>
      <c r="P1" s="152"/>
      <c r="Q1" s="152"/>
      <c r="R1" s="152"/>
      <c r="S1" s="152"/>
      <c r="T1" s="152"/>
      <c r="U1" s="152"/>
      <c r="V1" s="152"/>
      <c r="W1" s="152"/>
      <c r="X1" s="152"/>
      <c r="Y1" s="152"/>
      <c r="Z1" s="152"/>
      <c r="AA1" s="152"/>
      <c r="AB1" s="152"/>
      <c r="AC1" s="152"/>
      <c r="AD1" s="152"/>
      <c r="AE1" s="152"/>
      <c r="AF1" s="152"/>
      <c r="AG1" s="152"/>
      <c r="AH1" s="152"/>
      <c r="AI1" s="152"/>
      <c r="AJ1" s="152"/>
    </row>
    <row r="2" spans="1:36" s="1" customFormat="1" ht="12.75">
      <c r="A2" s="10"/>
      <c r="B2" s="148" t="s">
        <v>3</v>
      </c>
      <c r="C2" s="149"/>
      <c r="D2" s="149"/>
      <c r="E2" s="12"/>
      <c r="F2" s="13"/>
      <c r="G2" s="12"/>
      <c r="H2" s="79"/>
      <c r="I2" s="79"/>
      <c r="J2" s="80"/>
      <c r="K2" s="14"/>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row>
    <row r="3" spans="1:36" s="1" customFormat="1" ht="11.25">
      <c r="A3" s="10"/>
      <c r="B3" s="150" t="s">
        <v>141</v>
      </c>
      <c r="C3" s="150"/>
      <c r="D3" s="150"/>
      <c r="E3" s="76"/>
      <c r="F3" s="77"/>
      <c r="G3" s="76"/>
      <c r="H3" s="15"/>
      <c r="I3" s="15"/>
      <c r="J3" s="81"/>
      <c r="K3" s="15"/>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2" customFormat="1" ht="11.25" customHeight="1">
      <c r="A4" s="16"/>
      <c r="B4" s="68"/>
      <c r="C4" s="17"/>
      <c r="D4" s="69"/>
      <c r="E4" s="17"/>
      <c r="F4" s="18"/>
      <c r="G4" s="19"/>
      <c r="H4" s="19"/>
      <c r="I4" s="19"/>
      <c r="J4" s="82"/>
      <c r="K4" s="19"/>
      <c r="L4" s="145" t="s">
        <v>4</v>
      </c>
      <c r="M4" s="146"/>
      <c r="N4" s="145" t="s">
        <v>5</v>
      </c>
      <c r="O4" s="146"/>
      <c r="P4" s="145" t="s">
        <v>6</v>
      </c>
      <c r="Q4" s="146"/>
      <c r="R4" s="145" t="s">
        <v>7</v>
      </c>
      <c r="S4" s="155"/>
      <c r="T4" s="155"/>
      <c r="U4" s="146"/>
      <c r="V4" s="145" t="s">
        <v>8</v>
      </c>
      <c r="W4" s="146"/>
      <c r="X4" s="145" t="s">
        <v>9</v>
      </c>
      <c r="Y4" s="146"/>
      <c r="Z4" s="143" t="s">
        <v>10</v>
      </c>
      <c r="AA4" s="144"/>
      <c r="AB4" s="145" t="s">
        <v>10</v>
      </c>
      <c r="AC4" s="146"/>
      <c r="AD4" s="145" t="s">
        <v>11</v>
      </c>
      <c r="AE4" s="146"/>
      <c r="AF4" s="145" t="s">
        <v>9</v>
      </c>
      <c r="AG4" s="146"/>
      <c r="AH4" s="143" t="s">
        <v>12</v>
      </c>
      <c r="AI4" s="143"/>
      <c r="AJ4" s="143"/>
    </row>
    <row r="5" spans="1:36" s="3" customFormat="1" ht="45.75">
      <c r="A5" s="20"/>
      <c r="B5" s="70"/>
      <c r="C5" s="21" t="s">
        <v>13</v>
      </c>
      <c r="D5" s="22" t="s">
        <v>14</v>
      </c>
      <c r="E5" s="21" t="s">
        <v>15</v>
      </c>
      <c r="F5" s="23" t="s">
        <v>16</v>
      </c>
      <c r="G5" s="24" t="s">
        <v>17</v>
      </c>
      <c r="H5" s="25" t="s">
        <v>18</v>
      </c>
      <c r="I5" s="25" t="s">
        <v>19</v>
      </c>
      <c r="J5" s="83" t="s">
        <v>20</v>
      </c>
      <c r="K5" s="25" t="s">
        <v>21</v>
      </c>
      <c r="L5" s="37" t="s">
        <v>22</v>
      </c>
      <c r="M5" s="38" t="s">
        <v>23</v>
      </c>
      <c r="N5" s="37" t="s">
        <v>22</v>
      </c>
      <c r="O5" s="38" t="s">
        <v>23</v>
      </c>
      <c r="P5" s="37" t="s">
        <v>22</v>
      </c>
      <c r="Q5" s="38" t="s">
        <v>23</v>
      </c>
      <c r="R5" s="37" t="s">
        <v>24</v>
      </c>
      <c r="S5" s="38" t="s">
        <v>25</v>
      </c>
      <c r="T5" s="87" t="s">
        <v>26</v>
      </c>
      <c r="U5" s="87" t="s">
        <v>27</v>
      </c>
      <c r="V5" s="37" t="s">
        <v>22</v>
      </c>
      <c r="W5" s="38" t="s">
        <v>28</v>
      </c>
      <c r="X5" s="87" t="s">
        <v>29</v>
      </c>
      <c r="Y5" s="87" t="s">
        <v>30</v>
      </c>
      <c r="Z5" s="37" t="s">
        <v>22</v>
      </c>
      <c r="AA5" s="38" t="s">
        <v>31</v>
      </c>
      <c r="AB5" s="87" t="s">
        <v>26</v>
      </c>
      <c r="AC5" s="87" t="s">
        <v>27</v>
      </c>
      <c r="AD5" s="37" t="s">
        <v>22</v>
      </c>
      <c r="AE5" s="38" t="s">
        <v>28</v>
      </c>
      <c r="AF5" s="87" t="s">
        <v>29</v>
      </c>
      <c r="AG5" s="87" t="s">
        <v>32</v>
      </c>
      <c r="AH5" s="37" t="s">
        <v>22</v>
      </c>
      <c r="AI5" s="38" t="s">
        <v>23</v>
      </c>
      <c r="AJ5" s="87" t="s">
        <v>27</v>
      </c>
    </row>
    <row r="6" spans="4:25" ht="12" thickBot="1">
      <c r="D6" s="60"/>
      <c r="X6" s="95">
        <f>IF(V6&lt;&gt;0,-(V6-R6)/V6,"")</f>
      </c>
      <c r="Y6" s="95">
        <f>IF(W6&lt;&gt;0,-(W6-S6)/W6,"")</f>
      </c>
    </row>
    <row r="7" spans="1:36" s="47" customFormat="1" ht="11.25">
      <c r="A7" s="50">
        <v>1</v>
      </c>
      <c r="B7" s="96" t="s">
        <v>33</v>
      </c>
      <c r="C7" s="97" t="s">
        <v>34</v>
      </c>
      <c r="D7" s="98" t="s">
        <v>35</v>
      </c>
      <c r="E7" s="99" t="s">
        <v>34</v>
      </c>
      <c r="F7" s="100">
        <v>42776</v>
      </c>
      <c r="G7" s="101" t="s">
        <v>36</v>
      </c>
      <c r="H7" s="102">
        <v>305</v>
      </c>
      <c r="I7" s="102">
        <v>305</v>
      </c>
      <c r="J7" s="103">
        <v>305</v>
      </c>
      <c r="K7" s="104">
        <v>1</v>
      </c>
      <c r="L7" s="105">
        <v>875408.8</v>
      </c>
      <c r="M7" s="106">
        <v>65014</v>
      </c>
      <c r="N7" s="105">
        <v>1133491.05</v>
      </c>
      <c r="O7" s="106">
        <v>83761</v>
      </c>
      <c r="P7" s="105">
        <v>1171114.57</v>
      </c>
      <c r="Q7" s="106">
        <v>88544</v>
      </c>
      <c r="R7" s="107">
        <f aca="true" t="shared" si="0" ref="R7:R59">L7+N7+P7</f>
        <v>3180014.42</v>
      </c>
      <c r="S7" s="108">
        <f aca="true" t="shared" si="1" ref="S7:S59">M7+O7+Q7</f>
        <v>237319</v>
      </c>
      <c r="T7" s="109">
        <f>S7/J7</f>
        <v>778.0950819672131</v>
      </c>
      <c r="U7" s="110">
        <f aca="true" t="shared" si="2" ref="U7:U38">R7/S7</f>
        <v>13.399746417269583</v>
      </c>
      <c r="V7" s="111"/>
      <c r="W7" s="112"/>
      <c r="X7" s="113"/>
      <c r="Y7" s="113"/>
      <c r="Z7" s="114">
        <v>4758192.14</v>
      </c>
      <c r="AA7" s="115">
        <v>377816</v>
      </c>
      <c r="AB7" s="109">
        <f>AA7/J7</f>
        <v>1238.7409836065574</v>
      </c>
      <c r="AC7" s="110">
        <f aca="true" t="shared" si="3" ref="AC7:AC38">Z7/AA7</f>
        <v>12.593940277807185</v>
      </c>
      <c r="AD7" s="116"/>
      <c r="AE7" s="117"/>
      <c r="AF7" s="118"/>
      <c r="AG7" s="118"/>
      <c r="AH7" s="119">
        <v>4758192.14</v>
      </c>
      <c r="AI7" s="120">
        <v>377816</v>
      </c>
      <c r="AJ7" s="156">
        <f aca="true" t="shared" si="4" ref="AJ7:AJ47">AH7/AI7</f>
        <v>12.593940277807185</v>
      </c>
    </row>
    <row r="8" spans="1:36" s="47" customFormat="1" ht="11.25">
      <c r="A8" s="50">
        <v>2</v>
      </c>
      <c r="B8" s="121" t="s">
        <v>33</v>
      </c>
      <c r="C8" s="33" t="s">
        <v>37</v>
      </c>
      <c r="D8" s="72" t="s">
        <v>38</v>
      </c>
      <c r="E8" s="34" t="s">
        <v>40</v>
      </c>
      <c r="F8" s="35">
        <v>42776</v>
      </c>
      <c r="G8" s="30" t="s">
        <v>39</v>
      </c>
      <c r="H8" s="36">
        <v>249</v>
      </c>
      <c r="I8" s="36">
        <v>249</v>
      </c>
      <c r="J8" s="31">
        <v>249</v>
      </c>
      <c r="K8" s="32">
        <v>1</v>
      </c>
      <c r="L8" s="85">
        <v>691071</v>
      </c>
      <c r="M8" s="86">
        <v>48808</v>
      </c>
      <c r="N8" s="85">
        <v>701062</v>
      </c>
      <c r="O8" s="86">
        <v>49375</v>
      </c>
      <c r="P8" s="85">
        <v>651148</v>
      </c>
      <c r="Q8" s="86">
        <v>46933</v>
      </c>
      <c r="R8" s="88">
        <f t="shared" si="0"/>
        <v>2043281</v>
      </c>
      <c r="S8" s="57">
        <f t="shared" si="1"/>
        <v>145116</v>
      </c>
      <c r="T8" s="89">
        <f>S8/J8</f>
        <v>582.7951807228916</v>
      </c>
      <c r="U8" s="90">
        <f t="shared" si="2"/>
        <v>14.080328840375975</v>
      </c>
      <c r="V8" s="55"/>
      <c r="W8" s="56"/>
      <c r="X8" s="91"/>
      <c r="Y8" s="91"/>
      <c r="Z8" s="52">
        <v>3661328</v>
      </c>
      <c r="AA8" s="54">
        <v>283174</v>
      </c>
      <c r="AB8" s="89">
        <f>AA8/J8</f>
        <v>1137.2449799196788</v>
      </c>
      <c r="AC8" s="90">
        <f t="shared" si="3"/>
        <v>12.929605119114044</v>
      </c>
      <c r="AD8" s="93"/>
      <c r="AE8" s="94"/>
      <c r="AF8" s="92"/>
      <c r="AG8" s="92"/>
      <c r="AH8" s="45">
        <v>3661328</v>
      </c>
      <c r="AI8" s="46">
        <v>283174</v>
      </c>
      <c r="AJ8" s="157">
        <f t="shared" si="4"/>
        <v>12.929605119114044</v>
      </c>
    </row>
    <row r="9" spans="1:36" s="47" customFormat="1" ht="11.25">
      <c r="A9" s="50">
        <v>3</v>
      </c>
      <c r="B9" s="122"/>
      <c r="C9" s="27" t="s">
        <v>41</v>
      </c>
      <c r="D9" s="71" t="s">
        <v>42</v>
      </c>
      <c r="E9" s="28" t="s">
        <v>41</v>
      </c>
      <c r="F9" s="29">
        <v>42755</v>
      </c>
      <c r="G9" s="30" t="s">
        <v>43</v>
      </c>
      <c r="H9" s="31">
        <v>349</v>
      </c>
      <c r="I9" s="31">
        <v>348</v>
      </c>
      <c r="J9" s="31">
        <v>357</v>
      </c>
      <c r="K9" s="32">
        <v>4</v>
      </c>
      <c r="L9" s="85">
        <v>304011.65</v>
      </c>
      <c r="M9" s="86">
        <v>24616</v>
      </c>
      <c r="N9" s="85">
        <v>704150.13</v>
      </c>
      <c r="O9" s="86">
        <v>55922</v>
      </c>
      <c r="P9" s="85">
        <v>780367.28</v>
      </c>
      <c r="Q9" s="86">
        <v>63481</v>
      </c>
      <c r="R9" s="88">
        <f t="shared" si="0"/>
        <v>1788529.06</v>
      </c>
      <c r="S9" s="57">
        <f t="shared" si="1"/>
        <v>144019</v>
      </c>
      <c r="T9" s="89">
        <f>S9/J9</f>
        <v>403.41456582633054</v>
      </c>
      <c r="U9" s="90">
        <f t="shared" si="2"/>
        <v>12.418702115693069</v>
      </c>
      <c r="V9" s="55">
        <v>2593469.1100000003</v>
      </c>
      <c r="W9" s="56">
        <v>206267</v>
      </c>
      <c r="X9" s="91">
        <f aca="true" t="shared" si="5" ref="X9:Y15">IF(V9&lt;&gt;0,-(V9-R9)/V9,"")</f>
        <v>-0.310371944241125</v>
      </c>
      <c r="Y9" s="91">
        <f t="shared" si="5"/>
        <v>-0.3017836105630081</v>
      </c>
      <c r="Z9" s="52">
        <v>2648688.92</v>
      </c>
      <c r="AA9" s="53">
        <v>224794</v>
      </c>
      <c r="AB9" s="89">
        <f>AA9/J9</f>
        <v>629.6750700280112</v>
      </c>
      <c r="AC9" s="90">
        <f t="shared" si="3"/>
        <v>11.782738507255532</v>
      </c>
      <c r="AD9" s="41">
        <v>3556924.96</v>
      </c>
      <c r="AE9" s="42">
        <v>297264</v>
      </c>
      <c r="AF9" s="92">
        <f aca="true" t="shared" si="6" ref="AF9:AG15">IF(AD9&lt;&gt;0,-(AD9-Z9)/AD9,"")</f>
        <v>-0.2553430421540296</v>
      </c>
      <c r="AG9" s="92">
        <f t="shared" si="6"/>
        <v>-0.24379003175628397</v>
      </c>
      <c r="AH9" s="43">
        <v>19892207.94</v>
      </c>
      <c r="AI9" s="44">
        <v>1684984</v>
      </c>
      <c r="AJ9" s="157">
        <f t="shared" si="4"/>
        <v>11.80557675325107</v>
      </c>
    </row>
    <row r="10" spans="1:36" s="47" customFormat="1" ht="11.25">
      <c r="A10" s="50">
        <v>4</v>
      </c>
      <c r="B10" s="122"/>
      <c r="C10" s="27" t="s">
        <v>44</v>
      </c>
      <c r="D10" s="71" t="s">
        <v>45</v>
      </c>
      <c r="E10" s="28" t="s">
        <v>44</v>
      </c>
      <c r="F10" s="29">
        <v>42769</v>
      </c>
      <c r="G10" s="30" t="s">
        <v>43</v>
      </c>
      <c r="H10" s="31">
        <v>227</v>
      </c>
      <c r="I10" s="31">
        <v>246</v>
      </c>
      <c r="J10" s="31">
        <v>247</v>
      </c>
      <c r="K10" s="32">
        <v>2</v>
      </c>
      <c r="L10" s="85">
        <v>104303.71</v>
      </c>
      <c r="M10" s="86">
        <v>8741</v>
      </c>
      <c r="N10" s="85">
        <v>396876.14</v>
      </c>
      <c r="O10" s="86">
        <v>32233</v>
      </c>
      <c r="P10" s="85">
        <v>408942.62</v>
      </c>
      <c r="Q10" s="86">
        <v>33249</v>
      </c>
      <c r="R10" s="88">
        <f t="shared" si="0"/>
        <v>910122.47</v>
      </c>
      <c r="S10" s="57">
        <f t="shared" si="1"/>
        <v>74223</v>
      </c>
      <c r="T10" s="89">
        <f>S10/J10</f>
        <v>300.497975708502</v>
      </c>
      <c r="U10" s="90">
        <f t="shared" si="2"/>
        <v>12.262000592808159</v>
      </c>
      <c r="V10" s="55">
        <v>1992560.94</v>
      </c>
      <c r="W10" s="56">
        <v>157388</v>
      </c>
      <c r="X10" s="91">
        <f t="shared" si="5"/>
        <v>-0.5432398318517676</v>
      </c>
      <c r="Y10" s="91">
        <f t="shared" si="5"/>
        <v>-0.5284075024779525</v>
      </c>
      <c r="Z10" s="52">
        <v>1124262.47</v>
      </c>
      <c r="AA10" s="53">
        <v>95132</v>
      </c>
      <c r="AB10" s="89">
        <f>AA10/J10</f>
        <v>385.1497975708502</v>
      </c>
      <c r="AC10" s="90">
        <f t="shared" si="3"/>
        <v>11.817921099104401</v>
      </c>
      <c r="AD10" s="41">
        <v>2399586.03</v>
      </c>
      <c r="AE10" s="42">
        <v>195489</v>
      </c>
      <c r="AF10" s="92">
        <f t="shared" si="6"/>
        <v>-0.5314764897176868</v>
      </c>
      <c r="AG10" s="92">
        <f t="shared" si="6"/>
        <v>-0.5133639232898015</v>
      </c>
      <c r="AH10" s="43">
        <v>3523876</v>
      </c>
      <c r="AI10" s="44">
        <v>290623</v>
      </c>
      <c r="AJ10" s="157">
        <f t="shared" si="4"/>
        <v>12.125248173750872</v>
      </c>
    </row>
    <row r="11" spans="1:36" s="47" customFormat="1" ht="11.25">
      <c r="A11" s="50">
        <v>5</v>
      </c>
      <c r="B11" s="122"/>
      <c r="C11" s="33" t="s">
        <v>46</v>
      </c>
      <c r="D11" s="72" t="s">
        <v>47</v>
      </c>
      <c r="E11" s="34" t="s">
        <v>46</v>
      </c>
      <c r="F11" s="35">
        <v>42755</v>
      </c>
      <c r="G11" s="30" t="s">
        <v>39</v>
      </c>
      <c r="H11" s="36">
        <v>249</v>
      </c>
      <c r="I11" s="36">
        <v>271</v>
      </c>
      <c r="J11" s="31">
        <v>271</v>
      </c>
      <c r="K11" s="32">
        <v>4</v>
      </c>
      <c r="L11" s="85">
        <v>83368</v>
      </c>
      <c r="M11" s="86">
        <v>6412</v>
      </c>
      <c r="N11" s="85">
        <v>395873</v>
      </c>
      <c r="O11" s="86">
        <v>29998</v>
      </c>
      <c r="P11" s="85">
        <v>425571</v>
      </c>
      <c r="Q11" s="86">
        <v>32204</v>
      </c>
      <c r="R11" s="88">
        <f t="shared" si="0"/>
        <v>904812</v>
      </c>
      <c r="S11" s="57">
        <f t="shared" si="1"/>
        <v>68614</v>
      </c>
      <c r="T11" s="89">
        <f>S11/J11</f>
        <v>253.1881918819188</v>
      </c>
      <c r="U11" s="90">
        <f t="shared" si="2"/>
        <v>13.186988078234762</v>
      </c>
      <c r="V11" s="55">
        <v>2446798</v>
      </c>
      <c r="W11" s="56">
        <v>184386</v>
      </c>
      <c r="X11" s="91">
        <f t="shared" si="5"/>
        <v>-0.6302056810574473</v>
      </c>
      <c r="Y11" s="91">
        <f t="shared" si="5"/>
        <v>-0.6278784723352099</v>
      </c>
      <c r="Z11" s="52">
        <v>1099794</v>
      </c>
      <c r="AA11" s="54">
        <v>88226</v>
      </c>
      <c r="AB11" s="89">
        <f>AA11/J11</f>
        <v>325.55719557195573</v>
      </c>
      <c r="AC11" s="90">
        <f t="shared" si="3"/>
        <v>12.465645047945051</v>
      </c>
      <c r="AD11" s="93">
        <v>2838681</v>
      </c>
      <c r="AE11" s="94">
        <v>219165</v>
      </c>
      <c r="AF11" s="92">
        <f t="shared" si="6"/>
        <v>-0.6125686542447003</v>
      </c>
      <c r="AG11" s="92">
        <f t="shared" si="6"/>
        <v>-0.5974448474893346</v>
      </c>
      <c r="AH11" s="45">
        <v>16031667</v>
      </c>
      <c r="AI11" s="46">
        <v>1283532</v>
      </c>
      <c r="AJ11" s="157">
        <f t="shared" si="4"/>
        <v>12.490274492572059</v>
      </c>
    </row>
    <row r="12" spans="1:36" s="47" customFormat="1" ht="11.25">
      <c r="A12" s="50">
        <v>6</v>
      </c>
      <c r="B12" s="122"/>
      <c r="C12" s="33" t="s">
        <v>51</v>
      </c>
      <c r="D12" s="72" t="s">
        <v>35</v>
      </c>
      <c r="E12" s="34" t="s">
        <v>52</v>
      </c>
      <c r="F12" s="35">
        <v>42769</v>
      </c>
      <c r="G12" s="30" t="s">
        <v>39</v>
      </c>
      <c r="H12" s="36">
        <v>184</v>
      </c>
      <c r="I12" s="36">
        <v>188</v>
      </c>
      <c r="J12" s="31">
        <v>188</v>
      </c>
      <c r="K12" s="32">
        <v>2</v>
      </c>
      <c r="L12" s="85">
        <v>136152</v>
      </c>
      <c r="M12" s="86">
        <v>10458</v>
      </c>
      <c r="N12" s="85">
        <v>279554</v>
      </c>
      <c r="O12" s="86">
        <v>21665</v>
      </c>
      <c r="P12" s="85">
        <v>246388</v>
      </c>
      <c r="Q12" s="86">
        <v>19035</v>
      </c>
      <c r="R12" s="88">
        <f t="shared" si="0"/>
        <v>662094</v>
      </c>
      <c r="S12" s="57">
        <f t="shared" si="1"/>
        <v>51158</v>
      </c>
      <c r="T12" s="89">
        <f>S12/J12</f>
        <v>272.1170212765957</v>
      </c>
      <c r="U12" s="90">
        <f t="shared" si="2"/>
        <v>12.942140036748896</v>
      </c>
      <c r="V12" s="55">
        <v>1058617</v>
      </c>
      <c r="W12" s="56">
        <v>80702</v>
      </c>
      <c r="X12" s="91">
        <f t="shared" si="5"/>
        <v>-0.3745670058198574</v>
      </c>
      <c r="Y12" s="91">
        <f t="shared" si="5"/>
        <v>-0.36608758147257814</v>
      </c>
      <c r="Z12" s="52">
        <v>1062334</v>
      </c>
      <c r="AA12" s="54">
        <v>87117</v>
      </c>
      <c r="AB12" s="89">
        <f>AA12/J12</f>
        <v>463.38829787234044</v>
      </c>
      <c r="AC12" s="90">
        <f t="shared" si="3"/>
        <v>12.194336352261901</v>
      </c>
      <c r="AD12" s="93">
        <v>1629270</v>
      </c>
      <c r="AE12" s="94">
        <v>132931</v>
      </c>
      <c r="AF12" s="92">
        <f t="shared" si="6"/>
        <v>-0.3479693359602767</v>
      </c>
      <c r="AG12" s="92">
        <f t="shared" si="6"/>
        <v>-0.34464496618546464</v>
      </c>
      <c r="AH12" s="45">
        <v>2691604</v>
      </c>
      <c r="AI12" s="46">
        <v>220048</v>
      </c>
      <c r="AJ12" s="157">
        <f t="shared" si="4"/>
        <v>12.231894859303425</v>
      </c>
    </row>
    <row r="13" spans="1:36" s="47" customFormat="1" ht="11.25">
      <c r="A13" s="50">
        <v>7</v>
      </c>
      <c r="B13" s="122"/>
      <c r="C13" s="27" t="s">
        <v>48</v>
      </c>
      <c r="D13" s="71" t="s">
        <v>49</v>
      </c>
      <c r="E13" s="28" t="s">
        <v>48</v>
      </c>
      <c r="F13" s="29">
        <v>42741</v>
      </c>
      <c r="G13" s="30" t="s">
        <v>50</v>
      </c>
      <c r="H13" s="31">
        <v>387</v>
      </c>
      <c r="I13" s="31">
        <v>256</v>
      </c>
      <c r="J13" s="31">
        <v>256</v>
      </c>
      <c r="K13" s="32">
        <v>6</v>
      </c>
      <c r="L13" s="85">
        <v>103043</v>
      </c>
      <c r="M13" s="86">
        <v>8604</v>
      </c>
      <c r="N13" s="85">
        <v>254026</v>
      </c>
      <c r="O13" s="86">
        <v>20676</v>
      </c>
      <c r="P13" s="85">
        <v>287866</v>
      </c>
      <c r="Q13" s="86">
        <v>23659</v>
      </c>
      <c r="R13" s="88">
        <f t="shared" si="0"/>
        <v>644935</v>
      </c>
      <c r="S13" s="57">
        <f t="shared" si="1"/>
        <v>52939</v>
      </c>
      <c r="T13" s="89">
        <f>S13/J13</f>
        <v>206.79296875</v>
      </c>
      <c r="U13" s="90">
        <f t="shared" si="2"/>
        <v>12.182606396040725</v>
      </c>
      <c r="V13" s="55">
        <v>1451930</v>
      </c>
      <c r="W13" s="56">
        <v>118678</v>
      </c>
      <c r="X13" s="91">
        <f t="shared" si="5"/>
        <v>-0.5558084756152156</v>
      </c>
      <c r="Y13" s="91">
        <f t="shared" si="5"/>
        <v>-0.5539274338967627</v>
      </c>
      <c r="Z13" s="52">
        <v>989108</v>
      </c>
      <c r="AA13" s="53">
        <v>85038</v>
      </c>
      <c r="AB13" s="89">
        <f>AA13/J13</f>
        <v>332.1796875</v>
      </c>
      <c r="AC13" s="90">
        <f t="shared" si="3"/>
        <v>11.6313648016181</v>
      </c>
      <c r="AD13" s="41">
        <v>1952421</v>
      </c>
      <c r="AE13" s="42">
        <v>165951</v>
      </c>
      <c r="AF13" s="92">
        <f t="shared" si="6"/>
        <v>-0.49339409891616615</v>
      </c>
      <c r="AG13" s="92">
        <f t="shared" si="6"/>
        <v>-0.4875716325903429</v>
      </c>
      <c r="AH13" s="41">
        <v>32410396</v>
      </c>
      <c r="AI13" s="42">
        <v>2779477</v>
      </c>
      <c r="AJ13" s="157">
        <f t="shared" si="4"/>
        <v>11.660609531937123</v>
      </c>
    </row>
    <row r="14" spans="1:36" s="47" customFormat="1" ht="11.25">
      <c r="A14" s="50">
        <v>8</v>
      </c>
      <c r="B14" s="122"/>
      <c r="C14" s="27" t="s">
        <v>60</v>
      </c>
      <c r="D14" s="71" t="s">
        <v>35</v>
      </c>
      <c r="E14" s="28" t="s">
        <v>60</v>
      </c>
      <c r="F14" s="29">
        <v>42760</v>
      </c>
      <c r="G14" s="30" t="s">
        <v>50</v>
      </c>
      <c r="H14" s="31">
        <v>350</v>
      </c>
      <c r="I14" s="31">
        <v>245</v>
      </c>
      <c r="J14" s="31">
        <v>245</v>
      </c>
      <c r="K14" s="32">
        <v>3</v>
      </c>
      <c r="L14" s="85">
        <v>114899</v>
      </c>
      <c r="M14" s="86">
        <v>9275</v>
      </c>
      <c r="N14" s="85">
        <v>200982</v>
      </c>
      <c r="O14" s="86">
        <v>15818</v>
      </c>
      <c r="P14" s="85">
        <v>234622</v>
      </c>
      <c r="Q14" s="86">
        <v>18592</v>
      </c>
      <c r="R14" s="88">
        <f t="shared" si="0"/>
        <v>550503</v>
      </c>
      <c r="S14" s="57">
        <f t="shared" si="1"/>
        <v>43685</v>
      </c>
      <c r="T14" s="89">
        <f>S14/J14</f>
        <v>178.30612244897958</v>
      </c>
      <c r="U14" s="90">
        <f t="shared" si="2"/>
        <v>12.601648162985006</v>
      </c>
      <c r="V14" s="55">
        <v>1309079</v>
      </c>
      <c r="W14" s="56">
        <v>103685</v>
      </c>
      <c r="X14" s="91">
        <f t="shared" si="5"/>
        <v>-0.5794730493728797</v>
      </c>
      <c r="Y14" s="91">
        <f t="shared" si="5"/>
        <v>-0.5786757968847953</v>
      </c>
      <c r="Z14" s="52">
        <v>918478</v>
      </c>
      <c r="AA14" s="53">
        <v>77815</v>
      </c>
      <c r="AB14" s="89">
        <f>AA14/J14</f>
        <v>317.61224489795916</v>
      </c>
      <c r="AC14" s="90">
        <f t="shared" si="3"/>
        <v>11.803354109104928</v>
      </c>
      <c r="AD14" s="41">
        <v>2006573</v>
      </c>
      <c r="AE14" s="42">
        <v>168694</v>
      </c>
      <c r="AF14" s="92">
        <f t="shared" si="6"/>
        <v>-0.542265344943842</v>
      </c>
      <c r="AG14" s="92">
        <f t="shared" si="6"/>
        <v>-0.538720997782968</v>
      </c>
      <c r="AH14" s="41">
        <v>7641754</v>
      </c>
      <c r="AI14" s="42">
        <v>648300</v>
      </c>
      <c r="AJ14" s="157">
        <f t="shared" si="4"/>
        <v>11.787373129723893</v>
      </c>
    </row>
    <row r="15" spans="1:36" s="47" customFormat="1" ht="11.25">
      <c r="A15" s="50">
        <v>9</v>
      </c>
      <c r="B15" s="122"/>
      <c r="C15" s="33" t="s">
        <v>57</v>
      </c>
      <c r="D15" s="72" t="s">
        <v>58</v>
      </c>
      <c r="E15" s="34" t="s">
        <v>59</v>
      </c>
      <c r="F15" s="35">
        <v>42762</v>
      </c>
      <c r="G15" s="30" t="s">
        <v>39</v>
      </c>
      <c r="H15" s="36">
        <v>243</v>
      </c>
      <c r="I15" s="36">
        <v>236</v>
      </c>
      <c r="J15" s="31">
        <v>236</v>
      </c>
      <c r="K15" s="32">
        <v>3</v>
      </c>
      <c r="L15" s="85">
        <v>112890</v>
      </c>
      <c r="M15" s="86">
        <v>8593</v>
      </c>
      <c r="N15" s="85">
        <v>228264</v>
      </c>
      <c r="O15" s="86">
        <v>17014</v>
      </c>
      <c r="P15" s="85">
        <v>258936</v>
      </c>
      <c r="Q15" s="86">
        <v>19651</v>
      </c>
      <c r="R15" s="88">
        <f t="shared" si="0"/>
        <v>600090</v>
      </c>
      <c r="S15" s="57">
        <f t="shared" si="1"/>
        <v>45258</v>
      </c>
      <c r="T15" s="89">
        <f>S15/J15</f>
        <v>191.77118644067798</v>
      </c>
      <c r="U15" s="90">
        <f t="shared" si="2"/>
        <v>13.259313270581996</v>
      </c>
      <c r="V15" s="55">
        <v>1364379</v>
      </c>
      <c r="W15" s="56">
        <v>95392</v>
      </c>
      <c r="X15" s="91">
        <f t="shared" si="5"/>
        <v>-0.5601735294958365</v>
      </c>
      <c r="Y15" s="91">
        <f t="shared" si="5"/>
        <v>-0.5255576987588058</v>
      </c>
      <c r="Z15" s="52">
        <v>935222</v>
      </c>
      <c r="AA15" s="54">
        <v>74250</v>
      </c>
      <c r="AB15" s="89">
        <f>AA15/J15</f>
        <v>314.6186440677966</v>
      </c>
      <c r="AC15" s="90">
        <f t="shared" si="3"/>
        <v>12.595582491582492</v>
      </c>
      <c r="AD15" s="93">
        <v>2044889</v>
      </c>
      <c r="AE15" s="94">
        <v>152852</v>
      </c>
      <c r="AF15" s="92">
        <f t="shared" si="6"/>
        <v>-0.542653904441757</v>
      </c>
      <c r="AG15" s="92">
        <f t="shared" si="6"/>
        <v>-0.5142359929866799</v>
      </c>
      <c r="AH15" s="45">
        <v>6660319</v>
      </c>
      <c r="AI15" s="46">
        <v>495681</v>
      </c>
      <c r="AJ15" s="157">
        <f t="shared" si="4"/>
        <v>13.436704251322928</v>
      </c>
    </row>
    <row r="16" spans="1:36" s="47" customFormat="1" ht="11.25">
      <c r="A16" s="50">
        <v>10</v>
      </c>
      <c r="B16" s="121" t="s">
        <v>33</v>
      </c>
      <c r="C16" s="33" t="s">
        <v>53</v>
      </c>
      <c r="D16" s="72" t="s">
        <v>54</v>
      </c>
      <c r="E16" s="34" t="s">
        <v>55</v>
      </c>
      <c r="F16" s="35">
        <v>42776</v>
      </c>
      <c r="G16" s="30" t="s">
        <v>56</v>
      </c>
      <c r="H16" s="36">
        <v>115</v>
      </c>
      <c r="I16" s="36">
        <v>114</v>
      </c>
      <c r="J16" s="84">
        <v>115</v>
      </c>
      <c r="K16" s="32">
        <v>1</v>
      </c>
      <c r="L16" s="85">
        <v>96590</v>
      </c>
      <c r="M16" s="86">
        <v>6461</v>
      </c>
      <c r="N16" s="85">
        <v>301487</v>
      </c>
      <c r="O16" s="86">
        <v>20954</v>
      </c>
      <c r="P16" s="85">
        <v>289103</v>
      </c>
      <c r="Q16" s="86">
        <v>20395</v>
      </c>
      <c r="R16" s="88">
        <f t="shared" si="0"/>
        <v>687180</v>
      </c>
      <c r="S16" s="57">
        <f t="shared" si="1"/>
        <v>47810</v>
      </c>
      <c r="T16" s="89">
        <f>S16/J16</f>
        <v>415.7391304347826</v>
      </c>
      <c r="U16" s="90">
        <f t="shared" si="2"/>
        <v>14.373143693787911</v>
      </c>
      <c r="V16" s="55"/>
      <c r="W16" s="56"/>
      <c r="X16" s="91"/>
      <c r="Y16" s="91"/>
      <c r="Z16" s="52">
        <v>812820</v>
      </c>
      <c r="AA16" s="53">
        <v>58353</v>
      </c>
      <c r="AB16" s="89">
        <f>AA16/J16</f>
        <v>507.4173913043478</v>
      </c>
      <c r="AC16" s="90">
        <f t="shared" si="3"/>
        <v>13.929360958305486</v>
      </c>
      <c r="AD16" s="93"/>
      <c r="AE16" s="94"/>
      <c r="AF16" s="92"/>
      <c r="AG16" s="92"/>
      <c r="AH16" s="45">
        <v>812820</v>
      </c>
      <c r="AI16" s="46">
        <v>58353</v>
      </c>
      <c r="AJ16" s="157">
        <f t="shared" si="4"/>
        <v>13.929360958305486</v>
      </c>
    </row>
    <row r="17" spans="1:36" s="47" customFormat="1" ht="11.25">
      <c r="A17" s="50">
        <v>11</v>
      </c>
      <c r="B17" s="123"/>
      <c r="C17" s="33" t="s">
        <v>62</v>
      </c>
      <c r="D17" s="72" t="s">
        <v>47</v>
      </c>
      <c r="E17" s="34" t="s">
        <v>64</v>
      </c>
      <c r="F17" s="35">
        <v>42734</v>
      </c>
      <c r="G17" s="30" t="s">
        <v>63</v>
      </c>
      <c r="H17" s="36">
        <v>39</v>
      </c>
      <c r="I17" s="36">
        <v>31</v>
      </c>
      <c r="J17" s="84">
        <v>31</v>
      </c>
      <c r="K17" s="32">
        <v>7</v>
      </c>
      <c r="L17" s="85">
        <v>35576.16</v>
      </c>
      <c r="M17" s="86">
        <v>2007</v>
      </c>
      <c r="N17" s="85">
        <v>56310.5</v>
      </c>
      <c r="O17" s="86">
        <v>3097</v>
      </c>
      <c r="P17" s="85">
        <v>46750.49</v>
      </c>
      <c r="Q17" s="86">
        <v>2644</v>
      </c>
      <c r="R17" s="88">
        <f t="shared" si="0"/>
        <v>138637.15</v>
      </c>
      <c r="S17" s="57">
        <f t="shared" si="1"/>
        <v>7748</v>
      </c>
      <c r="T17" s="89">
        <f>S17/J17</f>
        <v>249.93548387096774</v>
      </c>
      <c r="U17" s="90">
        <f t="shared" si="2"/>
        <v>17.893282137325762</v>
      </c>
      <c r="V17" s="55">
        <v>240156</v>
      </c>
      <c r="W17" s="56">
        <v>13551</v>
      </c>
      <c r="X17" s="91">
        <f aca="true" t="shared" si="7" ref="X17:X30">IF(V17&lt;&gt;0,-(V17-R17)/V17,"")</f>
        <v>-0.42272044004730264</v>
      </c>
      <c r="Y17" s="91">
        <f aca="true" t="shared" si="8" ref="Y17:Y30">IF(W17&lt;&gt;0,-(W17-S17)/W17,"")</f>
        <v>-0.4282340786657811</v>
      </c>
      <c r="Z17" s="52">
        <v>231219.82</v>
      </c>
      <c r="AA17" s="53">
        <v>14190</v>
      </c>
      <c r="AB17" s="89">
        <f>AA17/J17</f>
        <v>457.741935483871</v>
      </c>
      <c r="AC17" s="90">
        <f t="shared" si="3"/>
        <v>16.294560958421425</v>
      </c>
      <c r="AD17" s="93">
        <v>369604.38</v>
      </c>
      <c r="AE17" s="94">
        <v>22988</v>
      </c>
      <c r="AF17" s="92">
        <f aca="true" t="shared" si="9" ref="AF17:AF30">IF(AD17&lt;&gt;0,-(AD17-Z17)/AD17,"")</f>
        <v>-0.3744126625339234</v>
      </c>
      <c r="AG17" s="92">
        <f aca="true" t="shared" si="10" ref="AG17:AG30">IF(AE17&lt;&gt;0,-(AE17-AA17)/AE17,"")</f>
        <v>-0.38272141987123715</v>
      </c>
      <c r="AH17" s="45">
        <v>4098884.01</v>
      </c>
      <c r="AI17" s="46">
        <v>272059</v>
      </c>
      <c r="AJ17" s="157">
        <f t="shared" si="4"/>
        <v>15.066158480329634</v>
      </c>
    </row>
    <row r="18" spans="1:36" s="47" customFormat="1" ht="11.25">
      <c r="A18" s="50">
        <v>12</v>
      </c>
      <c r="B18" s="122"/>
      <c r="C18" s="27" t="s">
        <v>65</v>
      </c>
      <c r="D18" s="71" t="s">
        <v>47</v>
      </c>
      <c r="E18" s="28" t="s">
        <v>65</v>
      </c>
      <c r="F18" s="29">
        <v>42769</v>
      </c>
      <c r="G18" s="30" t="s">
        <v>66</v>
      </c>
      <c r="H18" s="31">
        <v>34</v>
      </c>
      <c r="I18" s="31">
        <v>24</v>
      </c>
      <c r="J18" s="84">
        <v>24</v>
      </c>
      <c r="K18" s="32">
        <v>2</v>
      </c>
      <c r="L18" s="85">
        <v>28070</v>
      </c>
      <c r="M18" s="86">
        <v>1634</v>
      </c>
      <c r="N18" s="85">
        <v>47531</v>
      </c>
      <c r="O18" s="86">
        <v>2688</v>
      </c>
      <c r="P18" s="85">
        <v>45504</v>
      </c>
      <c r="Q18" s="86">
        <v>2690</v>
      </c>
      <c r="R18" s="88">
        <f t="shared" si="0"/>
        <v>121105</v>
      </c>
      <c r="S18" s="57">
        <f t="shared" si="1"/>
        <v>7012</v>
      </c>
      <c r="T18" s="89">
        <f>S18/J18</f>
        <v>292.1666666666667</v>
      </c>
      <c r="U18" s="90">
        <f t="shared" si="2"/>
        <v>17.271106674272676</v>
      </c>
      <c r="V18" s="55">
        <v>0</v>
      </c>
      <c r="W18" s="56">
        <v>0</v>
      </c>
      <c r="X18" s="91">
        <f t="shared" si="7"/>
      </c>
      <c r="Y18" s="91">
        <f t="shared" si="8"/>
      </c>
      <c r="Z18" s="52">
        <v>205043.16</v>
      </c>
      <c r="AA18" s="53">
        <v>12881</v>
      </c>
      <c r="AB18" s="89">
        <f>AA18/J18</f>
        <v>536.7083333333334</v>
      </c>
      <c r="AC18" s="90">
        <f t="shared" si="3"/>
        <v>15.918264109929353</v>
      </c>
      <c r="AD18" s="41">
        <v>246734.99</v>
      </c>
      <c r="AE18" s="42">
        <v>16642</v>
      </c>
      <c r="AF18" s="92">
        <f t="shared" si="9"/>
        <v>-0.1689741288821662</v>
      </c>
      <c r="AG18" s="92">
        <f t="shared" si="10"/>
        <v>-0.22599447181829108</v>
      </c>
      <c r="AH18" s="43">
        <v>451778.15</v>
      </c>
      <c r="AI18" s="44">
        <v>29523</v>
      </c>
      <c r="AJ18" s="157">
        <f t="shared" si="4"/>
        <v>15.302582732107172</v>
      </c>
    </row>
    <row r="19" spans="1:36" s="47" customFormat="1" ht="11.25">
      <c r="A19" s="50">
        <v>13</v>
      </c>
      <c r="B19" s="122"/>
      <c r="C19" s="27" t="s">
        <v>61</v>
      </c>
      <c r="D19" s="71" t="s">
        <v>58</v>
      </c>
      <c r="E19" s="28" t="s">
        <v>61</v>
      </c>
      <c r="F19" s="29">
        <v>42678</v>
      </c>
      <c r="G19" s="30" t="s">
        <v>43</v>
      </c>
      <c r="H19" s="31">
        <v>253</v>
      </c>
      <c r="I19" s="31">
        <v>56</v>
      </c>
      <c r="J19" s="31">
        <v>56</v>
      </c>
      <c r="K19" s="32">
        <v>15</v>
      </c>
      <c r="L19" s="85">
        <v>20911.17</v>
      </c>
      <c r="M19" s="86">
        <v>1574</v>
      </c>
      <c r="N19" s="85">
        <v>39832.8</v>
      </c>
      <c r="O19" s="86">
        <v>2912</v>
      </c>
      <c r="P19" s="85">
        <v>45583.34</v>
      </c>
      <c r="Q19" s="86">
        <v>3280</v>
      </c>
      <c r="R19" s="88">
        <f t="shared" si="0"/>
        <v>106327.31</v>
      </c>
      <c r="S19" s="57">
        <f t="shared" si="1"/>
        <v>7766</v>
      </c>
      <c r="T19" s="89">
        <f>S19/J19</f>
        <v>138.67857142857142</v>
      </c>
      <c r="U19" s="90">
        <f t="shared" si="2"/>
        <v>13.691386814318825</v>
      </c>
      <c r="V19" s="55">
        <v>297623.92</v>
      </c>
      <c r="W19" s="56">
        <v>21879</v>
      </c>
      <c r="X19" s="91">
        <f t="shared" si="7"/>
        <v>-0.6427460870752593</v>
      </c>
      <c r="Y19" s="91">
        <f t="shared" si="8"/>
        <v>-0.6450477626948216</v>
      </c>
      <c r="Z19" s="52">
        <v>161043.35</v>
      </c>
      <c r="AA19" s="53">
        <v>12621</v>
      </c>
      <c r="AB19" s="89">
        <f>AA19/J19</f>
        <v>225.375</v>
      </c>
      <c r="AC19" s="90">
        <f t="shared" si="3"/>
        <v>12.759951667855162</v>
      </c>
      <c r="AD19" s="41">
        <v>442191.01</v>
      </c>
      <c r="AE19" s="42">
        <v>34460</v>
      </c>
      <c r="AF19" s="92">
        <f t="shared" si="9"/>
        <v>-0.6358059156381312</v>
      </c>
      <c r="AG19" s="92">
        <f t="shared" si="10"/>
        <v>-0.633749274521184</v>
      </c>
      <c r="AH19" s="43">
        <v>40602788</v>
      </c>
      <c r="AI19" s="44">
        <v>3587411</v>
      </c>
      <c r="AJ19" s="157">
        <f t="shared" si="4"/>
        <v>11.31813109788647</v>
      </c>
    </row>
    <row r="20" spans="1:36" s="47" customFormat="1" ht="11.25">
      <c r="A20" s="50">
        <v>14</v>
      </c>
      <c r="B20" s="122"/>
      <c r="C20" s="27" t="s">
        <v>69</v>
      </c>
      <c r="D20" s="71" t="s">
        <v>58</v>
      </c>
      <c r="E20" s="28" t="s">
        <v>70</v>
      </c>
      <c r="F20" s="29">
        <v>42769</v>
      </c>
      <c r="G20" s="30" t="s">
        <v>71</v>
      </c>
      <c r="H20" s="31">
        <v>31</v>
      </c>
      <c r="I20" s="31">
        <v>28</v>
      </c>
      <c r="J20" s="84">
        <v>28</v>
      </c>
      <c r="K20" s="32">
        <v>2</v>
      </c>
      <c r="L20" s="85">
        <v>27190.11</v>
      </c>
      <c r="M20" s="86">
        <v>1653</v>
      </c>
      <c r="N20" s="85">
        <v>40906.21</v>
      </c>
      <c r="O20" s="86">
        <v>2343</v>
      </c>
      <c r="P20" s="85">
        <v>37525.38</v>
      </c>
      <c r="Q20" s="86">
        <v>2190</v>
      </c>
      <c r="R20" s="88">
        <f t="shared" si="0"/>
        <v>105621.70000000001</v>
      </c>
      <c r="S20" s="57">
        <f t="shared" si="1"/>
        <v>6186</v>
      </c>
      <c r="T20" s="89">
        <f>S20/J20</f>
        <v>220.92857142857142</v>
      </c>
      <c r="U20" s="90">
        <f t="shared" si="2"/>
        <v>17.074312964759134</v>
      </c>
      <c r="V20" s="55">
        <v>156672.5</v>
      </c>
      <c r="W20" s="56">
        <v>9461</v>
      </c>
      <c r="X20" s="91">
        <f t="shared" si="7"/>
        <v>-0.32584403772199966</v>
      </c>
      <c r="Y20" s="91">
        <f t="shared" si="8"/>
        <v>-0.3461579114258535</v>
      </c>
      <c r="Z20" s="52">
        <v>170584.28</v>
      </c>
      <c r="AA20" s="54">
        <v>10994</v>
      </c>
      <c r="AB20" s="89">
        <f>AA20/J20</f>
        <v>392.64285714285717</v>
      </c>
      <c r="AC20" s="90">
        <f t="shared" si="3"/>
        <v>15.516125159177733</v>
      </c>
      <c r="AD20" s="41">
        <v>257160.92</v>
      </c>
      <c r="AE20" s="42">
        <v>17421</v>
      </c>
      <c r="AF20" s="92">
        <f t="shared" si="9"/>
        <v>-0.33666328460794126</v>
      </c>
      <c r="AG20" s="92">
        <f t="shared" si="10"/>
        <v>-0.3689225647207393</v>
      </c>
      <c r="AH20" s="45">
        <v>427953.2</v>
      </c>
      <c r="AI20" s="46">
        <v>28427</v>
      </c>
      <c r="AJ20" s="157">
        <f t="shared" si="4"/>
        <v>15.054462306961693</v>
      </c>
    </row>
    <row r="21" spans="1:36" s="47" customFormat="1" ht="11.25">
      <c r="A21" s="50">
        <v>15</v>
      </c>
      <c r="B21" s="123"/>
      <c r="C21" s="33" t="s">
        <v>67</v>
      </c>
      <c r="D21" s="72" t="s">
        <v>45</v>
      </c>
      <c r="E21" s="34" t="s">
        <v>68</v>
      </c>
      <c r="F21" s="35">
        <v>42769</v>
      </c>
      <c r="G21" s="30" t="s">
        <v>63</v>
      </c>
      <c r="H21" s="36">
        <v>100</v>
      </c>
      <c r="I21" s="36">
        <v>70</v>
      </c>
      <c r="J21" s="84">
        <v>70</v>
      </c>
      <c r="K21" s="32">
        <v>2</v>
      </c>
      <c r="L21" s="85">
        <v>6590.75</v>
      </c>
      <c r="M21" s="86">
        <v>591</v>
      </c>
      <c r="N21" s="85">
        <v>36070.8</v>
      </c>
      <c r="O21" s="86">
        <v>2906</v>
      </c>
      <c r="P21" s="85">
        <v>40448.25</v>
      </c>
      <c r="Q21" s="86">
        <v>3276</v>
      </c>
      <c r="R21" s="88">
        <f t="shared" si="0"/>
        <v>83109.8</v>
      </c>
      <c r="S21" s="57">
        <f t="shared" si="1"/>
        <v>6773</v>
      </c>
      <c r="T21" s="89">
        <f>S21/J21</f>
        <v>96.75714285714285</v>
      </c>
      <c r="U21" s="90">
        <f t="shared" si="2"/>
        <v>12.270751513361878</v>
      </c>
      <c r="V21" s="55">
        <v>278177.5</v>
      </c>
      <c r="W21" s="56">
        <v>22587</v>
      </c>
      <c r="X21" s="91">
        <f t="shared" si="7"/>
        <v>-0.7012346433482219</v>
      </c>
      <c r="Y21" s="91">
        <f t="shared" si="8"/>
        <v>-0.7001372470890335</v>
      </c>
      <c r="Z21" s="52">
        <v>105688.87</v>
      </c>
      <c r="AA21" s="53">
        <v>9372</v>
      </c>
      <c r="AB21" s="89">
        <f>AA21/J21</f>
        <v>133.88571428571427</v>
      </c>
      <c r="AC21" s="90">
        <f t="shared" si="3"/>
        <v>11.277088134869825</v>
      </c>
      <c r="AD21" s="93">
        <v>310103.79</v>
      </c>
      <c r="AE21" s="94">
        <v>25636</v>
      </c>
      <c r="AF21" s="92">
        <f t="shared" si="9"/>
        <v>-0.6591822692653966</v>
      </c>
      <c r="AG21" s="92">
        <f t="shared" si="10"/>
        <v>-0.634420346387892</v>
      </c>
      <c r="AH21" s="45">
        <v>415912.16</v>
      </c>
      <c r="AI21" s="46">
        <v>35016</v>
      </c>
      <c r="AJ21" s="157">
        <f t="shared" si="4"/>
        <v>11.87777473155129</v>
      </c>
    </row>
    <row r="22" spans="1:36" s="47" customFormat="1" ht="11.25">
      <c r="A22" s="50">
        <v>16</v>
      </c>
      <c r="B22" s="123"/>
      <c r="C22" s="33" t="s">
        <v>72</v>
      </c>
      <c r="D22" s="72" t="s">
        <v>35</v>
      </c>
      <c r="E22" s="34" t="s">
        <v>73</v>
      </c>
      <c r="F22" s="35">
        <v>42769</v>
      </c>
      <c r="G22" s="30" t="s">
        <v>56</v>
      </c>
      <c r="H22" s="36">
        <v>48</v>
      </c>
      <c r="I22" s="36">
        <v>27</v>
      </c>
      <c r="J22" s="84">
        <v>27</v>
      </c>
      <c r="K22" s="32">
        <v>2</v>
      </c>
      <c r="L22" s="85">
        <v>12017</v>
      </c>
      <c r="M22" s="86">
        <v>690</v>
      </c>
      <c r="N22" s="85">
        <v>18272</v>
      </c>
      <c r="O22" s="86">
        <v>960</v>
      </c>
      <c r="P22" s="85">
        <v>19324</v>
      </c>
      <c r="Q22" s="86">
        <v>1015</v>
      </c>
      <c r="R22" s="88">
        <f t="shared" si="0"/>
        <v>49613</v>
      </c>
      <c r="S22" s="57">
        <f t="shared" si="1"/>
        <v>2665</v>
      </c>
      <c r="T22" s="89">
        <f>S22/J22</f>
        <v>98.70370370370371</v>
      </c>
      <c r="U22" s="90">
        <f t="shared" si="2"/>
        <v>18.616510318949345</v>
      </c>
      <c r="V22" s="55">
        <v>157750</v>
      </c>
      <c r="W22" s="56">
        <v>9949</v>
      </c>
      <c r="X22" s="91">
        <f t="shared" si="7"/>
        <v>-0.6854960380348653</v>
      </c>
      <c r="Y22" s="91">
        <f t="shared" si="8"/>
        <v>-0.7321338828022916</v>
      </c>
      <c r="Z22" s="52">
        <v>76275</v>
      </c>
      <c r="AA22" s="53">
        <v>4469</v>
      </c>
      <c r="AB22" s="89">
        <f>AA22/J22</f>
        <v>165.5185185185185</v>
      </c>
      <c r="AC22" s="90">
        <f t="shared" si="3"/>
        <v>17.06757663906914</v>
      </c>
      <c r="AD22" s="93">
        <v>232225</v>
      </c>
      <c r="AE22" s="94">
        <v>16067</v>
      </c>
      <c r="AF22" s="92">
        <f t="shared" si="9"/>
        <v>-0.6715469910647002</v>
      </c>
      <c r="AG22" s="92">
        <f t="shared" si="10"/>
        <v>-0.7218522437293832</v>
      </c>
      <c r="AH22" s="45">
        <v>308500</v>
      </c>
      <c r="AI22" s="46">
        <v>20536</v>
      </c>
      <c r="AJ22" s="157">
        <f t="shared" si="4"/>
        <v>15.022399688352163</v>
      </c>
    </row>
    <row r="23" spans="1:36" s="47" customFormat="1" ht="11.25">
      <c r="A23" s="50">
        <v>17</v>
      </c>
      <c r="B23" s="123"/>
      <c r="C23" s="33" t="s">
        <v>76</v>
      </c>
      <c r="D23" s="72" t="s">
        <v>49</v>
      </c>
      <c r="E23" s="34" t="s">
        <v>77</v>
      </c>
      <c r="F23" s="35">
        <v>42748</v>
      </c>
      <c r="G23" s="30" t="s">
        <v>56</v>
      </c>
      <c r="H23" s="36">
        <v>200</v>
      </c>
      <c r="I23" s="36">
        <v>19</v>
      </c>
      <c r="J23" s="84">
        <v>19</v>
      </c>
      <c r="K23" s="32">
        <v>5</v>
      </c>
      <c r="L23" s="85">
        <v>9551</v>
      </c>
      <c r="M23" s="86">
        <v>567</v>
      </c>
      <c r="N23" s="85">
        <v>16308</v>
      </c>
      <c r="O23" s="86">
        <v>976</v>
      </c>
      <c r="P23" s="85">
        <v>14545</v>
      </c>
      <c r="Q23" s="86">
        <v>850</v>
      </c>
      <c r="R23" s="88">
        <f t="shared" si="0"/>
        <v>40404</v>
      </c>
      <c r="S23" s="57">
        <f t="shared" si="1"/>
        <v>2393</v>
      </c>
      <c r="T23" s="89">
        <f>S23/J23</f>
        <v>125.94736842105263</v>
      </c>
      <c r="U23" s="90">
        <f t="shared" si="2"/>
        <v>16.884245716673632</v>
      </c>
      <c r="V23" s="55">
        <v>291869</v>
      </c>
      <c r="W23" s="56">
        <v>18370</v>
      </c>
      <c r="X23" s="91">
        <f t="shared" si="7"/>
        <v>-0.8615680322336391</v>
      </c>
      <c r="Y23" s="91">
        <f t="shared" si="8"/>
        <v>-0.8697332607512248</v>
      </c>
      <c r="Z23" s="52">
        <v>62325</v>
      </c>
      <c r="AA23" s="53">
        <v>3911</v>
      </c>
      <c r="AB23" s="89">
        <f>AA23/J23</f>
        <v>205.8421052631579</v>
      </c>
      <c r="AC23" s="90">
        <f t="shared" si="3"/>
        <v>15.935822040398875</v>
      </c>
      <c r="AD23" s="93">
        <v>445010</v>
      </c>
      <c r="AE23" s="94">
        <v>30311</v>
      </c>
      <c r="AF23" s="92">
        <f t="shared" si="9"/>
        <v>-0.8599469674838768</v>
      </c>
      <c r="AG23" s="92">
        <f t="shared" si="10"/>
        <v>-0.8709709346441886</v>
      </c>
      <c r="AH23" s="45">
        <v>6558955</v>
      </c>
      <c r="AI23" s="46">
        <v>468440</v>
      </c>
      <c r="AJ23" s="157">
        <f t="shared" si="4"/>
        <v>14.00169712236359</v>
      </c>
    </row>
    <row r="24" spans="1:36" s="47" customFormat="1" ht="11.25">
      <c r="A24" s="50">
        <v>18</v>
      </c>
      <c r="B24" s="122"/>
      <c r="C24" s="27" t="s">
        <v>74</v>
      </c>
      <c r="D24" s="71" t="s">
        <v>45</v>
      </c>
      <c r="E24" s="28" t="s">
        <v>75</v>
      </c>
      <c r="F24" s="29">
        <v>42762</v>
      </c>
      <c r="G24" s="30" t="s">
        <v>71</v>
      </c>
      <c r="H24" s="31">
        <v>92</v>
      </c>
      <c r="I24" s="31">
        <v>40</v>
      </c>
      <c r="J24" s="84">
        <v>40</v>
      </c>
      <c r="K24" s="32">
        <v>3</v>
      </c>
      <c r="L24" s="85">
        <v>5090.5</v>
      </c>
      <c r="M24" s="86">
        <v>624</v>
      </c>
      <c r="N24" s="85">
        <v>10613</v>
      </c>
      <c r="O24" s="86">
        <v>971</v>
      </c>
      <c r="P24" s="85">
        <v>11912.75</v>
      </c>
      <c r="Q24" s="86">
        <v>1053</v>
      </c>
      <c r="R24" s="88">
        <f t="shared" si="0"/>
        <v>27616.25</v>
      </c>
      <c r="S24" s="57">
        <f t="shared" si="1"/>
        <v>2648</v>
      </c>
      <c r="T24" s="89">
        <f>S24/J24</f>
        <v>66.2</v>
      </c>
      <c r="U24" s="90">
        <f t="shared" si="2"/>
        <v>10.42909743202417</v>
      </c>
      <c r="V24" s="55">
        <v>122366.25</v>
      </c>
      <c r="W24" s="56">
        <v>11141</v>
      </c>
      <c r="X24" s="91">
        <f t="shared" si="7"/>
        <v>-0.7743148131122757</v>
      </c>
      <c r="Y24" s="91">
        <f t="shared" si="8"/>
        <v>-0.7623193609191276</v>
      </c>
      <c r="Z24" s="52">
        <v>35366.07</v>
      </c>
      <c r="AA24" s="54">
        <v>3679</v>
      </c>
      <c r="AB24" s="89">
        <f>AA24/J24</f>
        <v>91.975</v>
      </c>
      <c r="AC24" s="90">
        <f t="shared" si="3"/>
        <v>9.612957325360153</v>
      </c>
      <c r="AD24" s="41">
        <v>423552.43</v>
      </c>
      <c r="AE24" s="42">
        <v>38960</v>
      </c>
      <c r="AF24" s="92">
        <f t="shared" si="9"/>
        <v>-0.9165013172041062</v>
      </c>
      <c r="AG24" s="92">
        <f t="shared" si="10"/>
        <v>-0.9055698151950718</v>
      </c>
      <c r="AH24" s="45">
        <v>596439.2499999999</v>
      </c>
      <c r="AI24" s="46">
        <v>55365</v>
      </c>
      <c r="AJ24" s="157">
        <f t="shared" si="4"/>
        <v>10.772857400885034</v>
      </c>
    </row>
    <row r="25" spans="1:36" s="47" customFormat="1" ht="11.25">
      <c r="A25" s="50">
        <v>19</v>
      </c>
      <c r="B25" s="123"/>
      <c r="C25" s="33" t="s">
        <v>82</v>
      </c>
      <c r="D25" s="72" t="s">
        <v>35</v>
      </c>
      <c r="E25" s="34" t="s">
        <v>83</v>
      </c>
      <c r="F25" s="35">
        <v>42755</v>
      </c>
      <c r="G25" s="30" t="s">
        <v>63</v>
      </c>
      <c r="H25" s="36">
        <v>3</v>
      </c>
      <c r="I25" s="36">
        <v>7</v>
      </c>
      <c r="J25" s="84">
        <v>7</v>
      </c>
      <c r="K25" s="32">
        <v>4</v>
      </c>
      <c r="L25" s="85">
        <v>7376</v>
      </c>
      <c r="M25" s="86">
        <v>400</v>
      </c>
      <c r="N25" s="85">
        <v>9220</v>
      </c>
      <c r="O25" s="86">
        <v>500</v>
      </c>
      <c r="P25" s="85">
        <v>8943.4</v>
      </c>
      <c r="Q25" s="86">
        <v>485</v>
      </c>
      <c r="R25" s="88">
        <f t="shared" si="0"/>
        <v>25539.4</v>
      </c>
      <c r="S25" s="57">
        <f t="shared" si="1"/>
        <v>1385</v>
      </c>
      <c r="T25" s="89">
        <f>S25/J25</f>
        <v>197.85714285714286</v>
      </c>
      <c r="U25" s="90">
        <f t="shared" si="2"/>
        <v>18.44</v>
      </c>
      <c r="V25" s="55">
        <v>39974.479999999996</v>
      </c>
      <c r="W25" s="56">
        <v>1979</v>
      </c>
      <c r="X25" s="91">
        <f t="shared" si="7"/>
        <v>-0.36110738651259494</v>
      </c>
      <c r="Y25" s="91">
        <f t="shared" si="8"/>
        <v>-0.30015159171298633</v>
      </c>
      <c r="Z25" s="52">
        <v>43969.85</v>
      </c>
      <c r="AA25" s="53">
        <v>2526</v>
      </c>
      <c r="AB25" s="89">
        <f>AA25/J25</f>
        <v>360.85714285714283</v>
      </c>
      <c r="AC25" s="90">
        <f t="shared" si="3"/>
        <v>17.406908155186063</v>
      </c>
      <c r="AD25" s="93">
        <v>53990.48</v>
      </c>
      <c r="AE25" s="94">
        <v>2700</v>
      </c>
      <c r="AF25" s="92">
        <f t="shared" si="9"/>
        <v>-0.18559994280473158</v>
      </c>
      <c r="AG25" s="92">
        <f t="shared" si="10"/>
        <v>-0.06444444444444444</v>
      </c>
      <c r="AH25" s="45">
        <v>350446.18</v>
      </c>
      <c r="AI25" s="46">
        <v>21036</v>
      </c>
      <c r="AJ25" s="157">
        <f t="shared" si="4"/>
        <v>16.659354440007604</v>
      </c>
    </row>
    <row r="26" spans="1:36" s="47" customFormat="1" ht="11.25">
      <c r="A26" s="50">
        <v>20</v>
      </c>
      <c r="B26" s="122"/>
      <c r="C26" s="33" t="s">
        <v>81</v>
      </c>
      <c r="D26" s="72" t="s">
        <v>35</v>
      </c>
      <c r="E26" s="34" t="s">
        <v>81</v>
      </c>
      <c r="F26" s="35">
        <v>42755</v>
      </c>
      <c r="G26" s="30" t="s">
        <v>39</v>
      </c>
      <c r="H26" s="36">
        <v>270</v>
      </c>
      <c r="I26" s="36">
        <v>30</v>
      </c>
      <c r="J26" s="31">
        <v>30</v>
      </c>
      <c r="K26" s="32">
        <v>4</v>
      </c>
      <c r="L26" s="85">
        <v>2330</v>
      </c>
      <c r="M26" s="86">
        <v>247</v>
      </c>
      <c r="N26" s="85">
        <v>6566</v>
      </c>
      <c r="O26" s="86">
        <v>706</v>
      </c>
      <c r="P26" s="85">
        <v>4906</v>
      </c>
      <c r="Q26" s="86">
        <v>527</v>
      </c>
      <c r="R26" s="88">
        <f t="shared" si="0"/>
        <v>13802</v>
      </c>
      <c r="S26" s="57">
        <f t="shared" si="1"/>
        <v>1480</v>
      </c>
      <c r="T26" s="89">
        <f>S26/J26</f>
        <v>49.333333333333336</v>
      </c>
      <c r="U26" s="90">
        <f t="shared" si="2"/>
        <v>9.325675675675676</v>
      </c>
      <c r="V26" s="55">
        <v>233636</v>
      </c>
      <c r="W26" s="56">
        <v>19490</v>
      </c>
      <c r="X26" s="91">
        <f t="shared" si="7"/>
        <v>-0.9409251998835796</v>
      </c>
      <c r="Y26" s="91">
        <f t="shared" si="8"/>
        <v>-0.9240636223704464</v>
      </c>
      <c r="Z26" s="52">
        <v>22528</v>
      </c>
      <c r="AA26" s="54">
        <v>2469</v>
      </c>
      <c r="AB26" s="89">
        <f>AA26/J26</f>
        <v>82.3</v>
      </c>
      <c r="AC26" s="90">
        <f t="shared" si="3"/>
        <v>9.124341838801135</v>
      </c>
      <c r="AD26" s="93">
        <v>333602</v>
      </c>
      <c r="AE26" s="94">
        <v>29139</v>
      </c>
      <c r="AF26" s="92">
        <f t="shared" si="9"/>
        <v>-0.9324704288343595</v>
      </c>
      <c r="AG26" s="92">
        <f t="shared" si="10"/>
        <v>-0.9152681972614023</v>
      </c>
      <c r="AH26" s="45">
        <v>4165285</v>
      </c>
      <c r="AI26" s="46">
        <v>357642</v>
      </c>
      <c r="AJ26" s="157">
        <f t="shared" si="4"/>
        <v>11.646520822498475</v>
      </c>
    </row>
    <row r="27" spans="1:36" s="47" customFormat="1" ht="11.25">
      <c r="A27" s="50">
        <v>21</v>
      </c>
      <c r="B27" s="123"/>
      <c r="C27" s="33" t="s">
        <v>85</v>
      </c>
      <c r="D27" s="72" t="s">
        <v>58</v>
      </c>
      <c r="E27" s="34" t="s">
        <v>85</v>
      </c>
      <c r="F27" s="35">
        <v>42748</v>
      </c>
      <c r="G27" s="30" t="s">
        <v>63</v>
      </c>
      <c r="H27" s="36">
        <v>62</v>
      </c>
      <c r="I27" s="36">
        <v>9</v>
      </c>
      <c r="J27" s="84">
        <v>9</v>
      </c>
      <c r="K27" s="32">
        <v>5</v>
      </c>
      <c r="L27" s="85">
        <v>2511</v>
      </c>
      <c r="M27" s="86">
        <v>220</v>
      </c>
      <c r="N27" s="85">
        <v>3814</v>
      </c>
      <c r="O27" s="86">
        <v>317</v>
      </c>
      <c r="P27" s="85">
        <v>4276.5</v>
      </c>
      <c r="Q27" s="86">
        <v>356</v>
      </c>
      <c r="R27" s="88">
        <f t="shared" si="0"/>
        <v>10601.5</v>
      </c>
      <c r="S27" s="57">
        <f t="shared" si="1"/>
        <v>893</v>
      </c>
      <c r="T27" s="89">
        <f>S27/J27</f>
        <v>99.22222222222223</v>
      </c>
      <c r="U27" s="90">
        <f t="shared" si="2"/>
        <v>11.871780515117582</v>
      </c>
      <c r="V27" s="55">
        <v>139907.5</v>
      </c>
      <c r="W27" s="56">
        <v>10943</v>
      </c>
      <c r="X27" s="91">
        <f t="shared" si="7"/>
        <v>-0.9242249343316119</v>
      </c>
      <c r="Y27" s="91">
        <f t="shared" si="8"/>
        <v>-0.9183953212099059</v>
      </c>
      <c r="Z27" s="52">
        <v>17020</v>
      </c>
      <c r="AA27" s="53">
        <v>1547</v>
      </c>
      <c r="AB27" s="89">
        <f>AA27/J27</f>
        <v>171.88888888888889</v>
      </c>
      <c r="AC27" s="90">
        <f t="shared" si="3"/>
        <v>11.001939237233355</v>
      </c>
      <c r="AD27" s="93">
        <v>219637.47</v>
      </c>
      <c r="AE27" s="94">
        <v>18287</v>
      </c>
      <c r="AF27" s="92">
        <f t="shared" si="9"/>
        <v>-0.9225086684890333</v>
      </c>
      <c r="AG27" s="92">
        <f t="shared" si="10"/>
        <v>-0.9154043856291354</v>
      </c>
      <c r="AH27" s="45">
        <v>4282547.7299999995</v>
      </c>
      <c r="AI27" s="46">
        <v>372557</v>
      </c>
      <c r="AJ27" s="157">
        <f t="shared" si="4"/>
        <v>11.495013461027439</v>
      </c>
    </row>
    <row r="28" spans="1:36" s="47" customFormat="1" ht="11.25">
      <c r="A28" s="50">
        <v>22</v>
      </c>
      <c r="B28" s="122"/>
      <c r="C28" s="27" t="s">
        <v>78</v>
      </c>
      <c r="D28" s="71" t="s">
        <v>42</v>
      </c>
      <c r="E28" s="28" t="s">
        <v>79</v>
      </c>
      <c r="F28" s="29">
        <v>42396</v>
      </c>
      <c r="G28" s="30" t="s">
        <v>80</v>
      </c>
      <c r="H28" s="31">
        <v>9</v>
      </c>
      <c r="I28" s="31">
        <v>10</v>
      </c>
      <c r="J28" s="84">
        <v>10</v>
      </c>
      <c r="K28" s="32">
        <v>3</v>
      </c>
      <c r="L28" s="85">
        <v>4330.8</v>
      </c>
      <c r="M28" s="86">
        <v>322</v>
      </c>
      <c r="N28" s="85">
        <v>8907</v>
      </c>
      <c r="O28" s="86">
        <v>604</v>
      </c>
      <c r="P28" s="85">
        <v>9182</v>
      </c>
      <c r="Q28" s="86">
        <v>620</v>
      </c>
      <c r="R28" s="88">
        <f t="shared" si="0"/>
        <v>22419.8</v>
      </c>
      <c r="S28" s="57">
        <f t="shared" si="1"/>
        <v>1546</v>
      </c>
      <c r="T28" s="89">
        <f>S28/J28</f>
        <v>154.6</v>
      </c>
      <c r="U28" s="90">
        <f t="shared" si="2"/>
        <v>14.501811125485123</v>
      </c>
      <c r="V28" s="55">
        <v>27119</v>
      </c>
      <c r="W28" s="56">
        <v>1708</v>
      </c>
      <c r="X28" s="91">
        <f t="shared" si="7"/>
        <v>-0.17328072569047534</v>
      </c>
      <c r="Y28" s="91">
        <f t="shared" si="8"/>
        <v>-0.09484777517564402</v>
      </c>
      <c r="Z28" s="52">
        <v>22419.8</v>
      </c>
      <c r="AA28" s="53">
        <v>1546</v>
      </c>
      <c r="AB28" s="89">
        <f>AA28/J28</f>
        <v>154.6</v>
      </c>
      <c r="AC28" s="90">
        <f t="shared" si="3"/>
        <v>14.501811125485123</v>
      </c>
      <c r="AD28" s="41">
        <v>48240.8</v>
      </c>
      <c r="AE28" s="42">
        <v>3249</v>
      </c>
      <c r="AF28" s="92">
        <f t="shared" si="9"/>
        <v>-0.5352523175403393</v>
      </c>
      <c r="AG28" s="92">
        <f t="shared" si="10"/>
        <v>-0.5241612803939674</v>
      </c>
      <c r="AH28" s="43">
        <v>144992.1</v>
      </c>
      <c r="AI28" s="44">
        <v>9801</v>
      </c>
      <c r="AJ28" s="157">
        <f t="shared" si="4"/>
        <v>14.793602693602693</v>
      </c>
    </row>
    <row r="29" spans="1:36" s="47" customFormat="1" ht="11.25">
      <c r="A29" s="50">
        <v>23</v>
      </c>
      <c r="B29" s="122"/>
      <c r="C29" s="27" t="s">
        <v>124</v>
      </c>
      <c r="D29" s="71"/>
      <c r="E29" s="28" t="s">
        <v>125</v>
      </c>
      <c r="F29" s="29">
        <v>42692</v>
      </c>
      <c r="G29" s="30" t="s">
        <v>71</v>
      </c>
      <c r="H29" s="31">
        <v>103</v>
      </c>
      <c r="I29" s="31">
        <v>5</v>
      </c>
      <c r="J29" s="84">
        <v>5</v>
      </c>
      <c r="K29" s="32">
        <v>13</v>
      </c>
      <c r="L29" s="85">
        <v>0</v>
      </c>
      <c r="M29" s="86">
        <v>0</v>
      </c>
      <c r="N29" s="85">
        <v>0</v>
      </c>
      <c r="O29" s="86">
        <v>0</v>
      </c>
      <c r="P29" s="85">
        <v>0</v>
      </c>
      <c r="Q29" s="86">
        <v>0</v>
      </c>
      <c r="R29" s="88">
        <f t="shared" si="0"/>
        <v>0</v>
      </c>
      <c r="S29" s="57">
        <f t="shared" si="1"/>
        <v>0</v>
      </c>
      <c r="T29" s="89">
        <f>S29/J29</f>
        <v>0</v>
      </c>
      <c r="U29" s="90" t="e">
        <f t="shared" si="2"/>
        <v>#DIV/0!</v>
      </c>
      <c r="V29" s="55">
        <v>0</v>
      </c>
      <c r="W29" s="56">
        <v>0</v>
      </c>
      <c r="X29" s="91">
        <f t="shared" si="7"/>
      </c>
      <c r="Y29" s="91">
        <f t="shared" si="8"/>
      </c>
      <c r="Z29" s="52">
        <v>6746</v>
      </c>
      <c r="AA29" s="54">
        <v>1282</v>
      </c>
      <c r="AB29" s="89">
        <f>AA29/J29</f>
        <v>256.4</v>
      </c>
      <c r="AC29" s="90">
        <f t="shared" si="3"/>
        <v>5.262090483619345</v>
      </c>
      <c r="AD29" s="41">
        <v>4989.6</v>
      </c>
      <c r="AE29" s="42">
        <v>998</v>
      </c>
      <c r="AF29" s="92">
        <f t="shared" si="9"/>
        <v>0.3520121853455186</v>
      </c>
      <c r="AG29" s="92">
        <f t="shared" si="10"/>
        <v>0.2845691382765531</v>
      </c>
      <c r="AH29" s="45">
        <v>935720.96</v>
      </c>
      <c r="AI29" s="46">
        <v>84637</v>
      </c>
      <c r="AJ29" s="157">
        <f t="shared" si="4"/>
        <v>11.055696208514007</v>
      </c>
    </row>
    <row r="30" spans="1:36" s="47" customFormat="1" ht="11.25">
      <c r="A30" s="50">
        <v>24</v>
      </c>
      <c r="B30" s="122"/>
      <c r="C30" s="27" t="s">
        <v>86</v>
      </c>
      <c r="D30" s="71" t="s">
        <v>35</v>
      </c>
      <c r="E30" s="28" t="s">
        <v>86</v>
      </c>
      <c r="F30" s="29">
        <v>42755</v>
      </c>
      <c r="G30" s="30" t="s">
        <v>71</v>
      </c>
      <c r="H30" s="31">
        <v>23</v>
      </c>
      <c r="I30" s="31">
        <v>6</v>
      </c>
      <c r="J30" s="84">
        <v>6</v>
      </c>
      <c r="K30" s="32">
        <v>4</v>
      </c>
      <c r="L30" s="85">
        <v>4655.17</v>
      </c>
      <c r="M30" s="86">
        <v>278</v>
      </c>
      <c r="N30" s="85">
        <v>4842.5</v>
      </c>
      <c r="O30" s="86">
        <v>247</v>
      </c>
      <c r="P30" s="85">
        <v>5015</v>
      </c>
      <c r="Q30" s="86">
        <v>306</v>
      </c>
      <c r="R30" s="88">
        <f t="shared" si="0"/>
        <v>14512.67</v>
      </c>
      <c r="S30" s="57">
        <f t="shared" si="1"/>
        <v>831</v>
      </c>
      <c r="T30" s="89">
        <f>S30/J30</f>
        <v>138.5</v>
      </c>
      <c r="U30" s="90">
        <f t="shared" si="2"/>
        <v>17.46410348977136</v>
      </c>
      <c r="V30" s="55">
        <v>32278.5</v>
      </c>
      <c r="W30" s="56">
        <v>1612</v>
      </c>
      <c r="X30" s="91">
        <f t="shared" si="7"/>
        <v>-0.5503920566321236</v>
      </c>
      <c r="Y30" s="91">
        <f t="shared" si="8"/>
        <v>-0.4844913151364764</v>
      </c>
      <c r="Z30" s="52">
        <v>23951.38</v>
      </c>
      <c r="AA30" s="54">
        <v>1276</v>
      </c>
      <c r="AB30" s="89">
        <f>AA30/J30</f>
        <v>212.66666666666666</v>
      </c>
      <c r="AC30" s="90">
        <f t="shared" si="3"/>
        <v>18.770673981191223</v>
      </c>
      <c r="AD30" s="41">
        <v>52384.53</v>
      </c>
      <c r="AE30" s="42">
        <v>2978</v>
      </c>
      <c r="AF30" s="92">
        <f t="shared" si="9"/>
        <v>-0.5427776101074114</v>
      </c>
      <c r="AG30" s="92">
        <f t="shared" si="10"/>
        <v>-0.5715245130960376</v>
      </c>
      <c r="AH30" s="45">
        <v>460653.03</v>
      </c>
      <c r="AI30" s="46">
        <v>27151</v>
      </c>
      <c r="AJ30" s="157">
        <f t="shared" si="4"/>
        <v>16.966337519796692</v>
      </c>
    </row>
    <row r="31" spans="1:36" s="47" customFormat="1" ht="11.25">
      <c r="A31" s="50">
        <v>25</v>
      </c>
      <c r="B31" s="121" t="s">
        <v>33</v>
      </c>
      <c r="C31" s="33" t="s">
        <v>89</v>
      </c>
      <c r="D31" s="72" t="s">
        <v>35</v>
      </c>
      <c r="E31" s="34" t="s">
        <v>89</v>
      </c>
      <c r="F31" s="35">
        <v>42776</v>
      </c>
      <c r="G31" s="30" t="s">
        <v>39</v>
      </c>
      <c r="H31" s="36">
        <v>4</v>
      </c>
      <c r="I31" s="36">
        <v>4</v>
      </c>
      <c r="J31" s="31">
        <v>4</v>
      </c>
      <c r="K31" s="32">
        <v>1</v>
      </c>
      <c r="L31" s="85">
        <v>1475</v>
      </c>
      <c r="M31" s="86">
        <v>104</v>
      </c>
      <c r="N31" s="85">
        <v>3080</v>
      </c>
      <c r="O31" s="86">
        <v>206</v>
      </c>
      <c r="P31" s="85">
        <v>3068</v>
      </c>
      <c r="Q31" s="86">
        <v>204</v>
      </c>
      <c r="R31" s="88">
        <f t="shared" si="0"/>
        <v>7623</v>
      </c>
      <c r="S31" s="57">
        <f t="shared" si="1"/>
        <v>514</v>
      </c>
      <c r="T31" s="89">
        <f>S31/J31</f>
        <v>128.5</v>
      </c>
      <c r="U31" s="90">
        <f t="shared" si="2"/>
        <v>14.830739299610896</v>
      </c>
      <c r="V31" s="55"/>
      <c r="W31" s="56"/>
      <c r="X31" s="91"/>
      <c r="Y31" s="91"/>
      <c r="Z31" s="52">
        <v>14887</v>
      </c>
      <c r="AA31" s="54">
        <v>1090</v>
      </c>
      <c r="AB31" s="89">
        <f>AA31/J31</f>
        <v>272.5</v>
      </c>
      <c r="AC31" s="90">
        <f t="shared" si="3"/>
        <v>13.657798165137615</v>
      </c>
      <c r="AD31" s="93"/>
      <c r="AE31" s="94"/>
      <c r="AF31" s="92"/>
      <c r="AG31" s="92"/>
      <c r="AH31" s="45">
        <v>14887</v>
      </c>
      <c r="AI31" s="46">
        <v>1090</v>
      </c>
      <c r="AJ31" s="157">
        <f t="shared" si="4"/>
        <v>13.657798165137615</v>
      </c>
    </row>
    <row r="32" spans="1:36" s="47" customFormat="1" ht="11.25">
      <c r="A32" s="50">
        <v>26</v>
      </c>
      <c r="B32" s="122"/>
      <c r="C32" s="27" t="s">
        <v>87</v>
      </c>
      <c r="D32" s="71" t="s">
        <v>47</v>
      </c>
      <c r="E32" s="28" t="s">
        <v>88</v>
      </c>
      <c r="F32" s="29">
        <v>42755</v>
      </c>
      <c r="G32" s="30" t="s">
        <v>43</v>
      </c>
      <c r="H32" s="31">
        <v>248</v>
      </c>
      <c r="I32" s="31">
        <v>13</v>
      </c>
      <c r="J32" s="31">
        <v>13</v>
      </c>
      <c r="K32" s="32">
        <v>4</v>
      </c>
      <c r="L32" s="85">
        <v>1172.5</v>
      </c>
      <c r="M32" s="86">
        <v>145</v>
      </c>
      <c r="N32" s="85">
        <v>2304.5</v>
      </c>
      <c r="O32" s="86">
        <v>197</v>
      </c>
      <c r="P32" s="85">
        <v>3238.5</v>
      </c>
      <c r="Q32" s="86">
        <v>269</v>
      </c>
      <c r="R32" s="88">
        <f t="shared" si="0"/>
        <v>6715.5</v>
      </c>
      <c r="S32" s="57">
        <f t="shared" si="1"/>
        <v>611</v>
      </c>
      <c r="T32" s="89">
        <f>S32/J32</f>
        <v>47</v>
      </c>
      <c r="U32" s="90">
        <f t="shared" si="2"/>
        <v>10.99099836333879</v>
      </c>
      <c r="V32" s="55">
        <v>131693.86</v>
      </c>
      <c r="W32" s="56">
        <v>10111</v>
      </c>
      <c r="X32" s="91">
        <f>IF(V32&lt;&gt;0,-(V32-R32)/V32,"")</f>
        <v>-0.9490067342547329</v>
      </c>
      <c r="Y32" s="91">
        <f>IF(W32&lt;&gt;0,-(W32-S32)/W32,"")</f>
        <v>-0.9395707645138958</v>
      </c>
      <c r="Z32" s="52">
        <v>10153.5</v>
      </c>
      <c r="AA32" s="53">
        <v>1055</v>
      </c>
      <c r="AB32" s="89">
        <f>AA32/J32</f>
        <v>81.15384615384616</v>
      </c>
      <c r="AC32" s="90">
        <f t="shared" si="3"/>
        <v>9.624170616113744</v>
      </c>
      <c r="AD32" s="41">
        <v>166257.36</v>
      </c>
      <c r="AE32" s="42">
        <v>13269</v>
      </c>
      <c r="AF32" s="92">
        <f>IF(AD32&lt;&gt;0,-(AD32-Z32)/AD32,"")</f>
        <v>-0.9389290194431091</v>
      </c>
      <c r="AG32" s="92">
        <f>IF(AE32&lt;&gt;0,-(AE32-AA32)/AE32,"")</f>
        <v>-0.9204913708644208</v>
      </c>
      <c r="AH32" s="43">
        <v>1759928.57</v>
      </c>
      <c r="AI32" s="44">
        <v>149813</v>
      </c>
      <c r="AJ32" s="157">
        <f t="shared" si="4"/>
        <v>11.747502352933324</v>
      </c>
    </row>
    <row r="33" spans="1:36" s="47" customFormat="1" ht="11.25">
      <c r="A33" s="50">
        <v>27</v>
      </c>
      <c r="B33" s="121" t="s">
        <v>33</v>
      </c>
      <c r="C33" s="27" t="s">
        <v>90</v>
      </c>
      <c r="D33" s="71"/>
      <c r="E33" s="28" t="s">
        <v>90</v>
      </c>
      <c r="F33" s="29">
        <v>42786</v>
      </c>
      <c r="G33" s="30" t="s">
        <v>91</v>
      </c>
      <c r="H33" s="31">
        <v>28</v>
      </c>
      <c r="I33" s="31">
        <v>28</v>
      </c>
      <c r="J33" s="84">
        <v>28</v>
      </c>
      <c r="K33" s="32">
        <v>1</v>
      </c>
      <c r="L33" s="85">
        <v>729</v>
      </c>
      <c r="M33" s="86">
        <v>67</v>
      </c>
      <c r="N33" s="85">
        <v>1971</v>
      </c>
      <c r="O33" s="86">
        <v>205</v>
      </c>
      <c r="P33" s="85">
        <v>2076</v>
      </c>
      <c r="Q33" s="86">
        <v>210</v>
      </c>
      <c r="R33" s="88">
        <f t="shared" si="0"/>
        <v>4776</v>
      </c>
      <c r="S33" s="57">
        <f t="shared" si="1"/>
        <v>482</v>
      </c>
      <c r="T33" s="89">
        <f>S33/J33</f>
        <v>17.214285714285715</v>
      </c>
      <c r="U33" s="90">
        <f t="shared" si="2"/>
        <v>9.908713692946058</v>
      </c>
      <c r="V33" s="55"/>
      <c r="W33" s="56"/>
      <c r="X33" s="91"/>
      <c r="Y33" s="91"/>
      <c r="Z33" s="52">
        <v>8688</v>
      </c>
      <c r="AA33" s="53">
        <v>913</v>
      </c>
      <c r="AB33" s="89">
        <f>AA33/J33</f>
        <v>32.607142857142854</v>
      </c>
      <c r="AC33" s="90">
        <f t="shared" si="3"/>
        <v>9.515881708652794</v>
      </c>
      <c r="AD33" s="41"/>
      <c r="AE33" s="42"/>
      <c r="AF33" s="92"/>
      <c r="AG33" s="92"/>
      <c r="AH33" s="43">
        <v>8688</v>
      </c>
      <c r="AI33" s="44">
        <v>913</v>
      </c>
      <c r="AJ33" s="157">
        <f t="shared" si="4"/>
        <v>9.515881708652794</v>
      </c>
    </row>
    <row r="34" spans="1:36" s="47" customFormat="1" ht="11.25">
      <c r="A34" s="50">
        <v>28</v>
      </c>
      <c r="B34" s="123"/>
      <c r="C34" s="27" t="s">
        <v>84</v>
      </c>
      <c r="D34" s="71"/>
      <c r="E34" s="28" t="s">
        <v>84</v>
      </c>
      <c r="F34" s="29">
        <v>42769</v>
      </c>
      <c r="G34" s="30" t="s">
        <v>80</v>
      </c>
      <c r="H34" s="31">
        <v>7</v>
      </c>
      <c r="I34" s="31">
        <v>9</v>
      </c>
      <c r="J34" s="84">
        <v>9</v>
      </c>
      <c r="K34" s="32">
        <v>2</v>
      </c>
      <c r="L34" s="85">
        <v>4316</v>
      </c>
      <c r="M34" s="86">
        <v>255</v>
      </c>
      <c r="N34" s="85">
        <v>5814</v>
      </c>
      <c r="O34" s="86">
        <v>343</v>
      </c>
      <c r="P34" s="85">
        <v>5008.5</v>
      </c>
      <c r="Q34" s="86">
        <v>299</v>
      </c>
      <c r="R34" s="88">
        <f t="shared" si="0"/>
        <v>15138.5</v>
      </c>
      <c r="S34" s="57">
        <f t="shared" si="1"/>
        <v>897</v>
      </c>
      <c r="T34" s="89">
        <f>S34/J34</f>
        <v>99.66666666666667</v>
      </c>
      <c r="U34" s="90">
        <f t="shared" si="2"/>
        <v>16.8768115942029</v>
      </c>
      <c r="V34" s="55">
        <v>17226</v>
      </c>
      <c r="W34" s="56">
        <v>1056</v>
      </c>
      <c r="X34" s="91">
        <f>IF(V34&lt;&gt;0,-(V34-R34)/V34,"")</f>
        <v>-0.12118309532102635</v>
      </c>
      <c r="Y34" s="91">
        <f>IF(W34&lt;&gt;0,-(W34-S34)/W34,"")</f>
        <v>-0.15056818181818182</v>
      </c>
      <c r="Z34" s="52">
        <v>15138.5</v>
      </c>
      <c r="AA34" s="53">
        <v>897</v>
      </c>
      <c r="AB34" s="89">
        <f>AA34/J34</f>
        <v>99.66666666666667</v>
      </c>
      <c r="AC34" s="90">
        <f t="shared" si="3"/>
        <v>16.8768115942029</v>
      </c>
      <c r="AD34" s="41">
        <v>31453</v>
      </c>
      <c r="AE34" s="42">
        <v>2039</v>
      </c>
      <c r="AF34" s="92">
        <f>IF(AD34&lt;&gt;0,-(AD34-Z34)/AD34,"")</f>
        <v>-0.5186945601373478</v>
      </c>
      <c r="AG34" s="92">
        <f>IF(AE34&lt;&gt;0,-(AE34-AA34)/AE34,"")</f>
        <v>-0.560078469838156</v>
      </c>
      <c r="AH34" s="43">
        <v>49037</v>
      </c>
      <c r="AI34" s="44">
        <v>3124</v>
      </c>
      <c r="AJ34" s="157">
        <f t="shared" si="4"/>
        <v>15.696862996158771</v>
      </c>
    </row>
    <row r="35" spans="1:36" s="47" customFormat="1" ht="11.25">
      <c r="A35" s="50">
        <v>29</v>
      </c>
      <c r="B35" s="121" t="s">
        <v>33</v>
      </c>
      <c r="C35" s="27" t="s">
        <v>93</v>
      </c>
      <c r="D35" s="71" t="s">
        <v>47</v>
      </c>
      <c r="E35" s="28" t="s">
        <v>95</v>
      </c>
      <c r="F35" s="29">
        <v>42776</v>
      </c>
      <c r="G35" s="30" t="s">
        <v>94</v>
      </c>
      <c r="H35" s="31">
        <v>32</v>
      </c>
      <c r="I35" s="31">
        <v>32</v>
      </c>
      <c r="J35" s="84">
        <v>32</v>
      </c>
      <c r="K35" s="32">
        <v>1</v>
      </c>
      <c r="L35" s="85">
        <v>797</v>
      </c>
      <c r="M35" s="86">
        <v>85</v>
      </c>
      <c r="N35" s="85">
        <v>1905</v>
      </c>
      <c r="O35" s="86">
        <v>215</v>
      </c>
      <c r="P35" s="85">
        <v>1612</v>
      </c>
      <c r="Q35" s="86">
        <v>178</v>
      </c>
      <c r="R35" s="88">
        <f t="shared" si="0"/>
        <v>4314</v>
      </c>
      <c r="S35" s="57">
        <f t="shared" si="1"/>
        <v>478</v>
      </c>
      <c r="T35" s="89">
        <f>S35/J35</f>
        <v>14.9375</v>
      </c>
      <c r="U35" s="90">
        <f t="shared" si="2"/>
        <v>9.02510460251046</v>
      </c>
      <c r="V35" s="55"/>
      <c r="W35" s="56"/>
      <c r="X35" s="91"/>
      <c r="Y35" s="91"/>
      <c r="Z35" s="52">
        <v>6371</v>
      </c>
      <c r="AA35" s="53">
        <v>734</v>
      </c>
      <c r="AB35" s="89">
        <f>AA35/J35</f>
        <v>22.9375</v>
      </c>
      <c r="AC35" s="90">
        <f t="shared" si="3"/>
        <v>8.67983651226158</v>
      </c>
      <c r="AD35" s="41"/>
      <c r="AE35" s="42"/>
      <c r="AF35" s="92"/>
      <c r="AG35" s="92"/>
      <c r="AH35" s="43">
        <v>6371</v>
      </c>
      <c r="AI35" s="44">
        <v>734</v>
      </c>
      <c r="AJ35" s="157">
        <f t="shared" si="4"/>
        <v>8.67983651226158</v>
      </c>
    </row>
    <row r="36" spans="1:36" s="47" customFormat="1" ht="11.25">
      <c r="A36" s="50">
        <v>30</v>
      </c>
      <c r="B36" s="122"/>
      <c r="C36" s="27" t="s">
        <v>122</v>
      </c>
      <c r="D36" s="71"/>
      <c r="E36" s="28" t="s">
        <v>123</v>
      </c>
      <c r="F36" s="29">
        <v>42482</v>
      </c>
      <c r="G36" s="30" t="s">
        <v>71</v>
      </c>
      <c r="H36" s="31">
        <v>185</v>
      </c>
      <c r="I36" s="31">
        <v>1</v>
      </c>
      <c r="J36" s="84">
        <v>1</v>
      </c>
      <c r="K36" s="32">
        <v>22</v>
      </c>
      <c r="L36" s="85">
        <v>0</v>
      </c>
      <c r="M36" s="86">
        <v>0</v>
      </c>
      <c r="N36" s="85">
        <v>0</v>
      </c>
      <c r="O36" s="86">
        <v>0</v>
      </c>
      <c r="P36" s="85">
        <v>0</v>
      </c>
      <c r="Q36" s="86">
        <v>0</v>
      </c>
      <c r="R36" s="88">
        <f t="shared" si="0"/>
        <v>0</v>
      </c>
      <c r="S36" s="57">
        <f t="shared" si="1"/>
        <v>0</v>
      </c>
      <c r="T36" s="89">
        <f>S36/J36</f>
        <v>0</v>
      </c>
      <c r="U36" s="90" t="e">
        <f t="shared" si="2"/>
        <v>#DIV/0!</v>
      </c>
      <c r="V36" s="55">
        <v>0</v>
      </c>
      <c r="W36" s="56">
        <v>0</v>
      </c>
      <c r="X36" s="91">
        <f aca="true" t="shared" si="11" ref="X36:X59">IF(V36&lt;&gt;0,-(V36-R36)/V36,"")</f>
      </c>
      <c r="Y36" s="91">
        <f aca="true" t="shared" si="12" ref="Y36:Y59">IF(W36&lt;&gt;0,-(W36-S36)/W36,"")</f>
      </c>
      <c r="Z36" s="52">
        <v>3564</v>
      </c>
      <c r="AA36" s="54">
        <v>713</v>
      </c>
      <c r="AB36" s="89">
        <f>AA36/J36</f>
        <v>713</v>
      </c>
      <c r="AC36" s="90">
        <f t="shared" si="3"/>
        <v>4.998597475455821</v>
      </c>
      <c r="AD36" s="41">
        <v>989</v>
      </c>
      <c r="AE36" s="42">
        <v>114</v>
      </c>
      <c r="AF36" s="92">
        <f aca="true" t="shared" si="13" ref="AF36:AF59">IF(AD36&lt;&gt;0,-(AD36-Z36)/AD36,"")</f>
        <v>2.6036400404448936</v>
      </c>
      <c r="AG36" s="92">
        <f aca="true" t="shared" si="14" ref="AG36:AG59">IF(AE36&lt;&gt;0,-(AE36-AA36)/AE36,"")</f>
        <v>5.254385964912281</v>
      </c>
      <c r="AH36" s="45">
        <v>1216217.9100000001</v>
      </c>
      <c r="AI36" s="46">
        <v>110066</v>
      </c>
      <c r="AJ36" s="157">
        <f t="shared" si="4"/>
        <v>11.049896516635474</v>
      </c>
    </row>
    <row r="37" spans="1:36" s="47" customFormat="1" ht="11.25">
      <c r="A37" s="50">
        <v>31</v>
      </c>
      <c r="B37" s="122"/>
      <c r="C37" s="27" t="s">
        <v>128</v>
      </c>
      <c r="D37" s="71"/>
      <c r="E37" s="28" t="s">
        <v>129</v>
      </c>
      <c r="F37" s="29">
        <v>42223</v>
      </c>
      <c r="G37" s="30" t="s">
        <v>71</v>
      </c>
      <c r="H37" s="31">
        <v>50</v>
      </c>
      <c r="I37" s="31">
        <v>1</v>
      </c>
      <c r="J37" s="84">
        <v>1</v>
      </c>
      <c r="K37" s="32">
        <v>33</v>
      </c>
      <c r="L37" s="85">
        <v>0</v>
      </c>
      <c r="M37" s="86">
        <v>0</v>
      </c>
      <c r="N37" s="85">
        <v>0</v>
      </c>
      <c r="O37" s="86">
        <v>0</v>
      </c>
      <c r="P37" s="85">
        <v>0</v>
      </c>
      <c r="Q37" s="86">
        <v>0</v>
      </c>
      <c r="R37" s="88">
        <f t="shared" si="0"/>
        <v>0</v>
      </c>
      <c r="S37" s="57">
        <f t="shared" si="1"/>
        <v>0</v>
      </c>
      <c r="T37" s="89">
        <f>S37/J37</f>
        <v>0</v>
      </c>
      <c r="U37" s="90" t="e">
        <f t="shared" si="2"/>
        <v>#DIV/0!</v>
      </c>
      <c r="V37" s="55">
        <v>0</v>
      </c>
      <c r="W37" s="56">
        <v>0</v>
      </c>
      <c r="X37" s="91">
        <f t="shared" si="11"/>
      </c>
      <c r="Y37" s="91">
        <f t="shared" si="12"/>
      </c>
      <c r="Z37" s="52">
        <v>3564</v>
      </c>
      <c r="AA37" s="53">
        <v>713</v>
      </c>
      <c r="AB37" s="89">
        <f>AA37/J37</f>
        <v>713</v>
      </c>
      <c r="AC37" s="90">
        <f t="shared" si="3"/>
        <v>4.998597475455821</v>
      </c>
      <c r="AD37" s="41">
        <v>1782</v>
      </c>
      <c r="AE37" s="42">
        <v>356</v>
      </c>
      <c r="AF37" s="92">
        <f t="shared" si="13"/>
        <v>1</v>
      </c>
      <c r="AG37" s="92">
        <f t="shared" si="14"/>
        <v>1.002808988764045</v>
      </c>
      <c r="AH37" s="41">
        <v>461716.09999999986</v>
      </c>
      <c r="AI37" s="42">
        <v>48967</v>
      </c>
      <c r="AJ37" s="157">
        <f t="shared" si="4"/>
        <v>9.429127779933422</v>
      </c>
    </row>
    <row r="38" spans="1:36" s="47" customFormat="1" ht="11.25">
      <c r="A38" s="50">
        <v>32</v>
      </c>
      <c r="B38" s="122"/>
      <c r="C38" s="27" t="s">
        <v>98</v>
      </c>
      <c r="D38" s="71" t="s">
        <v>35</v>
      </c>
      <c r="E38" s="28" t="s">
        <v>98</v>
      </c>
      <c r="F38" s="29">
        <v>42748</v>
      </c>
      <c r="G38" s="30" t="s">
        <v>71</v>
      </c>
      <c r="H38" s="31">
        <v>72</v>
      </c>
      <c r="I38" s="31">
        <v>9</v>
      </c>
      <c r="J38" s="84">
        <v>9</v>
      </c>
      <c r="K38" s="32">
        <v>5</v>
      </c>
      <c r="L38" s="85">
        <v>638</v>
      </c>
      <c r="M38" s="86">
        <v>73</v>
      </c>
      <c r="N38" s="85">
        <v>1326</v>
      </c>
      <c r="O38" s="86">
        <v>148</v>
      </c>
      <c r="P38" s="85">
        <v>1631</v>
      </c>
      <c r="Q38" s="86">
        <v>178</v>
      </c>
      <c r="R38" s="88">
        <f t="shared" si="0"/>
        <v>3595</v>
      </c>
      <c r="S38" s="57">
        <f t="shared" si="1"/>
        <v>399</v>
      </c>
      <c r="T38" s="89">
        <f>S38/J38</f>
        <v>44.333333333333336</v>
      </c>
      <c r="U38" s="90">
        <f t="shared" si="2"/>
        <v>9.010025062656641</v>
      </c>
      <c r="V38" s="55">
        <v>8177.5</v>
      </c>
      <c r="W38" s="56">
        <v>921</v>
      </c>
      <c r="X38" s="91">
        <f t="shared" si="11"/>
        <v>-0.5603790889636197</v>
      </c>
      <c r="Y38" s="91">
        <f t="shared" si="12"/>
        <v>-0.5667752442996743</v>
      </c>
      <c r="Z38" s="52">
        <v>5836</v>
      </c>
      <c r="AA38" s="53">
        <v>669</v>
      </c>
      <c r="AB38" s="89">
        <f>AA38/J38</f>
        <v>74.33333333333333</v>
      </c>
      <c r="AC38" s="90">
        <f t="shared" si="3"/>
        <v>8.723467862481316</v>
      </c>
      <c r="AD38" s="41">
        <v>137520.75</v>
      </c>
      <c r="AE38" s="42">
        <v>12726</v>
      </c>
      <c r="AF38" s="92">
        <f t="shared" si="13"/>
        <v>-0.9575627678004955</v>
      </c>
      <c r="AG38" s="92">
        <f t="shared" si="14"/>
        <v>-0.9474304573314475</v>
      </c>
      <c r="AH38" s="43">
        <v>342326.78</v>
      </c>
      <c r="AI38" s="44">
        <v>34595</v>
      </c>
      <c r="AJ38" s="157">
        <f t="shared" si="4"/>
        <v>9.895267524208702</v>
      </c>
    </row>
    <row r="39" spans="1:36" s="47" customFormat="1" ht="11.25">
      <c r="A39" s="50">
        <v>33</v>
      </c>
      <c r="B39" s="122"/>
      <c r="C39" s="33" t="s">
        <v>92</v>
      </c>
      <c r="D39" s="72" t="s">
        <v>42</v>
      </c>
      <c r="E39" s="34" t="s">
        <v>92</v>
      </c>
      <c r="F39" s="35">
        <v>42727</v>
      </c>
      <c r="G39" s="30" t="s">
        <v>39</v>
      </c>
      <c r="H39" s="36">
        <v>341</v>
      </c>
      <c r="I39" s="36">
        <v>7</v>
      </c>
      <c r="J39" s="31">
        <v>1</v>
      </c>
      <c r="K39" s="32">
        <v>8</v>
      </c>
      <c r="L39" s="85">
        <v>1066</v>
      </c>
      <c r="M39" s="86">
        <v>196</v>
      </c>
      <c r="N39" s="85">
        <v>805</v>
      </c>
      <c r="O39" s="86">
        <v>143</v>
      </c>
      <c r="P39" s="85">
        <v>570</v>
      </c>
      <c r="Q39" s="86">
        <v>141</v>
      </c>
      <c r="R39" s="88">
        <f t="shared" si="0"/>
        <v>2441</v>
      </c>
      <c r="S39" s="57">
        <f t="shared" si="1"/>
        <v>480</v>
      </c>
      <c r="T39" s="89">
        <f>S39/J39</f>
        <v>480</v>
      </c>
      <c r="U39" s="90">
        <f aca="true" t="shared" si="15" ref="U39:U59">R39/S39</f>
        <v>5.085416666666666</v>
      </c>
      <c r="V39" s="55">
        <v>7871</v>
      </c>
      <c r="W39" s="56">
        <v>682</v>
      </c>
      <c r="X39" s="91">
        <f t="shared" si="11"/>
        <v>-0.6898742218269597</v>
      </c>
      <c r="Y39" s="91">
        <f t="shared" si="12"/>
        <v>-0.2961876832844575</v>
      </c>
      <c r="Z39" s="52">
        <v>3358</v>
      </c>
      <c r="AA39" s="54">
        <v>667</v>
      </c>
      <c r="AB39" s="89">
        <f>AA39/J39</f>
        <v>667</v>
      </c>
      <c r="AC39" s="90">
        <f aca="true" t="shared" si="16" ref="AC39:AC59">Z39/AA39</f>
        <v>5.0344827586206895</v>
      </c>
      <c r="AD39" s="93">
        <v>16900</v>
      </c>
      <c r="AE39" s="94">
        <v>1544</v>
      </c>
      <c r="AF39" s="92">
        <f t="shared" si="13"/>
        <v>-0.801301775147929</v>
      </c>
      <c r="AG39" s="92">
        <f t="shared" si="14"/>
        <v>-0.5680051813471503</v>
      </c>
      <c r="AH39" s="45">
        <v>7044723</v>
      </c>
      <c r="AI39" s="46">
        <v>609745</v>
      </c>
      <c r="AJ39" s="157">
        <f t="shared" si="4"/>
        <v>11.553555994719105</v>
      </c>
    </row>
    <row r="40" spans="1:36" s="47" customFormat="1" ht="11.25">
      <c r="A40" s="50">
        <v>34</v>
      </c>
      <c r="B40" s="122"/>
      <c r="C40" s="27" t="s">
        <v>121</v>
      </c>
      <c r="D40" s="71" t="s">
        <v>35</v>
      </c>
      <c r="E40" s="28" t="s">
        <v>121</v>
      </c>
      <c r="F40" s="29">
        <v>42741</v>
      </c>
      <c r="G40" s="30" t="s">
        <v>71</v>
      </c>
      <c r="H40" s="31">
        <v>35</v>
      </c>
      <c r="I40" s="31">
        <v>2</v>
      </c>
      <c r="J40" s="84">
        <v>2</v>
      </c>
      <c r="K40" s="32">
        <v>6</v>
      </c>
      <c r="L40" s="85">
        <v>0</v>
      </c>
      <c r="M40" s="86">
        <v>0</v>
      </c>
      <c r="N40" s="85">
        <v>0</v>
      </c>
      <c r="O40" s="86">
        <v>0</v>
      </c>
      <c r="P40" s="85">
        <v>0</v>
      </c>
      <c r="Q40" s="86">
        <v>0</v>
      </c>
      <c r="R40" s="88">
        <f t="shared" si="0"/>
        <v>0</v>
      </c>
      <c r="S40" s="57">
        <f t="shared" si="1"/>
        <v>0</v>
      </c>
      <c r="T40" s="89">
        <f>S40/J40</f>
        <v>0</v>
      </c>
      <c r="U40" s="90" t="e">
        <f t="shared" si="15"/>
        <v>#DIV/0!</v>
      </c>
      <c r="V40" s="55">
        <v>24730.5</v>
      </c>
      <c r="W40" s="56">
        <v>1041</v>
      </c>
      <c r="X40" s="91">
        <f t="shared" si="11"/>
        <v>-1</v>
      </c>
      <c r="Y40" s="91">
        <f t="shared" si="12"/>
        <v>-1</v>
      </c>
      <c r="Z40" s="52">
        <v>3544</v>
      </c>
      <c r="AA40" s="53">
        <v>635</v>
      </c>
      <c r="AB40" s="89">
        <f>AA40/J40</f>
        <v>317.5</v>
      </c>
      <c r="AC40" s="90">
        <f t="shared" si="16"/>
        <v>5.581102362204724</v>
      </c>
      <c r="AD40" s="41">
        <v>39467.23</v>
      </c>
      <c r="AE40" s="42">
        <v>1884</v>
      </c>
      <c r="AF40" s="92">
        <f t="shared" si="13"/>
        <v>-0.9102039844194791</v>
      </c>
      <c r="AG40" s="92">
        <f t="shared" si="14"/>
        <v>-0.6629511677282378</v>
      </c>
      <c r="AH40" s="43">
        <v>783882.9299999999</v>
      </c>
      <c r="AI40" s="44">
        <v>51057</v>
      </c>
      <c r="AJ40" s="157">
        <f t="shared" si="4"/>
        <v>15.353094188847757</v>
      </c>
    </row>
    <row r="41" spans="1:36" s="47" customFormat="1" ht="11.25">
      <c r="A41" s="50">
        <v>35</v>
      </c>
      <c r="B41" s="123"/>
      <c r="C41" s="27" t="s">
        <v>96</v>
      </c>
      <c r="D41" s="71" t="s">
        <v>49</v>
      </c>
      <c r="E41" s="28" t="s">
        <v>97</v>
      </c>
      <c r="F41" s="29">
        <v>42748</v>
      </c>
      <c r="G41" s="30" t="s">
        <v>80</v>
      </c>
      <c r="H41" s="31">
        <v>14</v>
      </c>
      <c r="I41" s="31">
        <v>6</v>
      </c>
      <c r="J41" s="84">
        <v>6</v>
      </c>
      <c r="K41" s="32">
        <v>5</v>
      </c>
      <c r="L41" s="85">
        <v>815.8</v>
      </c>
      <c r="M41" s="86">
        <v>182</v>
      </c>
      <c r="N41" s="85">
        <v>714</v>
      </c>
      <c r="O41" s="86">
        <v>104</v>
      </c>
      <c r="P41" s="85">
        <v>980</v>
      </c>
      <c r="Q41" s="86">
        <v>156</v>
      </c>
      <c r="R41" s="88">
        <f t="shared" si="0"/>
        <v>2509.8</v>
      </c>
      <c r="S41" s="57">
        <f t="shared" si="1"/>
        <v>442</v>
      </c>
      <c r="T41" s="89">
        <f>S41/J41</f>
        <v>73.66666666666667</v>
      </c>
      <c r="U41" s="90">
        <f t="shared" si="15"/>
        <v>5.678280542986426</v>
      </c>
      <c r="V41" s="55">
        <v>1207</v>
      </c>
      <c r="W41" s="56">
        <v>109</v>
      </c>
      <c r="X41" s="91">
        <f t="shared" si="11"/>
        <v>1.07937033968517</v>
      </c>
      <c r="Y41" s="91">
        <f t="shared" si="12"/>
        <v>3.055045871559633</v>
      </c>
      <c r="Z41" s="52">
        <v>2509.8</v>
      </c>
      <c r="AA41" s="53">
        <v>442</v>
      </c>
      <c r="AB41" s="89">
        <f>AA41/J41</f>
        <v>73.66666666666667</v>
      </c>
      <c r="AC41" s="90">
        <f t="shared" si="16"/>
        <v>5.678280542986426</v>
      </c>
      <c r="AD41" s="41">
        <v>1919</v>
      </c>
      <c r="AE41" s="42">
        <v>163</v>
      </c>
      <c r="AF41" s="92">
        <f t="shared" si="13"/>
        <v>0.3078686816050027</v>
      </c>
      <c r="AG41" s="92">
        <f t="shared" si="14"/>
        <v>1.7116564417177915</v>
      </c>
      <c r="AH41" s="43">
        <v>20137.3</v>
      </c>
      <c r="AI41" s="44">
        <v>1906</v>
      </c>
      <c r="AJ41" s="157">
        <f t="shared" si="4"/>
        <v>10.565215110178384</v>
      </c>
    </row>
    <row r="42" spans="1:36" s="47" customFormat="1" ht="11.25">
      <c r="A42" s="50">
        <v>36</v>
      </c>
      <c r="B42" s="122"/>
      <c r="C42" s="33" t="s">
        <v>101</v>
      </c>
      <c r="D42" s="72"/>
      <c r="E42" s="34" t="s">
        <v>102</v>
      </c>
      <c r="F42" s="35">
        <v>42718</v>
      </c>
      <c r="G42" s="30" t="s">
        <v>39</v>
      </c>
      <c r="H42" s="36">
        <v>298</v>
      </c>
      <c r="I42" s="36">
        <v>1</v>
      </c>
      <c r="J42" s="31">
        <v>1</v>
      </c>
      <c r="K42" s="32">
        <v>9</v>
      </c>
      <c r="L42" s="85">
        <v>341</v>
      </c>
      <c r="M42" s="86">
        <v>57</v>
      </c>
      <c r="N42" s="85">
        <v>341</v>
      </c>
      <c r="O42" s="86">
        <v>57</v>
      </c>
      <c r="P42" s="85">
        <v>341</v>
      </c>
      <c r="Q42" s="86">
        <v>57</v>
      </c>
      <c r="R42" s="88">
        <f t="shared" si="0"/>
        <v>1023</v>
      </c>
      <c r="S42" s="57">
        <f t="shared" si="1"/>
        <v>171</v>
      </c>
      <c r="T42" s="89">
        <f>S42/J42</f>
        <v>171</v>
      </c>
      <c r="U42" s="90">
        <f t="shared" si="15"/>
        <v>5.982456140350878</v>
      </c>
      <c r="V42" s="55">
        <v>1830</v>
      </c>
      <c r="W42" s="56">
        <v>374</v>
      </c>
      <c r="X42" s="91">
        <f t="shared" si="11"/>
        <v>-0.44098360655737706</v>
      </c>
      <c r="Y42" s="91">
        <f t="shared" si="12"/>
        <v>-0.5427807486631016</v>
      </c>
      <c r="Z42" s="52">
        <v>2388</v>
      </c>
      <c r="AA42" s="54">
        <v>399</v>
      </c>
      <c r="AB42" s="89">
        <f>AA42/J42</f>
        <v>399</v>
      </c>
      <c r="AC42" s="90">
        <f t="shared" si="16"/>
        <v>5.984962406015038</v>
      </c>
      <c r="AD42" s="93">
        <v>2757</v>
      </c>
      <c r="AE42" s="94">
        <v>560</v>
      </c>
      <c r="AF42" s="92">
        <f t="shared" si="13"/>
        <v>-0.1338411316648531</v>
      </c>
      <c r="AG42" s="92">
        <f t="shared" si="14"/>
        <v>-0.2875</v>
      </c>
      <c r="AH42" s="45">
        <v>6467054</v>
      </c>
      <c r="AI42" s="46">
        <v>428274</v>
      </c>
      <c r="AJ42" s="157">
        <f t="shared" si="4"/>
        <v>15.100272255612062</v>
      </c>
    </row>
    <row r="43" spans="1:36" s="47" customFormat="1" ht="11.25">
      <c r="A43" s="50">
        <v>37</v>
      </c>
      <c r="B43" s="122"/>
      <c r="C43" s="27" t="s">
        <v>99</v>
      </c>
      <c r="D43" s="71"/>
      <c r="E43" s="28" t="s">
        <v>100</v>
      </c>
      <c r="F43" s="29">
        <v>42734</v>
      </c>
      <c r="G43" s="30" t="s">
        <v>80</v>
      </c>
      <c r="H43" s="31">
        <v>8</v>
      </c>
      <c r="I43" s="31">
        <v>6</v>
      </c>
      <c r="J43" s="84">
        <v>6</v>
      </c>
      <c r="K43" s="32">
        <v>7</v>
      </c>
      <c r="L43" s="85">
        <v>497</v>
      </c>
      <c r="M43" s="86">
        <v>37</v>
      </c>
      <c r="N43" s="85">
        <v>1422</v>
      </c>
      <c r="O43" s="86">
        <v>211</v>
      </c>
      <c r="P43" s="85">
        <v>1064</v>
      </c>
      <c r="Q43" s="86">
        <v>124</v>
      </c>
      <c r="R43" s="88">
        <f t="shared" si="0"/>
        <v>2983</v>
      </c>
      <c r="S43" s="57">
        <f t="shared" si="1"/>
        <v>372</v>
      </c>
      <c r="T43" s="89">
        <f>S43/J43</f>
        <v>62</v>
      </c>
      <c r="U43" s="90">
        <f t="shared" si="15"/>
        <v>8.018817204301076</v>
      </c>
      <c r="V43" s="55">
        <v>3065</v>
      </c>
      <c r="W43" s="56">
        <v>311</v>
      </c>
      <c r="X43" s="91">
        <f t="shared" si="11"/>
        <v>-0.026753670473083198</v>
      </c>
      <c r="Y43" s="91">
        <f t="shared" si="12"/>
        <v>0.19614147909967847</v>
      </c>
      <c r="Z43" s="52">
        <v>2983</v>
      </c>
      <c r="AA43" s="53">
        <v>372</v>
      </c>
      <c r="AB43" s="89">
        <f>AA43/J43</f>
        <v>62</v>
      </c>
      <c r="AC43" s="90">
        <f t="shared" si="16"/>
        <v>8.018817204301076</v>
      </c>
      <c r="AD43" s="41">
        <v>5321</v>
      </c>
      <c r="AE43" s="42">
        <v>480</v>
      </c>
      <c r="AF43" s="92">
        <f t="shared" si="13"/>
        <v>-0.4393910919000188</v>
      </c>
      <c r="AG43" s="92">
        <f t="shared" si="14"/>
        <v>-0.225</v>
      </c>
      <c r="AH43" s="43">
        <v>126509.4</v>
      </c>
      <c r="AI43" s="44">
        <v>9882</v>
      </c>
      <c r="AJ43" s="157">
        <f t="shared" si="4"/>
        <v>12.802003642987248</v>
      </c>
    </row>
    <row r="44" spans="1:36" s="47" customFormat="1" ht="11.25">
      <c r="A44" s="50">
        <v>38</v>
      </c>
      <c r="B44" s="122"/>
      <c r="C44" s="27" t="s">
        <v>131</v>
      </c>
      <c r="D44" s="71"/>
      <c r="E44" s="28" t="s">
        <v>132</v>
      </c>
      <c r="F44" s="29">
        <v>42601</v>
      </c>
      <c r="G44" s="30" t="s">
        <v>71</v>
      </c>
      <c r="H44" s="31">
        <v>200</v>
      </c>
      <c r="I44" s="31">
        <v>1</v>
      </c>
      <c r="J44" s="84">
        <v>1</v>
      </c>
      <c r="K44" s="32">
        <v>7</v>
      </c>
      <c r="L44" s="85">
        <v>0</v>
      </c>
      <c r="M44" s="86">
        <v>0</v>
      </c>
      <c r="N44" s="85">
        <v>0</v>
      </c>
      <c r="O44" s="86">
        <v>0</v>
      </c>
      <c r="P44" s="85">
        <v>0</v>
      </c>
      <c r="Q44" s="86">
        <v>0</v>
      </c>
      <c r="R44" s="88">
        <f t="shared" si="0"/>
        <v>0</v>
      </c>
      <c r="S44" s="57">
        <f t="shared" si="1"/>
        <v>0</v>
      </c>
      <c r="T44" s="89">
        <f>S44/J44</f>
        <v>0</v>
      </c>
      <c r="U44" s="90" t="e">
        <f t="shared" si="15"/>
        <v>#DIV/0!</v>
      </c>
      <c r="V44" s="55">
        <v>0</v>
      </c>
      <c r="W44" s="56">
        <v>0</v>
      </c>
      <c r="X44" s="91">
        <f t="shared" si="11"/>
      </c>
      <c r="Y44" s="91">
        <f t="shared" si="12"/>
      </c>
      <c r="Z44" s="52">
        <v>1782</v>
      </c>
      <c r="AA44" s="54">
        <v>356</v>
      </c>
      <c r="AB44" s="89">
        <f>AA44/J44</f>
        <v>356</v>
      </c>
      <c r="AC44" s="90">
        <f t="shared" si="16"/>
        <v>5.00561797752809</v>
      </c>
      <c r="AD44" s="41">
        <v>78</v>
      </c>
      <c r="AE44" s="42">
        <v>13</v>
      </c>
      <c r="AF44" s="92">
        <f t="shared" si="13"/>
        <v>21.846153846153847</v>
      </c>
      <c r="AG44" s="92">
        <f t="shared" si="14"/>
        <v>26.384615384615383</v>
      </c>
      <c r="AH44" s="45">
        <v>425844.69</v>
      </c>
      <c r="AI44" s="46">
        <v>39042</v>
      </c>
      <c r="AJ44" s="157">
        <f t="shared" si="4"/>
        <v>10.907348240356539</v>
      </c>
    </row>
    <row r="45" spans="1:36" s="47" customFormat="1" ht="11.25">
      <c r="A45" s="50">
        <v>39</v>
      </c>
      <c r="B45" s="122"/>
      <c r="C45" s="33" t="s">
        <v>103</v>
      </c>
      <c r="D45" s="72" t="s">
        <v>58</v>
      </c>
      <c r="E45" s="34" t="s">
        <v>103</v>
      </c>
      <c r="F45" s="35">
        <v>42699</v>
      </c>
      <c r="G45" s="30" t="s">
        <v>39</v>
      </c>
      <c r="H45" s="36">
        <v>348</v>
      </c>
      <c r="I45" s="36">
        <v>1</v>
      </c>
      <c r="J45" s="31">
        <v>1</v>
      </c>
      <c r="K45" s="32">
        <v>12</v>
      </c>
      <c r="L45" s="85">
        <v>177</v>
      </c>
      <c r="M45" s="86">
        <v>27</v>
      </c>
      <c r="N45" s="85">
        <v>242</v>
      </c>
      <c r="O45" s="86">
        <v>46</v>
      </c>
      <c r="P45" s="85">
        <v>586</v>
      </c>
      <c r="Q45" s="86">
        <v>95</v>
      </c>
      <c r="R45" s="88">
        <f t="shared" si="0"/>
        <v>1005</v>
      </c>
      <c r="S45" s="57">
        <f t="shared" si="1"/>
        <v>168</v>
      </c>
      <c r="T45" s="89">
        <f>S45/J45</f>
        <v>168</v>
      </c>
      <c r="U45" s="90">
        <f t="shared" si="15"/>
        <v>5.982142857142857</v>
      </c>
      <c r="V45" s="55">
        <v>0</v>
      </c>
      <c r="W45" s="56">
        <v>0</v>
      </c>
      <c r="X45" s="91">
        <f t="shared" si="11"/>
      </c>
      <c r="Y45" s="91">
        <f t="shared" si="12"/>
      </c>
      <c r="Z45" s="52">
        <v>2022</v>
      </c>
      <c r="AA45" s="54">
        <v>351</v>
      </c>
      <c r="AB45" s="89">
        <f>AA45/J45</f>
        <v>351</v>
      </c>
      <c r="AC45" s="90">
        <f t="shared" si="16"/>
        <v>5.760683760683761</v>
      </c>
      <c r="AD45" s="93">
        <v>2924</v>
      </c>
      <c r="AE45" s="94">
        <v>686</v>
      </c>
      <c r="AF45" s="92">
        <f t="shared" si="13"/>
        <v>-0.3084815321477428</v>
      </c>
      <c r="AG45" s="92">
        <f t="shared" si="14"/>
        <v>-0.48833819241982507</v>
      </c>
      <c r="AH45" s="45">
        <v>15202299</v>
      </c>
      <c r="AI45" s="46">
        <v>1351247</v>
      </c>
      <c r="AJ45" s="157">
        <f t="shared" si="4"/>
        <v>11.250570029017641</v>
      </c>
    </row>
    <row r="46" spans="1:36" s="47" customFormat="1" ht="11.25">
      <c r="A46" s="50">
        <v>40</v>
      </c>
      <c r="B46" s="122"/>
      <c r="C46" s="27" t="s">
        <v>104</v>
      </c>
      <c r="D46" s="71" t="s">
        <v>47</v>
      </c>
      <c r="E46" s="28" t="s">
        <v>104</v>
      </c>
      <c r="F46" s="29">
        <v>42734</v>
      </c>
      <c r="G46" s="30" t="s">
        <v>105</v>
      </c>
      <c r="H46" s="31">
        <v>30</v>
      </c>
      <c r="I46" s="31">
        <v>2</v>
      </c>
      <c r="J46" s="84">
        <v>2</v>
      </c>
      <c r="K46" s="32">
        <v>7</v>
      </c>
      <c r="L46" s="85">
        <v>88</v>
      </c>
      <c r="M46" s="86">
        <v>22</v>
      </c>
      <c r="N46" s="85">
        <v>550</v>
      </c>
      <c r="O46" s="86">
        <v>106</v>
      </c>
      <c r="P46" s="85">
        <v>163</v>
      </c>
      <c r="Q46" s="86">
        <v>39</v>
      </c>
      <c r="R46" s="88">
        <f t="shared" si="0"/>
        <v>801</v>
      </c>
      <c r="S46" s="57">
        <f t="shared" si="1"/>
        <v>167</v>
      </c>
      <c r="T46" s="89">
        <f>S46/J46</f>
        <v>83.5</v>
      </c>
      <c r="U46" s="90">
        <f t="shared" si="15"/>
        <v>4.796407185628743</v>
      </c>
      <c r="V46" s="55">
        <v>81</v>
      </c>
      <c r="W46" s="56">
        <v>9</v>
      </c>
      <c r="X46" s="91">
        <f t="shared" si="11"/>
        <v>8.88888888888889</v>
      </c>
      <c r="Y46" s="91">
        <f t="shared" si="12"/>
        <v>17.555555555555557</v>
      </c>
      <c r="Z46" s="52">
        <v>1232</v>
      </c>
      <c r="AA46" s="54">
        <v>271</v>
      </c>
      <c r="AB46" s="89">
        <f>AA46/J46</f>
        <v>135.5</v>
      </c>
      <c r="AC46" s="90">
        <f t="shared" si="16"/>
        <v>4.546125461254612</v>
      </c>
      <c r="AD46" s="41">
        <v>144</v>
      </c>
      <c r="AE46" s="42">
        <v>16</v>
      </c>
      <c r="AF46" s="92">
        <f t="shared" si="13"/>
        <v>7.555555555555555</v>
      </c>
      <c r="AG46" s="92">
        <f t="shared" si="14"/>
        <v>15.9375</v>
      </c>
      <c r="AH46" s="45">
        <v>28116.5</v>
      </c>
      <c r="AI46" s="46">
        <v>2951</v>
      </c>
      <c r="AJ46" s="157">
        <f t="shared" si="4"/>
        <v>9.527787190782785</v>
      </c>
    </row>
    <row r="47" spans="1:36" s="47" customFormat="1" ht="11.25">
      <c r="A47" s="50">
        <v>41</v>
      </c>
      <c r="B47" s="122"/>
      <c r="C47" s="27" t="s">
        <v>106</v>
      </c>
      <c r="D47" s="71" t="s">
        <v>38</v>
      </c>
      <c r="E47" s="28" t="s">
        <v>106</v>
      </c>
      <c r="F47" s="29">
        <v>42748</v>
      </c>
      <c r="G47" s="30" t="s">
        <v>107</v>
      </c>
      <c r="H47" s="31">
        <v>14</v>
      </c>
      <c r="I47" s="31">
        <v>2</v>
      </c>
      <c r="J47" s="84">
        <v>2</v>
      </c>
      <c r="K47" s="32">
        <v>5</v>
      </c>
      <c r="L47" s="85">
        <v>249</v>
      </c>
      <c r="M47" s="86">
        <v>70</v>
      </c>
      <c r="N47" s="85">
        <v>420</v>
      </c>
      <c r="O47" s="86">
        <v>30</v>
      </c>
      <c r="P47" s="85">
        <v>374</v>
      </c>
      <c r="Q47" s="86">
        <v>47</v>
      </c>
      <c r="R47" s="88">
        <f t="shared" si="0"/>
        <v>1043</v>
      </c>
      <c r="S47" s="57">
        <f t="shared" si="1"/>
        <v>147</v>
      </c>
      <c r="T47" s="89">
        <f>S47/J47</f>
        <v>73.5</v>
      </c>
      <c r="U47" s="90">
        <f t="shared" si="15"/>
        <v>7.095238095238095</v>
      </c>
      <c r="V47" s="55">
        <v>6765</v>
      </c>
      <c r="W47" s="56">
        <v>436</v>
      </c>
      <c r="X47" s="91">
        <f t="shared" si="11"/>
        <v>-0.8458240946045824</v>
      </c>
      <c r="Y47" s="91">
        <f t="shared" si="12"/>
        <v>-0.6628440366972477</v>
      </c>
      <c r="Z47" s="52">
        <v>1865</v>
      </c>
      <c r="AA47" s="53">
        <v>235</v>
      </c>
      <c r="AB47" s="89">
        <f>AA47/J47</f>
        <v>117.5</v>
      </c>
      <c r="AC47" s="90">
        <f t="shared" si="16"/>
        <v>7.9361702127659575</v>
      </c>
      <c r="AD47" s="41">
        <v>2090</v>
      </c>
      <c r="AE47" s="42">
        <v>301</v>
      </c>
      <c r="AF47" s="92">
        <f t="shared" si="13"/>
        <v>-0.1076555023923445</v>
      </c>
      <c r="AG47" s="92">
        <f t="shared" si="14"/>
        <v>-0.21926910299003322</v>
      </c>
      <c r="AH47" s="43">
        <v>73308</v>
      </c>
      <c r="AI47" s="44">
        <v>6022</v>
      </c>
      <c r="AJ47" s="157">
        <f t="shared" si="4"/>
        <v>12.173364330787114</v>
      </c>
    </row>
    <row r="48" spans="1:36" s="47" customFormat="1" ht="11.25">
      <c r="A48" s="50">
        <v>42</v>
      </c>
      <c r="B48" s="122"/>
      <c r="C48" s="27" t="s">
        <v>133</v>
      </c>
      <c r="D48" s="71"/>
      <c r="E48" s="28" t="s">
        <v>134</v>
      </c>
      <c r="F48" s="29">
        <v>42482</v>
      </c>
      <c r="G48" s="30" t="s">
        <v>105</v>
      </c>
      <c r="H48" s="31">
        <v>76</v>
      </c>
      <c r="I48" s="31">
        <v>1</v>
      </c>
      <c r="J48" s="84">
        <v>1</v>
      </c>
      <c r="K48" s="32">
        <v>8</v>
      </c>
      <c r="L48" s="85">
        <v>0</v>
      </c>
      <c r="M48" s="86">
        <v>0</v>
      </c>
      <c r="N48" s="85">
        <v>0</v>
      </c>
      <c r="O48" s="86">
        <v>0</v>
      </c>
      <c r="P48" s="85">
        <v>0</v>
      </c>
      <c r="Q48" s="86">
        <v>0</v>
      </c>
      <c r="R48" s="88">
        <f t="shared" si="0"/>
        <v>0</v>
      </c>
      <c r="S48" s="57">
        <f t="shared" si="1"/>
        <v>0</v>
      </c>
      <c r="T48" s="89">
        <f>S48/J48</f>
        <v>0</v>
      </c>
      <c r="U48" s="90" t="e">
        <f t="shared" si="15"/>
        <v>#DIV/0!</v>
      </c>
      <c r="V48" s="55">
        <v>0</v>
      </c>
      <c r="W48" s="56">
        <v>0</v>
      </c>
      <c r="X48" s="91">
        <f t="shared" si="11"/>
      </c>
      <c r="Y48" s="91">
        <f t="shared" si="12"/>
      </c>
      <c r="Z48" s="52">
        <v>1438</v>
      </c>
      <c r="AA48" s="54">
        <v>225</v>
      </c>
      <c r="AB48" s="89">
        <f>AA48/J48</f>
        <v>225</v>
      </c>
      <c r="AC48" s="90">
        <f t="shared" si="16"/>
        <v>6.391111111111111</v>
      </c>
      <c r="AD48" s="41">
        <v>599</v>
      </c>
      <c r="AE48" s="42">
        <v>87</v>
      </c>
      <c r="AF48" s="92">
        <f t="shared" si="13"/>
        <v>1.4006677796327212</v>
      </c>
      <c r="AG48" s="92">
        <f t="shared" si="14"/>
        <v>1.5862068965517242</v>
      </c>
      <c r="AH48" s="45">
        <v>30966.5</v>
      </c>
      <c r="AI48" s="46">
        <v>3724</v>
      </c>
      <c r="AJ48" s="157">
        <v>8.640121289498882</v>
      </c>
    </row>
    <row r="49" spans="1:36" s="47" customFormat="1" ht="11.25">
      <c r="A49" s="50">
        <v>43</v>
      </c>
      <c r="B49" s="122"/>
      <c r="C49" s="27" t="s">
        <v>126</v>
      </c>
      <c r="D49" s="71"/>
      <c r="E49" s="28" t="s">
        <v>127</v>
      </c>
      <c r="F49" s="29">
        <v>42706</v>
      </c>
      <c r="G49" s="30" t="s">
        <v>71</v>
      </c>
      <c r="H49" s="31">
        <v>107</v>
      </c>
      <c r="I49" s="31">
        <v>2</v>
      </c>
      <c r="J49" s="84">
        <v>2</v>
      </c>
      <c r="K49" s="32">
        <v>11</v>
      </c>
      <c r="L49" s="85">
        <v>0</v>
      </c>
      <c r="M49" s="86">
        <v>0</v>
      </c>
      <c r="N49" s="85">
        <v>0</v>
      </c>
      <c r="O49" s="86">
        <v>0</v>
      </c>
      <c r="P49" s="85">
        <v>0</v>
      </c>
      <c r="Q49" s="86">
        <v>0</v>
      </c>
      <c r="R49" s="88">
        <f t="shared" si="0"/>
        <v>0</v>
      </c>
      <c r="S49" s="57">
        <f t="shared" si="1"/>
        <v>0</v>
      </c>
      <c r="T49" s="89">
        <f>S49/J49</f>
        <v>0</v>
      </c>
      <c r="U49" s="90" t="e">
        <f t="shared" si="15"/>
        <v>#DIV/0!</v>
      </c>
      <c r="V49" s="55">
        <v>0</v>
      </c>
      <c r="W49" s="56">
        <v>0</v>
      </c>
      <c r="X49" s="91">
        <f t="shared" si="11"/>
      </c>
      <c r="Y49" s="91">
        <f t="shared" si="12"/>
      </c>
      <c r="Z49" s="52">
        <v>1145</v>
      </c>
      <c r="AA49" s="54">
        <v>220</v>
      </c>
      <c r="AB49" s="89">
        <f>AA49/J49</f>
        <v>110</v>
      </c>
      <c r="AC49" s="90">
        <f t="shared" si="16"/>
        <v>5.204545454545454</v>
      </c>
      <c r="AD49" s="41">
        <v>70</v>
      </c>
      <c r="AE49" s="42">
        <v>7</v>
      </c>
      <c r="AF49" s="92">
        <f t="shared" si="13"/>
        <v>15.357142857142858</v>
      </c>
      <c r="AG49" s="92">
        <f t="shared" si="14"/>
        <v>30.428571428571427</v>
      </c>
      <c r="AH49" s="45">
        <v>588854.26</v>
      </c>
      <c r="AI49" s="46">
        <v>56593</v>
      </c>
      <c r="AJ49" s="157">
        <f aca="true" t="shared" si="17" ref="AJ49:AJ59">AH49/AI49</f>
        <v>10.405072358772287</v>
      </c>
    </row>
    <row r="50" spans="1:36" s="47" customFormat="1" ht="11.25">
      <c r="A50" s="50">
        <v>44</v>
      </c>
      <c r="B50" s="122"/>
      <c r="C50" s="27" t="s">
        <v>137</v>
      </c>
      <c r="D50" s="71"/>
      <c r="E50" s="28" t="s">
        <v>138</v>
      </c>
      <c r="F50" s="29">
        <v>42615</v>
      </c>
      <c r="G50" s="30" t="s">
        <v>66</v>
      </c>
      <c r="H50" s="31">
        <v>32</v>
      </c>
      <c r="I50" s="31">
        <v>3</v>
      </c>
      <c r="J50" s="84">
        <v>3</v>
      </c>
      <c r="K50" s="32">
        <v>4</v>
      </c>
      <c r="L50" s="85">
        <v>0</v>
      </c>
      <c r="M50" s="86">
        <v>0</v>
      </c>
      <c r="N50" s="85">
        <v>0</v>
      </c>
      <c r="O50" s="86">
        <v>0</v>
      </c>
      <c r="P50" s="85">
        <v>0</v>
      </c>
      <c r="Q50" s="86">
        <v>0</v>
      </c>
      <c r="R50" s="88">
        <f t="shared" si="0"/>
        <v>0</v>
      </c>
      <c r="S50" s="57">
        <f t="shared" si="1"/>
        <v>0</v>
      </c>
      <c r="T50" s="89">
        <f>S50/J50</f>
        <v>0</v>
      </c>
      <c r="U50" s="90" t="e">
        <f t="shared" si="15"/>
        <v>#DIV/0!</v>
      </c>
      <c r="V50" s="55">
        <v>9611.1</v>
      </c>
      <c r="W50" s="56">
        <v>582</v>
      </c>
      <c r="X50" s="91">
        <f t="shared" si="11"/>
        <v>-1</v>
      </c>
      <c r="Y50" s="91">
        <f t="shared" si="12"/>
        <v>-1</v>
      </c>
      <c r="Z50" s="52">
        <v>1752.83</v>
      </c>
      <c r="AA50" s="53">
        <v>174</v>
      </c>
      <c r="AB50" s="89">
        <f>AA50/J50</f>
        <v>58</v>
      </c>
      <c r="AC50" s="90">
        <f t="shared" si="16"/>
        <v>10.073735632183908</v>
      </c>
      <c r="AD50" s="41">
        <v>18452.25</v>
      </c>
      <c r="AE50" s="42">
        <v>1156</v>
      </c>
      <c r="AF50" s="92">
        <f t="shared" si="13"/>
        <v>-0.9050072484385372</v>
      </c>
      <c r="AG50" s="92">
        <f t="shared" si="14"/>
        <v>-0.8494809688581315</v>
      </c>
      <c r="AH50" s="43">
        <v>160463.24</v>
      </c>
      <c r="AI50" s="44">
        <v>10349</v>
      </c>
      <c r="AJ50" s="157">
        <f t="shared" si="17"/>
        <v>15.505192772248526</v>
      </c>
    </row>
    <row r="51" spans="1:36" s="47" customFormat="1" ht="11.25">
      <c r="A51" s="50">
        <v>45</v>
      </c>
      <c r="B51" s="122"/>
      <c r="C51" s="27" t="s">
        <v>135</v>
      </c>
      <c r="D51" s="71"/>
      <c r="E51" s="28" t="s">
        <v>136</v>
      </c>
      <c r="F51" s="29">
        <v>42111</v>
      </c>
      <c r="G51" s="30" t="s">
        <v>105</v>
      </c>
      <c r="H51" s="31">
        <v>82</v>
      </c>
      <c r="I51" s="31">
        <v>1</v>
      </c>
      <c r="J51" s="84">
        <v>1</v>
      </c>
      <c r="K51" s="32">
        <v>15</v>
      </c>
      <c r="L51" s="85">
        <v>0</v>
      </c>
      <c r="M51" s="86">
        <v>0</v>
      </c>
      <c r="N51" s="85">
        <v>0</v>
      </c>
      <c r="O51" s="86">
        <v>0</v>
      </c>
      <c r="P51" s="85">
        <v>0</v>
      </c>
      <c r="Q51" s="86">
        <v>0</v>
      </c>
      <c r="R51" s="88">
        <f t="shared" si="0"/>
        <v>0</v>
      </c>
      <c r="S51" s="57">
        <f t="shared" si="1"/>
        <v>0</v>
      </c>
      <c r="T51" s="89">
        <f>S51/J51</f>
        <v>0</v>
      </c>
      <c r="U51" s="90" t="e">
        <f t="shared" si="15"/>
        <v>#DIV/0!</v>
      </c>
      <c r="V51" s="55">
        <v>476</v>
      </c>
      <c r="W51" s="56">
        <v>68</v>
      </c>
      <c r="X51" s="91">
        <f t="shared" si="11"/>
        <v>-1</v>
      </c>
      <c r="Y51" s="91">
        <f t="shared" si="12"/>
        <v>-1</v>
      </c>
      <c r="Z51" s="52">
        <v>600</v>
      </c>
      <c r="AA51" s="53">
        <v>120</v>
      </c>
      <c r="AB51" s="89">
        <f>AA51/J51</f>
        <v>120</v>
      </c>
      <c r="AC51" s="90">
        <f t="shared" si="16"/>
        <v>5</v>
      </c>
      <c r="AD51" s="41">
        <v>1197</v>
      </c>
      <c r="AE51" s="42">
        <v>172</v>
      </c>
      <c r="AF51" s="92">
        <f t="shared" si="13"/>
        <v>-0.49874686716791977</v>
      </c>
      <c r="AG51" s="92">
        <f t="shared" si="14"/>
        <v>-0.3023255813953488</v>
      </c>
      <c r="AH51" s="43">
        <v>155625.56</v>
      </c>
      <c r="AI51" s="44">
        <v>15123</v>
      </c>
      <c r="AJ51" s="157">
        <f t="shared" si="17"/>
        <v>10.290653970772995</v>
      </c>
    </row>
    <row r="52" spans="1:36" s="47" customFormat="1" ht="11.25">
      <c r="A52" s="50">
        <v>46</v>
      </c>
      <c r="B52" s="122"/>
      <c r="C52" s="27" t="s">
        <v>108</v>
      </c>
      <c r="D52" s="71" t="s">
        <v>42</v>
      </c>
      <c r="E52" s="28" t="s">
        <v>108</v>
      </c>
      <c r="F52" s="29">
        <v>42706</v>
      </c>
      <c r="G52" s="30" t="s">
        <v>43</v>
      </c>
      <c r="H52" s="31">
        <v>327</v>
      </c>
      <c r="I52" s="31">
        <v>1</v>
      </c>
      <c r="J52" s="31">
        <v>1</v>
      </c>
      <c r="K52" s="32">
        <v>11</v>
      </c>
      <c r="L52" s="85">
        <v>48</v>
      </c>
      <c r="M52" s="86">
        <v>6</v>
      </c>
      <c r="N52" s="85">
        <v>354</v>
      </c>
      <c r="O52" s="86">
        <v>45</v>
      </c>
      <c r="P52" s="85">
        <v>238</v>
      </c>
      <c r="Q52" s="86">
        <v>31</v>
      </c>
      <c r="R52" s="88">
        <f t="shared" si="0"/>
        <v>640</v>
      </c>
      <c r="S52" s="57">
        <f t="shared" si="1"/>
        <v>82</v>
      </c>
      <c r="T52" s="89">
        <f>S52/J52</f>
        <v>82</v>
      </c>
      <c r="U52" s="90">
        <f t="shared" si="15"/>
        <v>7.804878048780488</v>
      </c>
      <c r="V52" s="55">
        <v>2693</v>
      </c>
      <c r="W52" s="56">
        <v>256</v>
      </c>
      <c r="X52" s="91">
        <f t="shared" si="11"/>
        <v>-0.7623468251021166</v>
      </c>
      <c r="Y52" s="91">
        <f t="shared" si="12"/>
        <v>-0.6796875</v>
      </c>
      <c r="Z52" s="52">
        <v>908</v>
      </c>
      <c r="AA52" s="53">
        <v>116</v>
      </c>
      <c r="AB52" s="89">
        <f>AA52/J52</f>
        <v>116</v>
      </c>
      <c r="AC52" s="90">
        <f t="shared" si="16"/>
        <v>7.827586206896552</v>
      </c>
      <c r="AD52" s="41">
        <v>3518</v>
      </c>
      <c r="AE52" s="42">
        <v>352</v>
      </c>
      <c r="AF52" s="92">
        <f t="shared" si="13"/>
        <v>-0.7418988061398522</v>
      </c>
      <c r="AG52" s="92">
        <f t="shared" si="14"/>
        <v>-0.6704545454545454</v>
      </c>
      <c r="AH52" s="43">
        <v>22201637.58</v>
      </c>
      <c r="AI52" s="44">
        <v>1911034</v>
      </c>
      <c r="AJ52" s="157">
        <f t="shared" si="17"/>
        <v>11.617604699864051</v>
      </c>
    </row>
    <row r="53" spans="1:36" s="47" customFormat="1" ht="11.25">
      <c r="A53" s="50">
        <v>47</v>
      </c>
      <c r="B53" s="122"/>
      <c r="C53" s="27" t="s">
        <v>111</v>
      </c>
      <c r="D53" s="71" t="s">
        <v>47</v>
      </c>
      <c r="E53" s="28" t="s">
        <v>112</v>
      </c>
      <c r="F53" s="29">
        <v>42727</v>
      </c>
      <c r="G53" s="30" t="s">
        <v>43</v>
      </c>
      <c r="H53" s="31">
        <v>123</v>
      </c>
      <c r="I53" s="31">
        <v>1</v>
      </c>
      <c r="J53" s="31">
        <v>1</v>
      </c>
      <c r="K53" s="32">
        <v>8</v>
      </c>
      <c r="L53" s="85">
        <v>406</v>
      </c>
      <c r="M53" s="86">
        <v>58</v>
      </c>
      <c r="N53" s="85">
        <v>0</v>
      </c>
      <c r="O53" s="86">
        <v>0</v>
      </c>
      <c r="P53" s="85">
        <v>0</v>
      </c>
      <c r="Q53" s="86">
        <v>0</v>
      </c>
      <c r="R53" s="88">
        <f t="shared" si="0"/>
        <v>406</v>
      </c>
      <c r="S53" s="57">
        <f t="shared" si="1"/>
        <v>58</v>
      </c>
      <c r="T53" s="89">
        <f>S53/J53</f>
        <v>58</v>
      </c>
      <c r="U53" s="90">
        <f t="shared" si="15"/>
        <v>7</v>
      </c>
      <c r="V53" s="55">
        <v>215</v>
      </c>
      <c r="W53" s="56">
        <v>35</v>
      </c>
      <c r="X53" s="91">
        <f t="shared" si="11"/>
        <v>0.8883720930232558</v>
      </c>
      <c r="Y53" s="91">
        <f t="shared" si="12"/>
        <v>0.6571428571428571</v>
      </c>
      <c r="Z53" s="52">
        <v>707</v>
      </c>
      <c r="AA53" s="53">
        <v>101</v>
      </c>
      <c r="AB53" s="89">
        <f>AA53/J53</f>
        <v>101</v>
      </c>
      <c r="AC53" s="90">
        <f t="shared" si="16"/>
        <v>7</v>
      </c>
      <c r="AD53" s="41">
        <v>440</v>
      </c>
      <c r="AE53" s="42">
        <v>72</v>
      </c>
      <c r="AF53" s="92">
        <f t="shared" si="13"/>
        <v>0.6068181818181818</v>
      </c>
      <c r="AG53" s="92">
        <f t="shared" si="14"/>
        <v>0.4027777777777778</v>
      </c>
      <c r="AH53" s="43">
        <v>1467866.37</v>
      </c>
      <c r="AI53" s="44">
        <v>123544</v>
      </c>
      <c r="AJ53" s="157">
        <f t="shared" si="17"/>
        <v>11.881324629281876</v>
      </c>
    </row>
    <row r="54" spans="1:36" s="47" customFormat="1" ht="11.25">
      <c r="A54" s="50">
        <v>48</v>
      </c>
      <c r="B54" s="123"/>
      <c r="C54" s="33" t="s">
        <v>139</v>
      </c>
      <c r="D54" s="72"/>
      <c r="E54" s="34" t="s">
        <v>140</v>
      </c>
      <c r="F54" s="35">
        <v>42566</v>
      </c>
      <c r="G54" s="30" t="s">
        <v>63</v>
      </c>
      <c r="H54" s="36">
        <v>345</v>
      </c>
      <c r="I54" s="36">
        <v>1</v>
      </c>
      <c r="J54" s="84">
        <v>1</v>
      </c>
      <c r="K54" s="32">
        <v>18</v>
      </c>
      <c r="L54" s="85">
        <v>0</v>
      </c>
      <c r="M54" s="86">
        <v>0</v>
      </c>
      <c r="N54" s="85">
        <v>0</v>
      </c>
      <c r="O54" s="86">
        <v>0</v>
      </c>
      <c r="P54" s="85">
        <v>0</v>
      </c>
      <c r="Q54" s="86">
        <v>0</v>
      </c>
      <c r="R54" s="88">
        <f t="shared" si="0"/>
        <v>0</v>
      </c>
      <c r="S54" s="57">
        <f t="shared" si="1"/>
        <v>0</v>
      </c>
      <c r="T54" s="89">
        <f>S54/J54</f>
        <v>0</v>
      </c>
      <c r="U54" s="90" t="e">
        <f t="shared" si="15"/>
        <v>#DIV/0!</v>
      </c>
      <c r="V54" s="55">
        <v>440</v>
      </c>
      <c r="W54" s="56">
        <v>88</v>
      </c>
      <c r="X54" s="91">
        <f t="shared" si="11"/>
        <v>-1</v>
      </c>
      <c r="Y54" s="91">
        <f t="shared" si="12"/>
        <v>-1</v>
      </c>
      <c r="Z54" s="52">
        <v>1500</v>
      </c>
      <c r="AA54" s="53">
        <v>94</v>
      </c>
      <c r="AB54" s="89">
        <f>AA54/J54</f>
        <v>94</v>
      </c>
      <c r="AC54" s="90">
        <f t="shared" si="16"/>
        <v>15.957446808510639</v>
      </c>
      <c r="AD54" s="93">
        <v>2580</v>
      </c>
      <c r="AE54" s="94">
        <v>516</v>
      </c>
      <c r="AF54" s="92">
        <f t="shared" si="13"/>
        <v>-0.4186046511627907</v>
      </c>
      <c r="AG54" s="92">
        <f t="shared" si="14"/>
        <v>-0.8178294573643411</v>
      </c>
      <c r="AH54" s="45">
        <v>14648009.300000003</v>
      </c>
      <c r="AI54" s="46">
        <v>1305093</v>
      </c>
      <c r="AJ54" s="157">
        <f t="shared" si="17"/>
        <v>11.223728347328507</v>
      </c>
    </row>
    <row r="55" spans="1:36" s="47" customFormat="1" ht="11.25">
      <c r="A55" s="50">
        <v>49</v>
      </c>
      <c r="B55" s="122"/>
      <c r="C55" s="27" t="s">
        <v>116</v>
      </c>
      <c r="D55" s="71" t="s">
        <v>35</v>
      </c>
      <c r="E55" s="28" t="s">
        <v>117</v>
      </c>
      <c r="F55" s="29">
        <v>41831</v>
      </c>
      <c r="G55" s="30" t="s">
        <v>105</v>
      </c>
      <c r="H55" s="31">
        <v>32</v>
      </c>
      <c r="I55" s="31">
        <v>3</v>
      </c>
      <c r="J55" s="84">
        <v>3</v>
      </c>
      <c r="K55" s="32">
        <v>5</v>
      </c>
      <c r="L55" s="85">
        <v>64</v>
      </c>
      <c r="M55" s="86">
        <v>7</v>
      </c>
      <c r="N55" s="85">
        <v>150</v>
      </c>
      <c r="O55" s="86">
        <v>15</v>
      </c>
      <c r="P55" s="85">
        <v>209</v>
      </c>
      <c r="Q55" s="86">
        <v>23</v>
      </c>
      <c r="R55" s="88">
        <f t="shared" si="0"/>
        <v>423</v>
      </c>
      <c r="S55" s="57">
        <f t="shared" si="1"/>
        <v>45</v>
      </c>
      <c r="T55" s="89">
        <f>S55/J55</f>
        <v>15</v>
      </c>
      <c r="U55" s="90">
        <f t="shared" si="15"/>
        <v>9.4</v>
      </c>
      <c r="V55" s="55">
        <v>0</v>
      </c>
      <c r="W55" s="56">
        <v>0</v>
      </c>
      <c r="X55" s="91">
        <f t="shared" si="11"/>
      </c>
      <c r="Y55" s="91">
        <f t="shared" si="12"/>
      </c>
      <c r="Z55" s="52">
        <v>800.5</v>
      </c>
      <c r="AA55" s="53">
        <v>81</v>
      </c>
      <c r="AB55" s="89">
        <f>AA55/J55</f>
        <v>27</v>
      </c>
      <c r="AC55" s="90">
        <f t="shared" si="16"/>
        <v>9.882716049382717</v>
      </c>
      <c r="AD55" s="41">
        <v>0</v>
      </c>
      <c r="AE55" s="42">
        <v>0</v>
      </c>
      <c r="AF55" s="92">
        <f t="shared" si="13"/>
      </c>
      <c r="AG55" s="92">
        <f t="shared" si="14"/>
      </c>
      <c r="AH55" s="43">
        <v>15440.5</v>
      </c>
      <c r="AI55" s="44">
        <v>1654</v>
      </c>
      <c r="AJ55" s="157">
        <f t="shared" si="17"/>
        <v>9.335247883917775</v>
      </c>
    </row>
    <row r="56" spans="1:36" s="47" customFormat="1" ht="11.25">
      <c r="A56" s="50">
        <v>50</v>
      </c>
      <c r="B56" s="122"/>
      <c r="C56" s="27" t="s">
        <v>118</v>
      </c>
      <c r="D56" s="73" t="s">
        <v>119</v>
      </c>
      <c r="E56" s="28" t="s">
        <v>120</v>
      </c>
      <c r="F56" s="29">
        <v>42734</v>
      </c>
      <c r="G56" s="30" t="s">
        <v>71</v>
      </c>
      <c r="H56" s="31">
        <v>78</v>
      </c>
      <c r="I56" s="31">
        <v>2</v>
      </c>
      <c r="J56" s="84">
        <v>2</v>
      </c>
      <c r="K56" s="32">
        <v>7</v>
      </c>
      <c r="L56" s="85">
        <v>80</v>
      </c>
      <c r="M56" s="86">
        <v>10</v>
      </c>
      <c r="N56" s="85">
        <v>144</v>
      </c>
      <c r="O56" s="86">
        <v>18</v>
      </c>
      <c r="P56" s="85">
        <v>124</v>
      </c>
      <c r="Q56" s="86">
        <v>16</v>
      </c>
      <c r="R56" s="88">
        <f t="shared" si="0"/>
        <v>348</v>
      </c>
      <c r="S56" s="57">
        <f t="shared" si="1"/>
        <v>44</v>
      </c>
      <c r="T56" s="89">
        <f>S56/J56</f>
        <v>22</v>
      </c>
      <c r="U56" s="90">
        <f t="shared" si="15"/>
        <v>7.909090909090909</v>
      </c>
      <c r="V56" s="55">
        <v>635</v>
      </c>
      <c r="W56" s="56">
        <v>71</v>
      </c>
      <c r="X56" s="91">
        <f t="shared" si="11"/>
        <v>-0.4519685039370079</v>
      </c>
      <c r="Y56" s="91">
        <f t="shared" si="12"/>
        <v>-0.38028169014084506</v>
      </c>
      <c r="Z56" s="52">
        <v>602</v>
      </c>
      <c r="AA56" s="54">
        <v>76</v>
      </c>
      <c r="AB56" s="89">
        <f>AA56/J56</f>
        <v>38</v>
      </c>
      <c r="AC56" s="90">
        <f t="shared" si="16"/>
        <v>7.921052631578948</v>
      </c>
      <c r="AD56" s="41">
        <v>12154</v>
      </c>
      <c r="AE56" s="42">
        <v>1388</v>
      </c>
      <c r="AF56" s="92">
        <f t="shared" si="13"/>
        <v>-0.9504689814052987</v>
      </c>
      <c r="AG56" s="92">
        <f t="shared" si="14"/>
        <v>-0.9452449567723343</v>
      </c>
      <c r="AH56" s="45">
        <v>211651.37</v>
      </c>
      <c r="AI56" s="46">
        <v>19910</v>
      </c>
      <c r="AJ56" s="157">
        <f t="shared" si="17"/>
        <v>10.63040532395781</v>
      </c>
    </row>
    <row r="57" spans="1:36" s="47" customFormat="1" ht="11.25">
      <c r="A57" s="50">
        <v>51</v>
      </c>
      <c r="B57" s="122"/>
      <c r="C57" s="27" t="s">
        <v>109</v>
      </c>
      <c r="D57" s="71" t="s">
        <v>35</v>
      </c>
      <c r="E57" s="28" t="s">
        <v>110</v>
      </c>
      <c r="F57" s="29">
        <v>42741</v>
      </c>
      <c r="G57" s="30" t="s">
        <v>80</v>
      </c>
      <c r="H57" s="31">
        <v>9</v>
      </c>
      <c r="I57" s="31">
        <v>2</v>
      </c>
      <c r="J57" s="84">
        <v>2</v>
      </c>
      <c r="K57" s="32">
        <v>6</v>
      </c>
      <c r="L57" s="85">
        <v>14</v>
      </c>
      <c r="M57" s="86">
        <v>1</v>
      </c>
      <c r="N57" s="85">
        <v>266</v>
      </c>
      <c r="O57" s="86">
        <v>57</v>
      </c>
      <c r="P57" s="85">
        <v>126</v>
      </c>
      <c r="Q57" s="86">
        <v>9</v>
      </c>
      <c r="R57" s="88">
        <f t="shared" si="0"/>
        <v>406</v>
      </c>
      <c r="S57" s="57">
        <f t="shared" si="1"/>
        <v>67</v>
      </c>
      <c r="T57" s="89">
        <f>S57/J57</f>
        <v>33.5</v>
      </c>
      <c r="U57" s="90">
        <f t="shared" si="15"/>
        <v>6.059701492537314</v>
      </c>
      <c r="V57" s="55">
        <v>1660.8</v>
      </c>
      <c r="W57" s="56">
        <v>313</v>
      </c>
      <c r="X57" s="91">
        <f t="shared" si="11"/>
        <v>-0.7555394990366089</v>
      </c>
      <c r="Y57" s="91">
        <f t="shared" si="12"/>
        <v>-0.7859424920127795</v>
      </c>
      <c r="Z57" s="52">
        <v>406</v>
      </c>
      <c r="AA57" s="53">
        <v>67</v>
      </c>
      <c r="AB57" s="89">
        <f>AA57/J57</f>
        <v>33.5</v>
      </c>
      <c r="AC57" s="90">
        <f t="shared" si="16"/>
        <v>6.059701492537314</v>
      </c>
      <c r="AD57" s="41">
        <v>2807.8</v>
      </c>
      <c r="AE57" s="42">
        <v>556</v>
      </c>
      <c r="AF57" s="92">
        <f t="shared" si="13"/>
        <v>-0.8554028064676972</v>
      </c>
      <c r="AG57" s="92">
        <f t="shared" si="14"/>
        <v>-0.8794964028776978</v>
      </c>
      <c r="AH57" s="43">
        <v>41906.7</v>
      </c>
      <c r="AI57" s="44">
        <v>3660</v>
      </c>
      <c r="AJ57" s="157">
        <f t="shared" si="17"/>
        <v>11.449918032786885</v>
      </c>
    </row>
    <row r="58" spans="1:36" s="47" customFormat="1" ht="11.25">
      <c r="A58" s="50">
        <v>52</v>
      </c>
      <c r="B58" s="122"/>
      <c r="C58" s="27" t="s">
        <v>113</v>
      </c>
      <c r="D58" s="71" t="s">
        <v>45</v>
      </c>
      <c r="E58" s="28" t="s">
        <v>114</v>
      </c>
      <c r="F58" s="29">
        <v>42755</v>
      </c>
      <c r="G58" s="30" t="s">
        <v>115</v>
      </c>
      <c r="H58" s="31">
        <v>12</v>
      </c>
      <c r="I58" s="31">
        <v>12</v>
      </c>
      <c r="J58" s="84">
        <v>12</v>
      </c>
      <c r="K58" s="32">
        <v>4</v>
      </c>
      <c r="L58" s="85">
        <v>18</v>
      </c>
      <c r="M58" s="86">
        <v>2</v>
      </c>
      <c r="N58" s="85">
        <v>227</v>
      </c>
      <c r="O58" s="86">
        <v>26</v>
      </c>
      <c r="P58" s="85">
        <v>174</v>
      </c>
      <c r="Q58" s="86">
        <v>19</v>
      </c>
      <c r="R58" s="88">
        <f t="shared" si="0"/>
        <v>419</v>
      </c>
      <c r="S58" s="57">
        <f t="shared" si="1"/>
        <v>47</v>
      </c>
      <c r="T58" s="89">
        <f>S58/J58</f>
        <v>3.9166666666666665</v>
      </c>
      <c r="U58" s="90">
        <f t="shared" si="15"/>
        <v>8.914893617021276</v>
      </c>
      <c r="V58" s="55">
        <v>2761</v>
      </c>
      <c r="W58" s="56">
        <v>309</v>
      </c>
      <c r="X58" s="91">
        <f t="shared" si="11"/>
        <v>-0.8482433900760594</v>
      </c>
      <c r="Y58" s="91">
        <f t="shared" si="12"/>
        <v>-0.8478964401294499</v>
      </c>
      <c r="Z58" s="52">
        <v>575</v>
      </c>
      <c r="AA58" s="53">
        <v>66</v>
      </c>
      <c r="AB58" s="89">
        <f>AA58/J58</f>
        <v>5.5</v>
      </c>
      <c r="AC58" s="90">
        <f t="shared" si="16"/>
        <v>8.712121212121213</v>
      </c>
      <c r="AD58" s="41">
        <v>3378</v>
      </c>
      <c r="AE58" s="42">
        <v>390</v>
      </c>
      <c r="AF58" s="92">
        <f t="shared" si="13"/>
        <v>-0.829780935464772</v>
      </c>
      <c r="AG58" s="92">
        <f t="shared" si="14"/>
        <v>-0.8307692307692308</v>
      </c>
      <c r="AH58" s="43">
        <v>54556</v>
      </c>
      <c r="AI58" s="44">
        <v>6397</v>
      </c>
      <c r="AJ58" s="157">
        <f t="shared" si="17"/>
        <v>8.528372674691262</v>
      </c>
    </row>
    <row r="59" spans="1:36" s="47" customFormat="1" ht="11.25">
      <c r="A59" s="50">
        <v>53</v>
      </c>
      <c r="B59" s="122"/>
      <c r="C59" s="27" t="s">
        <v>130</v>
      </c>
      <c r="D59" s="71"/>
      <c r="E59" s="28" t="s">
        <v>130</v>
      </c>
      <c r="F59" s="29">
        <v>42636</v>
      </c>
      <c r="G59" s="30" t="s">
        <v>71</v>
      </c>
      <c r="H59" s="31">
        <v>111</v>
      </c>
      <c r="I59" s="31">
        <v>1</v>
      </c>
      <c r="J59" s="84">
        <v>1</v>
      </c>
      <c r="K59" s="32">
        <v>9</v>
      </c>
      <c r="L59" s="85">
        <v>0</v>
      </c>
      <c r="M59" s="86">
        <v>0</v>
      </c>
      <c r="N59" s="85">
        <v>0</v>
      </c>
      <c r="O59" s="86">
        <v>0</v>
      </c>
      <c r="P59" s="85">
        <v>0</v>
      </c>
      <c r="Q59" s="86">
        <v>0</v>
      </c>
      <c r="R59" s="88">
        <f t="shared" si="0"/>
        <v>0</v>
      </c>
      <c r="S59" s="57">
        <f t="shared" si="1"/>
        <v>0</v>
      </c>
      <c r="T59" s="89">
        <f>S59/J59</f>
        <v>0</v>
      </c>
      <c r="U59" s="90" t="e">
        <f t="shared" si="15"/>
        <v>#DIV/0!</v>
      </c>
      <c r="V59" s="55">
        <v>0</v>
      </c>
      <c r="W59" s="56">
        <v>0</v>
      </c>
      <c r="X59" s="91">
        <f t="shared" si="11"/>
      </c>
      <c r="Y59" s="91">
        <f t="shared" si="12"/>
      </c>
      <c r="Z59" s="52">
        <v>518</v>
      </c>
      <c r="AA59" s="54">
        <v>66</v>
      </c>
      <c r="AB59" s="89">
        <f>AA59/J59</f>
        <v>66</v>
      </c>
      <c r="AC59" s="90">
        <f t="shared" si="16"/>
        <v>7.848484848484849</v>
      </c>
      <c r="AD59" s="41">
        <v>192</v>
      </c>
      <c r="AE59" s="42">
        <v>32</v>
      </c>
      <c r="AF59" s="92">
        <f t="shared" si="13"/>
        <v>1.6979166666666667</v>
      </c>
      <c r="AG59" s="92">
        <f t="shared" si="14"/>
        <v>1.0625</v>
      </c>
      <c r="AH59" s="45">
        <v>951816.04</v>
      </c>
      <c r="AI59" s="46">
        <v>81730</v>
      </c>
      <c r="AJ59" s="157">
        <f t="shared" si="17"/>
        <v>11.645858803376973</v>
      </c>
    </row>
    <row r="60" spans="2:36" ht="12" thickBot="1">
      <c r="B60" s="124"/>
      <c r="C60" s="125"/>
      <c r="D60" s="126"/>
      <c r="E60" s="127"/>
      <c r="F60" s="128"/>
      <c r="G60" s="129"/>
      <c r="H60" s="130"/>
      <c r="I60" s="130"/>
      <c r="J60" s="131"/>
      <c r="K60" s="132"/>
      <c r="L60" s="133"/>
      <c r="M60" s="134"/>
      <c r="N60" s="133"/>
      <c r="O60" s="134"/>
      <c r="P60" s="135"/>
      <c r="Q60" s="136"/>
      <c r="R60" s="137"/>
      <c r="S60" s="138"/>
      <c r="T60" s="139"/>
      <c r="U60" s="140"/>
      <c r="V60" s="140"/>
      <c r="W60" s="140"/>
      <c r="X60" s="141"/>
      <c r="Y60" s="141"/>
      <c r="Z60" s="135"/>
      <c r="AA60" s="136"/>
      <c r="AB60" s="134"/>
      <c r="AC60" s="133"/>
      <c r="AD60" s="133"/>
      <c r="AE60" s="133"/>
      <c r="AF60" s="134"/>
      <c r="AG60" s="134"/>
      <c r="AH60" s="135"/>
      <c r="AI60" s="142"/>
      <c r="AJ60" s="158"/>
    </row>
  </sheetData>
  <sheetProtection formatCells="0" formatColumns="0" formatRows="0" insertColumns="0" insertRows="0" insertHyperlinks="0" deleteColumns="0" deleteRows="0" sort="0" autoFilter="0" pivotTables="0"/>
  <mergeCells count="15">
    <mergeCell ref="AD4:AE4"/>
    <mergeCell ref="AF4:AG4"/>
    <mergeCell ref="AH4:AJ4"/>
    <mergeCell ref="L1:AJ3"/>
    <mergeCell ref="R4:U4"/>
    <mergeCell ref="V4:W4"/>
    <mergeCell ref="X4:Y4"/>
    <mergeCell ref="Z4:AA4"/>
    <mergeCell ref="AB4:AC4"/>
    <mergeCell ref="B1:D1"/>
    <mergeCell ref="B2:D2"/>
    <mergeCell ref="B3:D3"/>
    <mergeCell ref="L4:M4"/>
    <mergeCell ref="N4:O4"/>
    <mergeCell ref="P4:Q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BEBEK TURİZM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2017-02-18T15:02:27Z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