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070" windowHeight="9525" tabRatio="587" activeTab="0"/>
  </bookViews>
  <sheets>
    <sheet name="3-9.2.2017 (hafta)" sheetId="1" r:id="rId1"/>
  </sheets>
  <definedNames>
    <definedName name="_xlnm.Print_Area" localSheetId="0">'3-9.2.2017 (hafta)'!#REF!</definedName>
  </definedNames>
  <calcPr fullCalcOnLoad="1"/>
</workbook>
</file>

<file path=xl/sharedStrings.xml><?xml version="1.0" encoding="utf-8"?>
<sst xmlns="http://schemas.openxmlformats.org/spreadsheetml/2006/main" count="277" uniqueCount="150">
  <si>
    <t xml:space="preserve"> </t>
  </si>
  <si>
    <t>Türkiye Haftalık Bilet Satışı ve Hasılat Raporu</t>
  </si>
  <si>
    <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</si>
  <si>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</si>
  <si>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3 - 9 ŞUBAT 2016 / 6. VİZYON HAFTASI</t>
  </si>
  <si>
    <t>CUMA</t>
  </si>
  <si>
    <t>CUMARTESİ</t>
  </si>
  <si>
    <t>PAZAR</t>
  </si>
  <si>
    <t>HAFTA SONU TOPLAM</t>
  </si>
  <si>
    <t>ÖNCEKİ HAFTA</t>
  </si>
  <si>
    <t>DEĞİŞİM</t>
  </si>
  <si>
    <t>HAFTA İÇİ GÜNLER</t>
  </si>
  <si>
    <t>HAFTALIK</t>
  </si>
  <si>
    <t>SON HAFTA</t>
  </si>
  <si>
    <t>KÜMÜLATİF</t>
  </si>
  <si>
    <t>FİLMİN ORİJİNAL ADI</t>
  </si>
  <si>
    <t>SINIFLANDIRMA</t>
  </si>
  <si>
    <t>FİLMİN TÜRKÇE ADI</t>
  </si>
  <si>
    <t>VİZYON TARİHİ</t>
  </si>
  <si>
    <t>DAĞITIM</t>
  </si>
  <si>
    <t>KOPYA</t>
  </si>
  <si>
    <t>LOKASYON</t>
  </si>
  <si>
    <t>PERDE</t>
  </si>
  <si>
    <t>HAFTA</t>
  </si>
  <si>
    <t>HASILAT</t>
  </si>
  <si>
    <t>BİLET SATIŞ</t>
  </si>
  <si>
    <t xml:space="preserve">HASILAT </t>
  </si>
  <si>
    <r>
      <t xml:space="preserve">BİLET SATIŞ    </t>
    </r>
    <r>
      <rPr>
        <b/>
        <sz val="7"/>
        <color indexed="10"/>
        <rFont val="Webdings"/>
        <family val="1"/>
      </rPr>
      <t>6</t>
    </r>
  </si>
  <si>
    <t>ORTALAMA
BİLET ADEDİ</t>
  </si>
  <si>
    <t>ORTALAMA
BİLET FİYATI</t>
  </si>
  <si>
    <t>BİLET</t>
  </si>
  <si>
    <t>HASILAT %</t>
  </si>
  <si>
    <t>BİLET %</t>
  </si>
  <si>
    <r>
      <t xml:space="preserve">BİLET </t>
    </r>
    <r>
      <rPr>
        <b/>
        <sz val="7"/>
        <color indexed="10"/>
        <rFont val="Webdings"/>
        <family val="1"/>
      </rPr>
      <t>6</t>
    </r>
  </si>
  <si>
    <t>BİLET       %</t>
  </si>
  <si>
    <t>OLANLAR OLDU</t>
  </si>
  <si>
    <t>7+</t>
  </si>
  <si>
    <t>MARS DAĞITIM</t>
  </si>
  <si>
    <t>MOANA</t>
  </si>
  <si>
    <t>G</t>
  </si>
  <si>
    <t>UIP TURKEY</t>
  </si>
  <si>
    <t>YENİ</t>
  </si>
  <si>
    <t>FIRILDAK AİLESİ</t>
  </si>
  <si>
    <t>7A</t>
  </si>
  <si>
    <t>VEZİR PARMAĞI</t>
  </si>
  <si>
    <t>15+</t>
  </si>
  <si>
    <t>PİNEMA</t>
  </si>
  <si>
    <t>ÇALGI ÇENGİ: İKİMİZ</t>
  </si>
  <si>
    <t>7+13A</t>
  </si>
  <si>
    <t>XXX 3: THE RETURN OF XANDER CAGE</t>
  </si>
  <si>
    <t>13+</t>
  </si>
  <si>
    <t>YENİŞ NESİL AJAN: XANDER CAGE'İN DÖNÜŞÜ</t>
  </si>
  <si>
    <t>RINGS</t>
  </si>
  <si>
    <t>HALKA 3</t>
  </si>
  <si>
    <t>THE DRAGON SPELL</t>
  </si>
  <si>
    <t>CESUR KAHRAMAN: EJDERHA BÜYÜSÜ</t>
  </si>
  <si>
    <t>BİR FİLM</t>
  </si>
  <si>
    <t>DAĞ 2</t>
  </si>
  <si>
    <t>PASSENGERS</t>
  </si>
  <si>
    <t>UZAY YOLCULARI</t>
  </si>
  <si>
    <t>WARNER BROS. TURKEY</t>
  </si>
  <si>
    <t>KÖTÜ ÇOCUK</t>
  </si>
  <si>
    <t>OZZY</t>
  </si>
  <si>
    <t>TÜYLÜ KAÇAK</t>
  </si>
  <si>
    <t>TME</t>
  </si>
  <si>
    <t>LA LA LAND: CANTANDO ESTACOES</t>
  </si>
  <si>
    <t>AŞIKLAR ŞEHRİ</t>
  </si>
  <si>
    <t>HEP YEK 2</t>
  </si>
  <si>
    <t>MANCHESTER BY THE SEA</t>
  </si>
  <si>
    <t>YAŞAMIN KIYISINDA</t>
  </si>
  <si>
    <t>LION</t>
  </si>
  <si>
    <t>PİNEMART</t>
  </si>
  <si>
    <t>LIVE BY NIGHT</t>
  </si>
  <si>
    <t>GECENİN KANUNU</t>
  </si>
  <si>
    <t>PEPEE</t>
  </si>
  <si>
    <t>PEPEE: BİRLİK ZAMANI</t>
  </si>
  <si>
    <t>FELAK</t>
  </si>
  <si>
    <t>FORUSHANDE</t>
  </si>
  <si>
    <t>SATICI</t>
  </si>
  <si>
    <t>BS DAĞITIM</t>
  </si>
  <si>
    <t>JACKIE</t>
  </si>
  <si>
    <t>WHY HIM?</t>
  </si>
  <si>
    <t>BU DA NEREDEN ÇIKTI?</t>
  </si>
  <si>
    <t>TONI ERDMANN</t>
  </si>
  <si>
    <t>SNOWDEN</t>
  </si>
  <si>
    <t>BLING</t>
  </si>
  <si>
    <t>EN SÜPER KAHRAMANLAR</t>
  </si>
  <si>
    <t>INCARNATE</t>
  </si>
  <si>
    <t>13+15A</t>
  </si>
  <si>
    <t>ŞEYTANIN OĞLU</t>
  </si>
  <si>
    <t>GOLD</t>
  </si>
  <si>
    <t>ALTIN</t>
  </si>
  <si>
    <t>SHUT IN</t>
  </si>
  <si>
    <t>İÇERİDE</t>
  </si>
  <si>
    <t>XIONG CHUMO ZHI XUELING XIONGFENG</t>
  </si>
  <si>
    <t>AYI KARDEŞLER: BÜYÜLÜ KIŞ</t>
  </si>
  <si>
    <t>TEREDDÜT</t>
  </si>
  <si>
    <t>DER KLEINE RABE SOCKE</t>
  </si>
  <si>
    <t>AFACANLAR TAKIMI: BÜYÜK YARIŞ</t>
  </si>
  <si>
    <t>ROGUE ONE: A STAR WARS STORY</t>
  </si>
  <si>
    <t>ROGUE ONE: BİR STAR WARS HİKAYESİ</t>
  </si>
  <si>
    <t>GUEUMUL</t>
  </si>
  <si>
    <t>AĞ</t>
  </si>
  <si>
    <t>I, DANIEL BLAKE</t>
  </si>
  <si>
    <t>BEN, DANIEL BLAKE</t>
  </si>
  <si>
    <t>MAVİ BİSİKLET</t>
  </si>
  <si>
    <t>M3 FİLM</t>
  </si>
  <si>
    <t>LOS ILUSIONAUTAS</t>
  </si>
  <si>
    <t>MİNİK KAHRAMANLAR: MACERA PEŞİNDE</t>
  </si>
  <si>
    <t>DERİN FİLM</t>
  </si>
  <si>
    <t>ALBERT</t>
  </si>
  <si>
    <t>KAPTAN CİNGÖZ MACERA PEŞİNDE</t>
  </si>
  <si>
    <t>GÖRÜMCE</t>
  </si>
  <si>
    <t>JAGTEN</t>
  </si>
  <si>
    <t>ONUR SAVAŞI</t>
  </si>
  <si>
    <t>AMERICAN HONEY</t>
  </si>
  <si>
    <t>18+</t>
  </si>
  <si>
    <t>KURMACA</t>
  </si>
  <si>
    <t>NASIL YANİ</t>
  </si>
  <si>
    <t>DER KLEINE DRACHE KOKOSNUSS</t>
  </si>
  <si>
    <t>SEVİMLİ EJDERHA KOKONAT</t>
  </si>
  <si>
    <t>ROBINSON CRUSOE</t>
  </si>
  <si>
    <t>RELATOS SALVAJES</t>
  </si>
  <si>
    <t>ASABİYİM BEN</t>
  </si>
  <si>
    <t>ÖZEN FİLM</t>
  </si>
  <si>
    <t>GÖLGE</t>
  </si>
  <si>
    <t>MC FİLM</t>
  </si>
  <si>
    <t>DEĞİŞTİR BAKALIM</t>
  </si>
  <si>
    <t>DEĞİŞİTİR BAKALIM</t>
  </si>
  <si>
    <t>MA VIE DE COURGETTE</t>
  </si>
  <si>
    <t>KABAKÇIĞIN HAYATI</t>
  </si>
  <si>
    <t>BELLE ET SEBASTIEN, L'AVENTURE CONTINUE</t>
  </si>
  <si>
    <t>SEBASTIAN SEVGİLİ DOSTUM</t>
  </si>
  <si>
    <t>VOLKI I OVTSY. BEEEZUMNOE PREVRASHCHENIE</t>
  </si>
  <si>
    <t>KUZULAR KURTLARA KARŞI</t>
  </si>
  <si>
    <t>LA GUEERE DES TUGUES</t>
  </si>
  <si>
    <t>KARTOPU SAVAŞLARI</t>
  </si>
  <si>
    <t>MAL DE PIERRES</t>
  </si>
  <si>
    <t>AŞK MEKTUPLARI</t>
  </si>
  <si>
    <t>HACKSAW RIDGE</t>
  </si>
  <si>
    <t>SAVAŞ VADİSİ</t>
  </si>
  <si>
    <t>ALBÜM</t>
  </si>
  <si>
    <t>OLDU MU ŞİMDİ?</t>
  </si>
  <si>
    <t>LA FILLE INCONNUE</t>
  </si>
  <si>
    <t>MEÇHUL KIZ</t>
  </si>
  <si>
    <t>AŞIK</t>
  </si>
  <si>
    <t>FROG KINGDOM: SUB ZERO MISSION</t>
  </si>
  <si>
    <t>KURBAĞA KRALLIĞI 2</t>
  </si>
  <si>
    <t>KRYAKNUTYE KANIKULY - QUACKERZ</t>
  </si>
  <si>
    <t>KAHRAMAN ÖRDEK</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</si>
</sst>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00\ &quot;TL&quot;_-;\-* #,##0.00\ &quot;TL&quot;_-;_-* &quot;-&quot;??\ &quot;TL&quot;_-;_-@_-"/>
    <numFmt numFmtId="177" formatCode="_-* #,##0\ &quot;TL&quot;_-;\-* #,##0\ &quot;TL&quot;_-;_-* &quot;-&quot;\ &quot;TL&quot;_-;_-@_-"/>
    <numFmt numFmtId="178" formatCode="_-* #,##0.00\ _T_L_-;\-* #,##0.00\ _T_L_-;_-* &quot;-&quot;??\ _T_L_-;_-@_-"/>
    <numFmt numFmtId="179" formatCode="_-* #,##0\ _T_L_-;\-* #,##0\ _T_L_-;_-* &quot;-&quot;\ _T_L_-;_-@_-"/>
    <numFmt numFmtId="180" formatCode="[$-41F]d\ mmmm\ yy;@"/>
    <numFmt numFmtId="181" formatCode="_-* #,##0.00\ _Y_T_L_-;\-* #,##0.00\ _Y_T_L_-;_-* &quot;-&quot;??\ _Y_T_L_-;_-@_-"/>
    <numFmt numFmtId="182" formatCode="dd/mm/yy;@"/>
    <numFmt numFmtId="183" formatCode="0\ %\ "/>
    <numFmt numFmtId="184" formatCode="[$-F400]h:mm:ss\ AM/PM"/>
  </numFmts>
  <fonts count="79">
    <font>
      <sz val="10"/>
      <name val="Arial"/>
      <family val="2"/>
    </font>
    <font>
      <sz val="11"/>
      <color indexed="8"/>
      <name val="Calibri"/>
      <family val="2"/>
    </font>
    <font>
      <b/>
      <sz val="8"/>
      <name val="Corbel"/>
      <family val="2"/>
    </font>
    <font>
      <sz val="7"/>
      <color indexed="9"/>
      <name val="Calibri"/>
      <family val="2"/>
    </font>
    <font>
      <b/>
      <sz val="7"/>
      <color indexed="63"/>
      <name val="Calibri"/>
      <family val="2"/>
    </font>
    <font>
      <b/>
      <sz val="8"/>
      <name val="Calibri"/>
      <family val="2"/>
    </font>
    <font>
      <sz val="7"/>
      <name val="Calibri"/>
      <family val="2"/>
    </font>
    <font>
      <sz val="8"/>
      <name val="Arial"/>
      <family val="2"/>
    </font>
    <font>
      <sz val="7"/>
      <name val="Arial"/>
      <family val="2"/>
    </font>
    <font>
      <b/>
      <sz val="7"/>
      <name val="Arial"/>
      <family val="2"/>
    </font>
    <font>
      <b/>
      <sz val="7"/>
      <name val="Verdana"/>
      <family val="2"/>
    </font>
    <font>
      <sz val="7"/>
      <name val="Verdana"/>
      <family val="2"/>
    </font>
    <font>
      <sz val="10"/>
      <color indexed="9"/>
      <name val="Calibri"/>
      <family val="2"/>
    </font>
    <font>
      <u val="single"/>
      <sz val="8"/>
      <name val="Arial"/>
      <family val="2"/>
    </font>
    <font>
      <b/>
      <sz val="7"/>
      <color indexed="9"/>
      <name val="Calibri"/>
      <family val="2"/>
    </font>
    <font>
      <sz val="5"/>
      <color indexed="9"/>
      <name val="Calibri"/>
      <family val="2"/>
    </font>
    <font>
      <b/>
      <sz val="5"/>
      <color indexed="9"/>
      <name val="Calibri"/>
      <family val="2"/>
    </font>
    <font>
      <sz val="5"/>
      <name val="Arial"/>
      <family val="2"/>
    </font>
    <font>
      <sz val="7"/>
      <color indexed="63"/>
      <name val="Calibri"/>
      <family val="2"/>
    </font>
    <font>
      <b/>
      <sz val="5"/>
      <name val="Corbel"/>
      <family val="2"/>
    </font>
    <font>
      <b/>
      <sz val="5"/>
      <name val="Arial"/>
      <family val="2"/>
    </font>
    <font>
      <sz val="7"/>
      <color indexed="19"/>
      <name val="Calibri"/>
      <family val="2"/>
    </font>
    <font>
      <sz val="10"/>
      <name val="Verdana"/>
      <family val="2"/>
    </font>
    <font>
      <u val="single"/>
      <sz val="10"/>
      <color indexed="36"/>
      <name val="Arial"/>
      <family val="2"/>
    </font>
    <font>
      <u val="single"/>
      <sz val="10"/>
      <color indexed="12"/>
      <name val="Arial"/>
      <family val="2"/>
    </font>
    <font>
      <b/>
      <sz val="5"/>
      <color indexed="21"/>
      <name val="Corbel"/>
      <family val="2"/>
    </font>
    <font>
      <b/>
      <sz val="7"/>
      <color indexed="10"/>
      <name val="Webdings"/>
      <family val="1"/>
    </font>
    <font>
      <b/>
      <sz val="13"/>
      <color indexed="62"/>
      <name val="Calibri"/>
      <family val="2"/>
    </font>
    <font>
      <b/>
      <sz val="11"/>
      <color indexed="9"/>
      <name val="Calibri"/>
      <family val="2"/>
    </font>
    <font>
      <sz val="11"/>
      <color indexed="9"/>
      <name val="Calibri"/>
      <family val="2"/>
    </font>
    <font>
      <sz val="11"/>
      <color indexed="10"/>
      <name val="Calibri"/>
      <family val="2"/>
    </font>
    <font>
      <b/>
      <sz val="18"/>
      <color indexed="62"/>
      <name val="Cambria"/>
      <family val="1"/>
    </font>
    <font>
      <i/>
      <sz val="11"/>
      <color indexed="23"/>
      <name val="Calibri"/>
      <family val="2"/>
    </font>
    <font>
      <b/>
      <sz val="15"/>
      <color indexed="62"/>
      <name val="Calibri"/>
      <family val="2"/>
    </font>
    <font>
      <b/>
      <sz val="11"/>
      <color indexed="62"/>
      <name val="Calibri"/>
      <family val="2"/>
    </font>
    <font>
      <sz val="11"/>
      <color indexed="62"/>
      <name val="Calibri"/>
      <family val="2"/>
    </font>
    <font>
      <sz val="11"/>
      <color indexed="17"/>
      <name val="Calibri"/>
      <family val="2"/>
    </font>
    <font>
      <b/>
      <sz val="11"/>
      <color indexed="63"/>
      <name val="Calibri"/>
      <family val="2"/>
    </font>
    <font>
      <b/>
      <sz val="11"/>
      <color indexed="52"/>
      <name val="Calibri"/>
      <family val="2"/>
    </font>
    <font>
      <sz val="11"/>
      <color indexed="52"/>
      <name val="Calibri"/>
      <family val="2"/>
    </font>
    <font>
      <b/>
      <sz val="11"/>
      <color indexed="8"/>
      <name val="Calibri"/>
      <family val="2"/>
    </font>
    <font>
      <sz val="11"/>
      <color indexed="14"/>
      <name val="Calibri"/>
      <family val="2"/>
    </font>
    <font>
      <sz val="11"/>
      <color indexed="60"/>
      <name val="Calibri"/>
      <family val="2"/>
    </font>
    <font>
      <sz val="7"/>
      <color indexed="15"/>
      <name val="Arial"/>
      <family val="2"/>
    </font>
    <font>
      <b/>
      <sz val="8"/>
      <color indexed="56"/>
      <name val="Calibri"/>
      <family val="2"/>
    </font>
    <font>
      <b/>
      <sz val="5"/>
      <name val="Calibri"/>
      <family val="2"/>
    </font>
    <font>
      <sz val="5"/>
      <name val="Calibri"/>
      <family val="2"/>
    </font>
    <font>
      <sz val="10"/>
      <color indexed="15"/>
      <name val="Calibri"/>
      <family val="2"/>
    </font>
    <font>
      <sz val="10"/>
      <color indexed="15"/>
      <name val="Arial"/>
      <family val="2"/>
    </font>
    <font>
      <b/>
      <sz val="8"/>
      <color indexed="15"/>
      <name val="Corbel"/>
      <family val="2"/>
    </font>
    <font>
      <b/>
      <sz val="7"/>
      <color indexed="15"/>
      <name val="Calibri"/>
      <family val="2"/>
    </font>
    <font>
      <sz val="7"/>
      <color indexed="56"/>
      <name val="Calibri"/>
      <family val="2"/>
    </font>
    <font>
      <b/>
      <sz val="7"/>
      <color indexed="30"/>
      <name val="Calibri"/>
      <family val="2"/>
    </font>
    <font>
      <sz val="11"/>
      <color theme="1"/>
      <name val="Calibri"/>
      <family val="2"/>
    </font>
    <font>
      <sz val="11"/>
      <color theme="0"/>
      <name val="Calibri"/>
      <family val="2"/>
    </font>
    <font>
      <i/>
      <sz val="11"/>
      <color rgb="FF7F7F7F"/>
      <name val="Calibri"/>
      <family val="2"/>
    </font>
    <font>
      <b/>
      <sz val="18"/>
      <color theme="3"/>
      <name val="Cambria"/>
      <family val="1"/>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7"/>
      <color rgb="FF00B0F0"/>
      <name val="Arial"/>
      <family val="2"/>
    </font>
    <font>
      <b/>
      <sz val="7"/>
      <color theme="1" tint="0.34999001026153564"/>
      <name val="Calibri"/>
      <family val="2"/>
    </font>
    <font>
      <sz val="10"/>
      <color rgb="FF00B0F0"/>
      <name val="Calibri"/>
      <family val="2"/>
    </font>
    <font>
      <sz val="10"/>
      <color rgb="FF00B0F0"/>
      <name val="Arial"/>
      <family val="2"/>
    </font>
    <font>
      <b/>
      <sz val="8"/>
      <color rgb="FF00B0F0"/>
      <name val="Corbel"/>
      <family val="2"/>
    </font>
    <font>
      <b/>
      <sz val="7"/>
      <color rgb="FF00B0F0"/>
      <name val="Calibri"/>
      <family val="2"/>
    </font>
    <font>
      <sz val="7"/>
      <color rgb="FF002060"/>
      <name val="Calibri"/>
      <family val="2"/>
    </font>
    <font>
      <b/>
      <sz val="7"/>
      <color rgb="FF0070C0"/>
      <name val="Calibri"/>
      <family val="2"/>
    </font>
    <font>
      <b/>
      <sz val="8"/>
      <color rgb="FF00206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color indexed="63"/>
      </left>
      <right>
        <color indexed="63"/>
      </right>
      <top>
        <color indexed="63"/>
      </top>
      <bottom style="thin">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style="thin">
        <color indexed="55"/>
      </top>
      <bottom>
        <color indexed="63"/>
      </bottom>
    </border>
  </borders>
  <cellStyleXfs count="143">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lignment/>
      <protection/>
    </xf>
    <xf numFmtId="0" fontId="22"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1" applyNumberFormat="0" applyFill="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1" fontId="1" fillId="0" borderId="0" applyFont="0" applyFill="0" applyBorder="0" applyAlignment="0" applyProtection="0"/>
    <xf numFmtId="0" fontId="61" fillId="20" borderId="5" applyNumberFormat="0" applyAlignment="0" applyProtection="0"/>
    <xf numFmtId="0" fontId="62" fillId="21" borderId="6" applyNumberFormat="0" applyAlignment="0" applyProtection="0"/>
    <xf numFmtId="0" fontId="63" fillId="20" borderId="6" applyNumberFormat="0" applyAlignment="0" applyProtection="0"/>
    <xf numFmtId="0" fontId="64" fillId="22" borderId="7" applyNumberFormat="0" applyAlignment="0" applyProtection="0"/>
    <xf numFmtId="0" fontId="65" fillId="23"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6" fillId="24" borderId="0" applyNumberFormat="0" applyBorder="0" applyAlignment="0" applyProtection="0"/>
    <xf numFmtId="180"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180" fontId="0" fillId="0" borderId="0">
      <alignment/>
      <protection/>
    </xf>
    <xf numFmtId="0" fontId="0" fillId="0" borderId="0">
      <alignment/>
      <protection/>
    </xf>
    <xf numFmtId="0" fontId="0" fillId="0" borderId="0">
      <alignment/>
      <protection/>
    </xf>
    <xf numFmtId="0" fontId="0" fillId="0" borderId="0">
      <alignment/>
      <protection/>
    </xf>
    <xf numFmtId="180" fontId="53" fillId="0" borderId="0">
      <alignment/>
      <protection/>
    </xf>
    <xf numFmtId="0" fontId="0" fillId="0" borderId="0">
      <alignment/>
      <protection/>
    </xf>
    <xf numFmtId="180" fontId="0" fillId="0" borderId="0">
      <alignment/>
      <protection/>
    </xf>
    <xf numFmtId="0" fontId="53" fillId="0" borderId="0">
      <alignment/>
      <protection/>
    </xf>
    <xf numFmtId="180" fontId="53" fillId="0" borderId="0">
      <alignment/>
      <protection/>
    </xf>
    <xf numFmtId="180" fontId="53" fillId="0" borderId="0">
      <alignment/>
      <protection/>
    </xf>
    <xf numFmtId="180" fontId="53" fillId="0" borderId="0">
      <alignment/>
      <protection/>
    </xf>
    <xf numFmtId="180" fontId="53" fillId="0" borderId="0">
      <alignment/>
      <protection/>
    </xf>
    <xf numFmtId="0" fontId="0" fillId="0" borderId="0">
      <alignment/>
      <protection/>
    </xf>
    <xf numFmtId="0" fontId="0" fillId="0" borderId="0">
      <alignment/>
      <protection/>
    </xf>
    <xf numFmtId="180" fontId="53" fillId="0" borderId="0">
      <alignment/>
      <protection/>
    </xf>
    <xf numFmtId="180" fontId="53" fillId="0" borderId="0">
      <alignment/>
      <protection/>
    </xf>
    <xf numFmtId="0" fontId="53" fillId="0" borderId="0">
      <alignment/>
      <protection/>
    </xf>
    <xf numFmtId="0" fontId="0" fillId="0" borderId="0">
      <alignment/>
      <protection/>
    </xf>
    <xf numFmtId="180" fontId="0" fillId="0" borderId="0">
      <alignment/>
      <protection/>
    </xf>
    <xf numFmtId="180" fontId="53" fillId="0" borderId="0">
      <alignment/>
      <protection/>
    </xf>
    <xf numFmtId="180" fontId="53" fillId="0" borderId="0">
      <alignment/>
      <protection/>
    </xf>
    <xf numFmtId="0" fontId="0" fillId="25" borderId="8" applyNumberFormat="0" applyFont="0" applyAlignment="0" applyProtection="0"/>
    <xf numFmtId="0" fontId="67" fillId="26" borderId="0" applyNumberFormat="0" applyBorder="0" applyAlignment="0" applyProtection="0"/>
    <xf numFmtId="0" fontId="64" fillId="27" borderId="9">
      <alignment horizontal="center" vertical="center"/>
      <protection/>
    </xf>
    <xf numFmtId="176" fontId="0" fillId="0" borderId="0" applyFont="0" applyFill="0" applyBorder="0" applyAlignment="0" applyProtection="0"/>
    <xf numFmtId="177"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8" fillId="0" borderId="10" applyNumberFormat="0" applyFill="0" applyAlignment="0" applyProtection="0"/>
    <xf numFmtId="0" fontId="69" fillId="0" borderId="0" applyNumberForma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81" fontId="1" fillId="0" borderId="0" applyFont="0" applyFill="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19">
    <xf numFmtId="0" fontId="0" fillId="0" borderId="0" xfId="0" applyAlignment="1">
      <alignment/>
    </xf>
    <xf numFmtId="0" fontId="2" fillId="34" borderId="0" xfId="0" applyFont="1" applyFill="1" applyBorder="1" applyAlignment="1" applyProtection="1">
      <alignment horizontal="center" vertical="center" wrapText="1"/>
      <protection locked="0"/>
    </xf>
    <xf numFmtId="0" fontId="3" fillId="34" borderId="0" xfId="0" applyFont="1" applyFill="1" applyBorder="1" applyAlignment="1" applyProtection="1">
      <alignment horizontal="center"/>
      <protection locked="0"/>
    </xf>
    <xf numFmtId="0" fontId="3" fillId="34" borderId="0" xfId="0" applyFont="1" applyFill="1" applyBorder="1" applyAlignment="1" applyProtection="1">
      <alignment horizontal="center"/>
      <protection/>
    </xf>
    <xf numFmtId="0" fontId="4" fillId="34" borderId="0" xfId="0" applyFont="1" applyFill="1" applyBorder="1" applyAlignment="1" applyProtection="1">
      <alignment horizontal="left" vertical="center"/>
      <protection/>
    </xf>
    <xf numFmtId="0" fontId="5" fillId="34" borderId="0" xfId="0" applyFont="1" applyFill="1" applyBorder="1" applyAlignment="1" applyProtection="1">
      <alignment horizontal="right" vertical="center"/>
      <protection/>
    </xf>
    <xf numFmtId="14" fontId="6"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vertical="center"/>
      <protection/>
    </xf>
    <xf numFmtId="0" fontId="7" fillId="34" borderId="0" xfId="0" applyFont="1" applyFill="1" applyBorder="1" applyAlignment="1" applyProtection="1">
      <alignment horizontal="center" vertical="center"/>
      <protection/>
    </xf>
    <xf numFmtId="0" fontId="8" fillId="34" borderId="0" xfId="0" applyFont="1" applyFill="1" applyBorder="1" applyAlignment="1" applyProtection="1">
      <alignment vertical="center"/>
      <protection/>
    </xf>
    <xf numFmtId="182" fontId="9" fillId="34" borderId="0" xfId="0" applyNumberFormat="1" applyFont="1" applyFill="1" applyBorder="1" applyAlignment="1" applyProtection="1">
      <alignment horizontal="center" vertical="center"/>
      <protection/>
    </xf>
    <xf numFmtId="0" fontId="8" fillId="34" borderId="0"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4" fontId="70" fillId="34" borderId="0" xfId="0" applyNumberFormat="1" applyFont="1" applyFill="1" applyBorder="1" applyAlignment="1" applyProtection="1">
      <alignment horizontal="center" vertical="center"/>
      <protection/>
    </xf>
    <xf numFmtId="3" fontId="8" fillId="34" borderId="0" xfId="0" applyNumberFormat="1" applyFont="1" applyFill="1" applyBorder="1" applyAlignment="1" applyProtection="1">
      <alignment horizontal="center" vertical="center"/>
      <protection/>
    </xf>
    <xf numFmtId="4" fontId="8" fillId="34" borderId="0" xfId="0" applyNumberFormat="1" applyFont="1" applyFill="1" applyBorder="1" applyAlignment="1" applyProtection="1">
      <alignment horizontal="right" vertical="center"/>
      <protection/>
    </xf>
    <xf numFmtId="3" fontId="8" fillId="34" borderId="0" xfId="0" applyNumberFormat="1" applyFont="1" applyFill="1" applyBorder="1" applyAlignment="1" applyProtection="1">
      <alignment horizontal="right" vertical="center"/>
      <protection/>
    </xf>
    <xf numFmtId="4" fontId="9" fillId="34" borderId="0" xfId="0" applyNumberFormat="1" applyFont="1" applyFill="1" applyBorder="1" applyAlignment="1" applyProtection="1">
      <alignment horizontal="right" vertical="center"/>
      <protection/>
    </xf>
    <xf numFmtId="3" fontId="9" fillId="34" borderId="0" xfId="0" applyNumberFormat="1" applyFont="1" applyFill="1" applyBorder="1" applyAlignment="1" applyProtection="1">
      <alignment horizontal="right" vertical="center"/>
      <protection/>
    </xf>
    <xf numFmtId="4" fontId="10" fillId="34" borderId="0" xfId="0" applyNumberFormat="1" applyFont="1" applyFill="1" applyBorder="1" applyAlignment="1" applyProtection="1">
      <alignment horizontal="right" vertical="center"/>
      <protection/>
    </xf>
    <xf numFmtId="3" fontId="10" fillId="34" borderId="0" xfId="0" applyNumberFormat="1" applyFont="1" applyFill="1" applyBorder="1" applyAlignment="1" applyProtection="1">
      <alignment horizontal="right" vertical="center"/>
      <protection/>
    </xf>
    <xf numFmtId="3" fontId="11" fillId="34" borderId="0" xfId="0" applyNumberFormat="1" applyFont="1" applyFill="1" applyBorder="1" applyAlignment="1" applyProtection="1">
      <alignment horizontal="right" vertical="center"/>
      <protection/>
    </xf>
    <xf numFmtId="4" fontId="11" fillId="34" borderId="0" xfId="0" applyNumberFormat="1" applyFont="1" applyFill="1" applyBorder="1" applyAlignment="1" applyProtection="1">
      <alignment horizontal="right" vertical="center"/>
      <protection/>
    </xf>
    <xf numFmtId="183" fontId="11" fillId="34" borderId="0" xfId="0" applyNumberFormat="1" applyFont="1" applyFill="1" applyBorder="1" applyAlignment="1" applyProtection="1">
      <alignment horizontal="right" vertical="center"/>
      <protection/>
    </xf>
    <xf numFmtId="0" fontId="9" fillId="34" borderId="0" xfId="0" applyFont="1" applyFill="1" applyBorder="1" applyAlignment="1" applyProtection="1">
      <alignment horizontal="right" vertical="center"/>
      <protection/>
    </xf>
    <xf numFmtId="0" fontId="8" fillId="34" borderId="0" xfId="0" applyFont="1" applyFill="1" applyBorder="1" applyAlignment="1" applyProtection="1">
      <alignment horizontal="right" vertical="center"/>
      <protection/>
    </xf>
    <xf numFmtId="0" fontId="5" fillId="34" borderId="0" xfId="0" applyFont="1" applyFill="1" applyBorder="1" applyAlignment="1" applyProtection="1">
      <alignment horizontal="right" vertical="center" wrapText="1"/>
      <protection locked="0"/>
    </xf>
    <xf numFmtId="0" fontId="12" fillId="34" borderId="0" xfId="0" applyFont="1" applyFill="1" applyAlignment="1">
      <alignment vertical="center"/>
    </xf>
    <xf numFmtId="182" fontId="12" fillId="34" borderId="0" xfId="0" applyNumberFormat="1" applyFont="1" applyFill="1" applyAlignment="1">
      <alignment horizontal="center" vertical="center"/>
    </xf>
    <xf numFmtId="0" fontId="12" fillId="34" borderId="0" xfId="0" applyFont="1" applyFill="1" applyAlignment="1">
      <alignment horizontal="center" vertical="center"/>
    </xf>
    <xf numFmtId="0" fontId="0" fillId="34" borderId="0" xfId="0" applyNumberFormat="1" applyFont="1" applyFill="1" applyAlignment="1">
      <alignment vertical="center"/>
    </xf>
    <xf numFmtId="182" fontId="0" fillId="34" borderId="0" xfId="0" applyNumberFormat="1" applyFont="1" applyFill="1" applyAlignment="1">
      <alignment horizontal="center" vertical="center"/>
    </xf>
    <xf numFmtId="0" fontId="0" fillId="34" borderId="0" xfId="0" applyNumberFormat="1" applyFont="1" applyFill="1" applyAlignment="1">
      <alignment horizontal="center" vertical="center"/>
    </xf>
    <xf numFmtId="0" fontId="2" fillId="34" borderId="0" xfId="0" applyFont="1" applyFill="1" applyBorder="1" applyAlignment="1" applyProtection="1">
      <alignment horizontal="left" vertical="center"/>
      <protection locked="0"/>
    </xf>
    <xf numFmtId="182" fontId="2" fillId="34" borderId="0" xfId="0" applyNumberFormat="1" applyFont="1" applyFill="1" applyBorder="1" applyAlignment="1" applyProtection="1">
      <alignment horizontal="center" vertical="center"/>
      <protection locked="0"/>
    </xf>
    <xf numFmtId="0" fontId="2" fillId="34" borderId="0" xfId="0" applyFont="1" applyFill="1" applyBorder="1" applyAlignment="1" applyProtection="1">
      <alignment horizontal="center" vertical="center"/>
      <protection locked="0"/>
    </xf>
    <xf numFmtId="0" fontId="5" fillId="34" borderId="0" xfId="0" applyFont="1" applyFill="1" applyBorder="1" applyAlignment="1" applyProtection="1">
      <alignment horizontal="right"/>
      <protection locked="0"/>
    </xf>
    <xf numFmtId="0" fontId="3" fillId="35" borderId="11" xfId="0" applyNumberFormat="1" applyFont="1" applyFill="1" applyBorder="1" applyAlignment="1" applyProtection="1">
      <alignment horizontal="center" wrapText="1"/>
      <protection locked="0"/>
    </xf>
    <xf numFmtId="178" fontId="14" fillId="35" borderId="11" xfId="43" applyFont="1" applyFill="1" applyBorder="1" applyAlignment="1" applyProtection="1">
      <alignment horizontal="center"/>
      <protection locked="0"/>
    </xf>
    <xf numFmtId="0" fontId="15" fillId="35" borderId="11" xfId="0" applyNumberFormat="1" applyFont="1" applyFill="1" applyBorder="1" applyAlignment="1">
      <alignment horizontal="center" textRotation="90"/>
    </xf>
    <xf numFmtId="182" fontId="14" fillId="35" borderId="11" xfId="0" applyNumberFormat="1" applyFont="1" applyFill="1" applyBorder="1" applyAlignment="1" applyProtection="1">
      <alignment horizontal="center"/>
      <protection locked="0"/>
    </xf>
    <xf numFmtId="0" fontId="14" fillId="35" borderId="11" xfId="0" applyFont="1" applyFill="1" applyBorder="1" applyAlignment="1" applyProtection="1">
      <alignment horizontal="center"/>
      <protection locked="0"/>
    </xf>
    <xf numFmtId="0" fontId="5" fillId="34" borderId="0" xfId="0" applyFont="1" applyFill="1" applyBorder="1" applyAlignment="1" applyProtection="1">
      <alignment horizontal="right"/>
      <protection/>
    </xf>
    <xf numFmtId="2" fontId="3" fillId="35" borderId="12" xfId="0" applyNumberFormat="1" applyFont="1" applyFill="1" applyBorder="1" applyAlignment="1" applyProtection="1">
      <alignment horizontal="center" vertical="center"/>
      <protection/>
    </xf>
    <xf numFmtId="178" fontId="14" fillId="35" borderId="12" xfId="43" applyFont="1" applyFill="1" applyBorder="1" applyAlignment="1" applyProtection="1">
      <alignment horizontal="center" vertical="center"/>
      <protection/>
    </xf>
    <xf numFmtId="0" fontId="16" fillId="35" borderId="12" xfId="0" applyNumberFormat="1" applyFont="1" applyFill="1" applyBorder="1" applyAlignment="1" applyProtection="1">
      <alignment horizontal="center" vertical="center" textRotation="90"/>
      <protection locked="0"/>
    </xf>
    <xf numFmtId="182" fontId="14" fillId="35" borderId="12" xfId="0" applyNumberFormat="1" applyFont="1" applyFill="1" applyBorder="1" applyAlignment="1" applyProtection="1">
      <alignment horizontal="center" vertical="center" textRotation="90"/>
      <protection/>
    </xf>
    <xf numFmtId="0" fontId="14" fillId="35" borderId="12" xfId="0" applyFont="1" applyFill="1" applyBorder="1" applyAlignment="1" applyProtection="1">
      <alignment horizontal="center" vertical="center"/>
      <protection/>
    </xf>
    <xf numFmtId="0" fontId="14" fillId="35" borderId="12" xfId="0" applyNumberFormat="1" applyFont="1" applyFill="1" applyBorder="1" applyAlignment="1" applyProtection="1">
      <alignment horizontal="center" vertical="center" textRotation="90"/>
      <protection locked="0"/>
    </xf>
    <xf numFmtId="0" fontId="17" fillId="34" borderId="0" xfId="0" applyFont="1" applyFill="1" applyBorder="1" applyAlignment="1" applyProtection="1">
      <alignment horizontal="center" vertical="center"/>
      <protection/>
    </xf>
    <xf numFmtId="1" fontId="5" fillId="34" borderId="0" xfId="0" applyNumberFormat="1" applyFont="1" applyFill="1" applyBorder="1" applyAlignment="1" applyProtection="1">
      <alignment horizontal="right" vertical="center"/>
      <protection/>
    </xf>
    <xf numFmtId="2" fontId="18" fillId="34" borderId="13" xfId="0" applyNumberFormat="1" applyFont="1" applyFill="1" applyBorder="1" applyAlignment="1" applyProtection="1">
      <alignment horizontal="center" vertical="center"/>
      <protection/>
    </xf>
    <xf numFmtId="184" fontId="71" fillId="0" borderId="13" xfId="0" applyNumberFormat="1" applyFont="1" applyFill="1" applyBorder="1" applyAlignment="1">
      <alignment vertical="center"/>
    </xf>
    <xf numFmtId="0" fontId="45" fillId="0" borderId="13" xfId="0" applyNumberFormat="1" applyFont="1" applyFill="1" applyBorder="1" applyAlignment="1" applyProtection="1">
      <alignment horizontal="center" vertical="center"/>
      <protection/>
    </xf>
    <xf numFmtId="184" fontId="6" fillId="0" borderId="13" xfId="0" applyNumberFormat="1" applyFont="1" applyFill="1" applyBorder="1" applyAlignment="1">
      <alignment vertical="center"/>
    </xf>
    <xf numFmtId="182" fontId="6" fillId="0" borderId="13"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vertical="center"/>
      <protection/>
    </xf>
    <xf numFmtId="0" fontId="6" fillId="0" borderId="13" xfId="0" applyFont="1" applyFill="1" applyBorder="1" applyAlignment="1">
      <alignment horizontal="center" vertical="center"/>
    </xf>
    <xf numFmtId="0" fontId="71" fillId="0" borderId="13" xfId="0" applyFont="1" applyFill="1" applyBorder="1" applyAlignment="1">
      <alignment vertical="center"/>
    </xf>
    <xf numFmtId="0" fontId="45" fillId="0" borderId="13" xfId="0" applyFont="1" applyFill="1" applyBorder="1" applyAlignment="1" applyProtection="1">
      <alignment horizontal="center" vertical="center"/>
      <protection/>
    </xf>
    <xf numFmtId="0" fontId="6" fillId="0" borderId="13" xfId="0" applyNumberFormat="1" applyFont="1" applyFill="1" applyBorder="1" applyAlignment="1" applyProtection="1">
      <alignment vertical="center"/>
      <protection locked="0"/>
    </xf>
    <xf numFmtId="182" fontId="6" fillId="0" borderId="13" xfId="0" applyNumberFormat="1" applyFont="1" applyFill="1" applyBorder="1" applyAlignment="1" applyProtection="1">
      <alignment horizontal="center" vertical="center"/>
      <protection locked="0"/>
    </xf>
    <xf numFmtId="1" fontId="6" fillId="0" borderId="13" xfId="0" applyNumberFormat="1" applyFont="1" applyFill="1" applyBorder="1" applyAlignment="1">
      <alignment horizontal="center" vertical="center"/>
    </xf>
    <xf numFmtId="2" fontId="6" fillId="36" borderId="13" xfId="0" applyNumberFormat="1" applyFont="1" applyFill="1" applyBorder="1" applyAlignment="1" applyProtection="1">
      <alignment horizontal="center" vertical="center"/>
      <protection/>
    </xf>
    <xf numFmtId="0" fontId="18" fillId="34" borderId="13" xfId="0" applyFont="1" applyFill="1" applyBorder="1" applyAlignment="1">
      <alignment horizontal="center" vertical="center"/>
    </xf>
    <xf numFmtId="184" fontId="46" fillId="0" borderId="13" xfId="0" applyNumberFormat="1" applyFont="1" applyFill="1" applyBorder="1" applyAlignment="1">
      <alignment horizontal="center" vertical="center"/>
    </xf>
    <xf numFmtId="0" fontId="71" fillId="0" borderId="13" xfId="0" applyNumberFormat="1" applyFont="1" applyFill="1" applyBorder="1" applyAlignment="1">
      <alignment vertical="center"/>
    </xf>
    <xf numFmtId="0" fontId="46" fillId="0" borderId="13" xfId="0" applyFont="1" applyFill="1" applyBorder="1" applyAlignment="1">
      <alignment horizontal="center" vertical="center"/>
    </xf>
    <xf numFmtId="0" fontId="72" fillId="34" borderId="0" xfId="0" applyFont="1" applyFill="1" applyAlignment="1">
      <alignment horizontal="center" vertical="center"/>
    </xf>
    <xf numFmtId="0" fontId="73" fillId="34" borderId="0" xfId="0" applyNumberFormat="1" applyFont="1" applyFill="1" applyAlignment="1">
      <alignment horizontal="center" vertical="center"/>
    </xf>
    <xf numFmtId="0" fontId="0" fillId="34" borderId="0" xfId="0" applyFill="1" applyAlignment="1">
      <alignment horizontal="center" vertical="center"/>
    </xf>
    <xf numFmtId="0" fontId="74" fillId="34" borderId="0" xfId="0" applyFont="1" applyFill="1" applyBorder="1" applyAlignment="1" applyProtection="1">
      <alignment horizontal="center" vertical="center"/>
      <protection locked="0"/>
    </xf>
    <xf numFmtId="0" fontId="75" fillId="35" borderId="11" xfId="0" applyFont="1" applyFill="1" applyBorder="1" applyAlignment="1" applyProtection="1">
      <alignment horizontal="center"/>
      <protection locked="0"/>
    </xf>
    <xf numFmtId="0" fontId="75" fillId="35" borderId="12" xfId="0" applyNumberFormat="1" applyFont="1" applyFill="1" applyBorder="1" applyAlignment="1" applyProtection="1">
      <alignment horizontal="center" vertical="center" textRotation="90"/>
      <protection locked="0"/>
    </xf>
    <xf numFmtId="4" fontId="14" fillId="35" borderId="12" xfId="0" applyNumberFormat="1" applyFont="1" applyFill="1" applyBorder="1" applyAlignment="1" applyProtection="1">
      <alignment horizontal="center" vertical="center" wrapText="1"/>
      <protection/>
    </xf>
    <xf numFmtId="3" fontId="14" fillId="35" borderId="12" xfId="0" applyNumberFormat="1" applyFont="1" applyFill="1" applyBorder="1" applyAlignment="1" applyProtection="1">
      <alignment horizontal="center" vertical="center" wrapText="1"/>
      <protection/>
    </xf>
    <xf numFmtId="0" fontId="76" fillId="0" borderId="13" xfId="0" applyFont="1" applyFill="1" applyBorder="1" applyAlignment="1">
      <alignment horizontal="center" vertical="center"/>
    </xf>
    <xf numFmtId="0" fontId="6" fillId="0" borderId="13" xfId="0" applyFont="1" applyFill="1" applyBorder="1" applyAlignment="1" applyProtection="1">
      <alignment horizontal="center" vertical="center"/>
      <protection/>
    </xf>
    <xf numFmtId="4" fontId="6" fillId="0" borderId="13" xfId="45" applyNumberFormat="1" applyFont="1" applyFill="1" applyBorder="1" applyAlignment="1">
      <alignment vertical="center"/>
    </xf>
    <xf numFmtId="3" fontId="6" fillId="0" borderId="13" xfId="45" applyNumberFormat="1" applyFont="1" applyFill="1" applyBorder="1" applyAlignment="1">
      <alignment vertical="center"/>
    </xf>
    <xf numFmtId="4" fontId="6" fillId="0" borderId="13" xfId="43" applyNumberFormat="1" applyFont="1" applyFill="1" applyBorder="1" applyAlignment="1" applyProtection="1">
      <alignment vertical="center"/>
      <protection locked="0"/>
    </xf>
    <xf numFmtId="3" fontId="6" fillId="0" borderId="13" xfId="43" applyNumberFormat="1" applyFont="1" applyFill="1" applyBorder="1" applyAlignment="1" applyProtection="1">
      <alignment vertical="center"/>
      <protection locked="0"/>
    </xf>
    <xf numFmtId="3" fontId="14" fillId="35" borderId="12" xfId="0" applyNumberFormat="1" applyFont="1" applyFill="1" applyBorder="1" applyAlignment="1" applyProtection="1">
      <alignment horizontal="center" vertical="center" textRotation="90" wrapText="1"/>
      <protection/>
    </xf>
    <xf numFmtId="9" fontId="21" fillId="0" borderId="13" xfId="132" applyNumberFormat="1" applyFont="1" applyFill="1" applyBorder="1" applyAlignment="1" applyProtection="1">
      <alignment vertical="center"/>
      <protection/>
    </xf>
    <xf numFmtId="4" fontId="77" fillId="0" borderId="13" xfId="0" applyNumberFormat="1" applyFont="1" applyFill="1" applyBorder="1" applyAlignment="1">
      <alignment vertical="center"/>
    </xf>
    <xf numFmtId="3" fontId="77" fillId="0" borderId="13" xfId="0" applyNumberFormat="1" applyFont="1" applyFill="1" applyBorder="1" applyAlignment="1">
      <alignment vertical="center"/>
    </xf>
    <xf numFmtId="3" fontId="6" fillId="0" borderId="13" xfId="130" applyNumberFormat="1" applyFont="1" applyFill="1" applyBorder="1" applyAlignment="1" applyProtection="1">
      <alignment vertical="center"/>
      <protection/>
    </xf>
    <xf numFmtId="2" fontId="6" fillId="0" borderId="13" xfId="130" applyNumberFormat="1" applyFont="1" applyFill="1" applyBorder="1" applyAlignment="1" applyProtection="1">
      <alignment vertical="center"/>
      <protection/>
    </xf>
    <xf numFmtId="4" fontId="6" fillId="0" borderId="13" xfId="0" applyNumberFormat="1" applyFont="1" applyFill="1" applyBorder="1" applyAlignment="1">
      <alignment vertical="center"/>
    </xf>
    <xf numFmtId="3" fontId="6" fillId="0" borderId="13" xfId="0" applyNumberFormat="1" applyFont="1" applyFill="1" applyBorder="1" applyAlignment="1">
      <alignment vertical="center"/>
    </xf>
    <xf numFmtId="9" fontId="6" fillId="0" borderId="13" xfId="132" applyNumberFormat="1" applyFont="1" applyFill="1" applyBorder="1" applyAlignment="1" applyProtection="1">
      <alignment vertical="center"/>
      <protection/>
    </xf>
    <xf numFmtId="4" fontId="6" fillId="0" borderId="13" xfId="132" applyNumberFormat="1" applyFont="1" applyFill="1" applyBorder="1" applyAlignment="1" applyProtection="1">
      <alignment vertical="center"/>
      <protection/>
    </xf>
    <xf numFmtId="3" fontId="6" fillId="0" borderId="13" xfId="132" applyNumberFormat="1" applyFont="1" applyFill="1" applyBorder="1" applyAlignment="1" applyProtection="1">
      <alignment vertical="center"/>
      <protection/>
    </xf>
    <xf numFmtId="4" fontId="77" fillId="0" borderId="13" xfId="43" applyNumberFormat="1" applyFont="1" applyFill="1" applyBorder="1" applyAlignment="1" applyProtection="1">
      <alignment vertical="center"/>
      <protection locked="0"/>
    </xf>
    <xf numFmtId="3" fontId="77" fillId="0" borderId="13" xfId="43" applyNumberFormat="1" applyFont="1" applyFill="1" applyBorder="1" applyAlignment="1" applyProtection="1">
      <alignment vertical="center"/>
      <protection locked="0"/>
    </xf>
    <xf numFmtId="4" fontId="6" fillId="0" borderId="13" xfId="43" applyNumberFormat="1" applyFont="1" applyFill="1" applyBorder="1" applyAlignment="1" applyProtection="1">
      <alignment horizontal="right" vertical="center"/>
      <protection locked="0"/>
    </xf>
    <xf numFmtId="3" fontId="77" fillId="0" borderId="13" xfId="45" applyNumberFormat="1" applyFont="1" applyFill="1" applyBorder="1" applyAlignment="1" applyProtection="1">
      <alignment vertical="center"/>
      <protection locked="0"/>
    </xf>
    <xf numFmtId="4" fontId="6" fillId="0" borderId="13" xfId="45" applyNumberFormat="1" applyFont="1" applyFill="1" applyBorder="1" applyAlignment="1" applyProtection="1">
      <alignment horizontal="right" vertical="center"/>
      <protection locked="0"/>
    </xf>
    <xf numFmtId="3" fontId="6" fillId="0" borderId="13" xfId="43" applyNumberFormat="1" applyFont="1" applyFill="1" applyBorder="1" applyAlignment="1" applyProtection="1">
      <alignment horizontal="right" vertical="center"/>
      <protection locked="0"/>
    </xf>
    <xf numFmtId="9" fontId="6" fillId="0" borderId="13" xfId="132" applyNumberFormat="1" applyFont="1" applyFill="1" applyBorder="1" applyAlignment="1" applyProtection="1">
      <alignment horizontal="right" vertical="center"/>
      <protection/>
    </xf>
    <xf numFmtId="2" fontId="6" fillId="0" borderId="13" xfId="0" applyNumberFormat="1" applyFont="1" applyFill="1" applyBorder="1" applyAlignment="1" applyProtection="1">
      <alignment vertical="center"/>
      <protection/>
    </xf>
    <xf numFmtId="3" fontId="6" fillId="0" borderId="13" xfId="45" applyNumberFormat="1" applyFont="1" applyFill="1" applyBorder="1" applyAlignment="1" applyProtection="1">
      <alignment horizontal="right" vertical="center"/>
      <protection locked="0"/>
    </xf>
    <xf numFmtId="4" fontId="6" fillId="0" borderId="13" xfId="45" applyNumberFormat="1" applyFont="1" applyFill="1" applyBorder="1" applyAlignment="1" applyProtection="1">
      <alignment vertical="center"/>
      <protection locked="0"/>
    </xf>
    <xf numFmtId="3" fontId="6" fillId="0" borderId="13" xfId="45" applyNumberFormat="1" applyFont="1" applyFill="1" applyBorder="1" applyAlignment="1" applyProtection="1">
      <alignment vertical="center"/>
      <protection locked="0"/>
    </xf>
    <xf numFmtId="4" fontId="6" fillId="0" borderId="13" xfId="66" applyNumberFormat="1" applyFont="1" applyFill="1" applyBorder="1" applyAlignment="1">
      <alignment vertical="center"/>
    </xf>
    <xf numFmtId="3" fontId="6" fillId="0" borderId="13" xfId="66" applyNumberFormat="1" applyFont="1" applyFill="1" applyBorder="1" applyAlignment="1">
      <alignment vertical="center"/>
    </xf>
    <xf numFmtId="0" fontId="5" fillId="34" borderId="0" xfId="0" applyNumberFormat="1" applyFont="1" applyFill="1" applyBorder="1" applyAlignment="1" applyProtection="1">
      <alignment horizontal="center" vertical="center" wrapText="1"/>
      <protection locked="0"/>
    </xf>
    <xf numFmtId="2" fontId="13" fillId="34" borderId="0" xfId="68" applyNumberFormat="1" applyFont="1" applyFill="1" applyBorder="1" applyAlignment="1" applyProtection="1">
      <alignment horizontal="center" vertical="center" wrapText="1"/>
      <protection locked="0"/>
    </xf>
    <xf numFmtId="0" fontId="7" fillId="34" borderId="0" xfId="0" applyFont="1" applyFill="1" applyAlignment="1">
      <alignment vertical="center" wrapText="1"/>
    </xf>
    <xf numFmtId="0" fontId="78" fillId="34" borderId="14" xfId="0" applyNumberFormat="1" applyFont="1" applyFill="1" applyBorder="1" applyAlignment="1" applyProtection="1">
      <alignment horizontal="center" vertical="center" wrapText="1"/>
      <protection locked="0"/>
    </xf>
    <xf numFmtId="0" fontId="14" fillId="35" borderId="15" xfId="0" applyFont="1" applyFill="1" applyBorder="1" applyAlignment="1">
      <alignment horizontal="center" vertical="center" wrapText="1"/>
    </xf>
    <xf numFmtId="0" fontId="14" fillId="35" borderId="16" xfId="0" applyFont="1" applyFill="1" applyBorder="1" applyAlignment="1">
      <alignment horizontal="center" vertical="center" wrapText="1"/>
    </xf>
    <xf numFmtId="0" fontId="14" fillId="35" borderId="17"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3" fillId="0" borderId="11" xfId="0" applyFont="1" applyBorder="1" applyAlignment="1">
      <alignment horizontal="center" wrapText="1"/>
    </xf>
    <xf numFmtId="3" fontId="19" fillId="34" borderId="0" xfId="0" applyNumberFormat="1" applyFont="1" applyFill="1" applyBorder="1" applyAlignment="1" applyProtection="1">
      <alignment horizontal="right" vertical="center" wrapText="1"/>
      <protection locked="0"/>
    </xf>
    <xf numFmtId="0" fontId="20" fillId="34" borderId="0" xfId="0" applyFont="1" applyFill="1" applyAlignment="1" applyProtection="1">
      <alignment wrapText="1"/>
      <protection locked="0"/>
    </xf>
    <xf numFmtId="0" fontId="17" fillId="34" borderId="0" xfId="0" applyFont="1" applyFill="1" applyAlignment="1">
      <alignment wrapText="1"/>
    </xf>
    <xf numFmtId="0" fontId="17" fillId="34" borderId="14" xfId="0" applyFont="1" applyFill="1" applyBorder="1" applyAlignment="1">
      <alignment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0]" xfId="42"/>
    <cellStyle name="Binlik Ayracı 2" xfId="43"/>
    <cellStyle name="Binlik Ayracı 2 2" xfId="44"/>
    <cellStyle name="Binlik Ayracı 2 2 2" xfId="45"/>
    <cellStyle name="Binlik Ayracı 2 3" xfId="46"/>
    <cellStyle name="Binlik Ayracı 2 3 2" xfId="47"/>
    <cellStyle name="Binlik Ayracı 2 4" xfId="48"/>
    <cellStyle name="Binlik Ayracı 3" xfId="49"/>
    <cellStyle name="Binlik Ayracı 4" xfId="50"/>
    <cellStyle name="Binlik Ayracı 4 2" xfId="51"/>
    <cellStyle name="Binlik Ayracı 5" xfId="52"/>
    <cellStyle name="Binlik Ayracı 6" xfId="53"/>
    <cellStyle name="Binlik Ayracı 6 2" xfId="54"/>
    <cellStyle name="Binlik Ayracı 7" xfId="55"/>
    <cellStyle name="Binlik Ayracı 7 2" xfId="56"/>
    <cellStyle name="Comma 2" xfId="57"/>
    <cellStyle name="Comma 2 2" xfId="58"/>
    <cellStyle name="Comma 2 3" xfId="59"/>
    <cellStyle name="Comma 2 3 2" xfId="60"/>
    <cellStyle name="Comma 4" xfId="61"/>
    <cellStyle name="Çıkış" xfId="62"/>
    <cellStyle name="Giriş" xfId="63"/>
    <cellStyle name="Hesaplama" xfId="64"/>
    <cellStyle name="İşaretli Hücre" xfId="65"/>
    <cellStyle name="İyi" xfId="66"/>
    <cellStyle name="Followed Hyperlink" xfId="67"/>
    <cellStyle name="Hyperlink" xfId="68"/>
    <cellStyle name="Köprü 2" xfId="69"/>
    <cellStyle name="Kötü" xfId="70"/>
    <cellStyle name="Normal 10" xfId="71"/>
    <cellStyle name="Normal 11" xfId="72"/>
    <cellStyle name="Normal 11 2" xfId="73"/>
    <cellStyle name="Normal 12" xfId="74"/>
    <cellStyle name="Normal 12 2" xfId="75"/>
    <cellStyle name="Normal 2" xfId="76"/>
    <cellStyle name="Normal 2 10 10" xfId="77"/>
    <cellStyle name="Normal 2 10 10 2" xfId="78"/>
    <cellStyle name="Normal 2 2" xfId="79"/>
    <cellStyle name="Normal 2 2 2" xfId="80"/>
    <cellStyle name="Normal 2 2 2 2" xfId="81"/>
    <cellStyle name="Normal 2 2 3" xfId="82"/>
    <cellStyle name="Normal 2 2 4" xfId="83"/>
    <cellStyle name="Normal 2 2 5" xfId="84"/>
    <cellStyle name="Normal 2 2 5 2" xfId="85"/>
    <cellStyle name="Normal 2 3" xfId="86"/>
    <cellStyle name="Normal 2 4" xfId="87"/>
    <cellStyle name="Normal 2 5" xfId="88"/>
    <cellStyle name="Normal 2 5 2" xfId="89"/>
    <cellStyle name="Normal 3" xfId="90"/>
    <cellStyle name="Normal 3 2" xfId="91"/>
    <cellStyle name="Normal 4" xfId="92"/>
    <cellStyle name="Normal 4 2" xfId="93"/>
    <cellStyle name="Normal 5" xfId="94"/>
    <cellStyle name="Normal 5 2" xfId="95"/>
    <cellStyle name="Normal 5 2 2" xfId="96"/>
    <cellStyle name="Normal 5 3" xfId="97"/>
    <cellStyle name="Normal 5 4" xfId="98"/>
    <cellStyle name="Normal 5 5" xfId="99"/>
    <cellStyle name="Normal 6" xfId="100"/>
    <cellStyle name="Normal 6 2" xfId="101"/>
    <cellStyle name="Normal 6 3" xfId="102"/>
    <cellStyle name="Normal 6 4" xfId="103"/>
    <cellStyle name="Normal 7" xfId="104"/>
    <cellStyle name="Normal 7 2" xfId="105"/>
    <cellStyle name="Normal 8" xfId="106"/>
    <cellStyle name="Normal 9" xfId="107"/>
    <cellStyle name="Not" xfId="108"/>
    <cellStyle name="Nötr" xfId="109"/>
    <cellStyle name="Onaylı" xfId="110"/>
    <cellStyle name="Currency" xfId="111"/>
    <cellStyle name="Currency [0]" xfId="112"/>
    <cellStyle name="ParaBirimi 2" xfId="113"/>
    <cellStyle name="ParaBirimi 3" xfId="114"/>
    <cellStyle name="Toplam" xfId="115"/>
    <cellStyle name="Uyarı Metni" xfId="116"/>
    <cellStyle name="Comma"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s>
</file>

<file path=xl/worksheets/sheet1.xml><?xml version="1.0" encoding="utf-8"?>
<worksheet xmlns="http://schemas.openxmlformats.org/spreadsheetml/2006/main" xmlns:r="http://schemas.openxmlformats.org/officeDocument/2006/relationships">
  <dimension ref="A1:AL65"/>
  <sheetViews>
    <sheetView tabSelected="1"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8" sqref="A8"/>
    </sheetView>
  </sheetViews>
  <sheetFormatPr defaultColWidth="4.57421875" defaultRowHeight="12.75"/>
  <cols>
    <col min="1" max="1" width="3.00390625" style="5" customWidth="1"/>
    <col min="2" max="2" width="4.140625" style="6" customWidth="1"/>
    <col min="3" max="3" width="30.7109375" style="7" customWidth="1"/>
    <col min="4" max="4" width="4.00390625" style="8" customWidth="1"/>
    <col min="5" max="5" width="29.57421875" style="9" customWidth="1"/>
    <col min="6" max="6" width="6.57421875" style="10" customWidth="1"/>
    <col min="7" max="7" width="15.7109375" style="11" customWidth="1"/>
    <col min="8" max="9" width="3.421875" style="12" customWidth="1"/>
    <col min="10" max="10" width="3.421875" style="13" customWidth="1"/>
    <col min="11" max="11" width="2.57421875" style="14" bestFit="1" customWidth="1"/>
    <col min="12" max="12" width="7.28125" style="15" bestFit="1" customWidth="1"/>
    <col min="13" max="13" width="4.8515625" style="16" bestFit="1" customWidth="1"/>
    <col min="14" max="14" width="7.28125" style="15" bestFit="1" customWidth="1"/>
    <col min="15" max="15" width="4.8515625" style="16" bestFit="1" customWidth="1"/>
    <col min="16" max="16" width="7.28125" style="17" bestFit="1" customWidth="1"/>
    <col min="17" max="17" width="4.8515625" style="18" bestFit="1" customWidth="1"/>
    <col min="18" max="18" width="8.28125" style="19" bestFit="1" customWidth="1"/>
    <col min="19" max="19" width="5.57421875" style="20" bestFit="1" customWidth="1"/>
    <col min="20" max="20" width="4.28125" style="21" bestFit="1" customWidth="1"/>
    <col min="21" max="21" width="5.28125" style="22" bestFit="1" customWidth="1"/>
    <col min="22" max="22" width="8.28125" style="22" bestFit="1" customWidth="1"/>
    <col min="23" max="23" width="5.57421875" style="22" bestFit="1" customWidth="1"/>
    <col min="24" max="24" width="4.421875" style="23" bestFit="1" customWidth="1"/>
    <col min="25" max="25" width="4.7109375" style="23" bestFit="1" customWidth="1"/>
    <col min="26" max="26" width="7.28125" style="22" bestFit="1" customWidth="1"/>
    <col min="27" max="27" width="4.8515625" style="16" bestFit="1" customWidth="1"/>
    <col min="28" max="28" width="8.421875" style="17" customWidth="1"/>
    <col min="29" max="29" width="5.7109375" style="18" customWidth="1"/>
    <col min="30" max="30" width="4.421875" style="16" customWidth="1"/>
    <col min="31" max="31" width="4.421875" style="15" customWidth="1"/>
    <col min="32" max="32" width="8.421875" style="15" hidden="1" customWidth="1"/>
    <col min="33" max="33" width="5.7109375" style="15" hidden="1" customWidth="1"/>
    <col min="34" max="35" width="5.140625" style="16" hidden="1" customWidth="1"/>
    <col min="36" max="36" width="9.140625" style="17" customWidth="1"/>
    <col min="37" max="37" width="6.7109375" style="24" customWidth="1"/>
    <col min="38" max="38" width="4.421875" style="25" customWidth="1"/>
    <col min="39" max="16384" width="4.57421875" style="7" customWidth="1"/>
  </cols>
  <sheetData>
    <row r="1" spans="1:38" s="1" customFormat="1" ht="12.75">
      <c r="A1" s="26" t="s">
        <v>0</v>
      </c>
      <c r="B1" s="106" t="s">
        <v>1</v>
      </c>
      <c r="C1" s="106"/>
      <c r="D1" s="106"/>
      <c r="E1" s="27"/>
      <c r="F1" s="28"/>
      <c r="G1" s="27"/>
      <c r="H1" s="29"/>
      <c r="I1" s="29"/>
      <c r="J1" s="68"/>
      <c r="K1" s="29"/>
      <c r="L1" s="115" t="s">
        <v>2</v>
      </c>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row>
    <row r="2" spans="1:38" s="1" customFormat="1" ht="12.75">
      <c r="A2" s="26"/>
      <c r="B2" s="107" t="s">
        <v>3</v>
      </c>
      <c r="C2" s="108"/>
      <c r="D2" s="108"/>
      <c r="E2" s="30"/>
      <c r="F2" s="31"/>
      <c r="G2" s="30"/>
      <c r="H2" s="32"/>
      <c r="I2" s="32"/>
      <c r="J2" s="69"/>
      <c r="K2" s="70"/>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row>
    <row r="3" spans="1:38" s="1" customFormat="1" ht="11.25">
      <c r="A3" s="26"/>
      <c r="B3" s="109" t="s">
        <v>4</v>
      </c>
      <c r="C3" s="109"/>
      <c r="D3" s="109"/>
      <c r="E3" s="33"/>
      <c r="F3" s="34"/>
      <c r="G3" s="33"/>
      <c r="H3" s="35"/>
      <c r="I3" s="35"/>
      <c r="J3" s="71"/>
      <c r="K3" s="35"/>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row>
    <row r="4" spans="1:38" s="2" customFormat="1" ht="11.25">
      <c r="A4" s="36"/>
      <c r="B4" s="37"/>
      <c r="C4" s="38"/>
      <c r="D4" s="39"/>
      <c r="E4" s="38"/>
      <c r="F4" s="40"/>
      <c r="G4" s="41"/>
      <c r="H4" s="41"/>
      <c r="I4" s="41"/>
      <c r="J4" s="72"/>
      <c r="K4" s="41"/>
      <c r="L4" s="110" t="s">
        <v>5</v>
      </c>
      <c r="M4" s="111"/>
      <c r="N4" s="110" t="s">
        <v>6</v>
      </c>
      <c r="O4" s="111"/>
      <c r="P4" s="110" t="s">
        <v>7</v>
      </c>
      <c r="Q4" s="111"/>
      <c r="R4" s="110" t="s">
        <v>8</v>
      </c>
      <c r="S4" s="112"/>
      <c r="T4" s="112"/>
      <c r="U4" s="111"/>
      <c r="V4" s="110" t="s">
        <v>9</v>
      </c>
      <c r="W4" s="111"/>
      <c r="X4" s="110" t="s">
        <v>10</v>
      </c>
      <c r="Y4" s="111"/>
      <c r="Z4" s="110" t="s">
        <v>11</v>
      </c>
      <c r="AA4" s="111"/>
      <c r="AB4" s="113" t="s">
        <v>12</v>
      </c>
      <c r="AC4" s="114"/>
      <c r="AD4" s="110" t="s">
        <v>12</v>
      </c>
      <c r="AE4" s="111"/>
      <c r="AF4" s="110" t="s">
        <v>13</v>
      </c>
      <c r="AG4" s="111"/>
      <c r="AH4" s="110" t="s">
        <v>10</v>
      </c>
      <c r="AI4" s="111"/>
      <c r="AJ4" s="113" t="s">
        <v>14</v>
      </c>
      <c r="AK4" s="113"/>
      <c r="AL4" s="113"/>
    </row>
    <row r="5" spans="1:38" s="3" customFormat="1" ht="45.75">
      <c r="A5" s="42"/>
      <c r="B5" s="43"/>
      <c r="C5" s="44" t="s">
        <v>15</v>
      </c>
      <c r="D5" s="45" t="s">
        <v>16</v>
      </c>
      <c r="E5" s="44" t="s">
        <v>17</v>
      </c>
      <c r="F5" s="46" t="s">
        <v>18</v>
      </c>
      <c r="G5" s="47" t="s">
        <v>19</v>
      </c>
      <c r="H5" s="48" t="s">
        <v>20</v>
      </c>
      <c r="I5" s="48" t="s">
        <v>21</v>
      </c>
      <c r="J5" s="73" t="s">
        <v>22</v>
      </c>
      <c r="K5" s="48" t="s">
        <v>23</v>
      </c>
      <c r="L5" s="74" t="s">
        <v>24</v>
      </c>
      <c r="M5" s="75" t="s">
        <v>25</v>
      </c>
      <c r="N5" s="74" t="s">
        <v>24</v>
      </c>
      <c r="O5" s="75" t="s">
        <v>25</v>
      </c>
      <c r="P5" s="74" t="s">
        <v>24</v>
      </c>
      <c r="Q5" s="75" t="s">
        <v>25</v>
      </c>
      <c r="R5" s="74" t="s">
        <v>26</v>
      </c>
      <c r="S5" s="75" t="s">
        <v>27</v>
      </c>
      <c r="T5" s="82" t="s">
        <v>28</v>
      </c>
      <c r="U5" s="82" t="s">
        <v>29</v>
      </c>
      <c r="V5" s="74" t="s">
        <v>24</v>
      </c>
      <c r="W5" s="75" t="s">
        <v>30</v>
      </c>
      <c r="X5" s="82" t="s">
        <v>31</v>
      </c>
      <c r="Y5" s="82" t="s">
        <v>32</v>
      </c>
      <c r="Z5" s="74" t="s">
        <v>24</v>
      </c>
      <c r="AA5" s="75" t="s">
        <v>30</v>
      </c>
      <c r="AB5" s="74" t="s">
        <v>24</v>
      </c>
      <c r="AC5" s="75" t="s">
        <v>33</v>
      </c>
      <c r="AD5" s="82" t="s">
        <v>28</v>
      </c>
      <c r="AE5" s="82" t="s">
        <v>29</v>
      </c>
      <c r="AF5" s="74" t="s">
        <v>24</v>
      </c>
      <c r="AG5" s="75" t="s">
        <v>30</v>
      </c>
      <c r="AH5" s="82" t="s">
        <v>31</v>
      </c>
      <c r="AI5" s="82" t="s">
        <v>34</v>
      </c>
      <c r="AJ5" s="74" t="s">
        <v>24</v>
      </c>
      <c r="AK5" s="75" t="s">
        <v>25</v>
      </c>
      <c r="AL5" s="82" t="s">
        <v>29</v>
      </c>
    </row>
    <row r="6" spans="4:25" ht="11.25">
      <c r="D6" s="49"/>
      <c r="X6" s="83">
        <f>IF(V6&lt;&gt;0,-(V6-R6)/V6,"")</f>
      </c>
      <c r="Y6" s="83">
        <f>IF(W6&lt;&gt;0,-(W6-S6)/W6,"")</f>
      </c>
    </row>
    <row r="7" spans="1:38" s="4" customFormat="1" ht="11.25">
      <c r="A7" s="50">
        <v>1</v>
      </c>
      <c r="B7" s="51"/>
      <c r="C7" s="52" t="s">
        <v>35</v>
      </c>
      <c r="D7" s="53" t="s">
        <v>36</v>
      </c>
      <c r="E7" s="54" t="s">
        <v>35</v>
      </c>
      <c r="F7" s="55">
        <v>42755</v>
      </c>
      <c r="G7" s="56" t="s">
        <v>37</v>
      </c>
      <c r="H7" s="57">
        <v>349</v>
      </c>
      <c r="I7" s="57">
        <v>355</v>
      </c>
      <c r="J7" s="76">
        <v>493</v>
      </c>
      <c r="K7" s="77">
        <v>3</v>
      </c>
      <c r="L7" s="78">
        <v>728876.22</v>
      </c>
      <c r="M7" s="79">
        <v>58597</v>
      </c>
      <c r="N7" s="78">
        <v>934276.36</v>
      </c>
      <c r="O7" s="79">
        <v>73726</v>
      </c>
      <c r="P7" s="78">
        <v>930316.53</v>
      </c>
      <c r="Q7" s="79">
        <v>73944</v>
      </c>
      <c r="R7" s="84">
        <f aca="true" t="shared" si="0" ref="R7:R64">L7+N7+P7</f>
        <v>2593469.1100000003</v>
      </c>
      <c r="S7" s="85">
        <f aca="true" t="shared" si="1" ref="S7:S64">M7+O7+Q7</f>
        <v>206267</v>
      </c>
      <c r="T7" s="86">
        <f aca="true" t="shared" si="2" ref="T7:T17">S7/J7</f>
        <v>418.3914807302231</v>
      </c>
      <c r="U7" s="87">
        <f aca="true" t="shared" si="3" ref="U7:U17">R7/S7</f>
        <v>12.573359335230553</v>
      </c>
      <c r="V7" s="88">
        <v>3367264.17</v>
      </c>
      <c r="W7" s="89">
        <v>262502</v>
      </c>
      <c r="X7" s="90">
        <f>IF(V7&lt;&gt;0,-(V7-R7)/V7,"")</f>
        <v>-0.22979933291066962</v>
      </c>
      <c r="Y7" s="90">
        <f>IF(W7&lt;&gt;0,-(W7-S7)/W7,"")</f>
        <v>-0.2142269392233202</v>
      </c>
      <c r="Z7" s="91">
        <f aca="true" t="shared" si="4" ref="Z7:Z64">AB7-R7</f>
        <v>963455.8499999996</v>
      </c>
      <c r="AA7" s="92">
        <f aca="true" t="shared" si="5" ref="AA7:AA64">AC7-S7</f>
        <v>90997</v>
      </c>
      <c r="AB7" s="93">
        <v>3556924.96</v>
      </c>
      <c r="AC7" s="94">
        <v>297264</v>
      </c>
      <c r="AD7" s="86">
        <f aca="true" t="shared" si="6" ref="AD7:AD64">AC7/J7</f>
        <v>602.9695740365112</v>
      </c>
      <c r="AE7" s="87">
        <f aca="true" t="shared" si="7" ref="AE7:AE64">AB7/AC7</f>
        <v>11.965542278917058</v>
      </c>
      <c r="AF7" s="95">
        <v>6347206.93</v>
      </c>
      <c r="AG7" s="98">
        <v>541095</v>
      </c>
      <c r="AH7" s="99">
        <f aca="true" t="shared" si="8" ref="AH7:AH12">IF(AF7&lt;&gt;0,-(AF7-AB7)/AF7,"")</f>
        <v>-0.4396078465335303</v>
      </c>
      <c r="AI7" s="99">
        <f aca="true" t="shared" si="9" ref="AI7:AI12">IF(AG7&lt;&gt;0,-(AG7-AC7)/AG7,"")</f>
        <v>-0.4506251212818451</v>
      </c>
      <c r="AJ7" s="80">
        <v>17243234.52</v>
      </c>
      <c r="AK7" s="81">
        <v>1460172</v>
      </c>
      <c r="AL7" s="100">
        <f aca="true" t="shared" si="10" ref="AL7:AL64">AJ7/AK7</f>
        <v>11.809043400366532</v>
      </c>
    </row>
    <row r="8" spans="1:38" s="4" customFormat="1" ht="11.25">
      <c r="A8" s="50">
        <v>2</v>
      </c>
      <c r="B8" s="51"/>
      <c r="C8" s="58" t="s">
        <v>38</v>
      </c>
      <c r="D8" s="59" t="s">
        <v>39</v>
      </c>
      <c r="E8" s="60" t="s">
        <v>38</v>
      </c>
      <c r="F8" s="61">
        <v>42755</v>
      </c>
      <c r="G8" s="56" t="s">
        <v>40</v>
      </c>
      <c r="H8" s="62">
        <v>249</v>
      </c>
      <c r="I8" s="62">
        <v>277</v>
      </c>
      <c r="J8" s="76">
        <v>277</v>
      </c>
      <c r="K8" s="77">
        <v>3</v>
      </c>
      <c r="L8" s="78">
        <v>703193</v>
      </c>
      <c r="M8" s="79">
        <v>53357</v>
      </c>
      <c r="N8" s="78">
        <v>886863</v>
      </c>
      <c r="O8" s="79">
        <v>66476</v>
      </c>
      <c r="P8" s="78">
        <v>856742</v>
      </c>
      <c r="Q8" s="79">
        <v>64553</v>
      </c>
      <c r="R8" s="84">
        <f t="shared" si="0"/>
        <v>2446798</v>
      </c>
      <c r="S8" s="85">
        <f t="shared" si="1"/>
        <v>184386</v>
      </c>
      <c r="T8" s="86">
        <f t="shared" si="2"/>
        <v>665.6534296028881</v>
      </c>
      <c r="U8" s="87">
        <f t="shared" si="3"/>
        <v>13.269977113229855</v>
      </c>
      <c r="V8" s="88">
        <v>2795860</v>
      </c>
      <c r="W8" s="89">
        <v>208325</v>
      </c>
      <c r="X8" s="90">
        <f>IF(V8&lt;&gt;0,-(V8-R8)/V8,"")</f>
        <v>-0.12484959905002396</v>
      </c>
      <c r="Y8" s="90">
        <f>IF(W8&lt;&gt;0,-(W8-S8)/W8,"")</f>
        <v>-0.11491179647185887</v>
      </c>
      <c r="Z8" s="91">
        <f t="shared" si="4"/>
        <v>391883</v>
      </c>
      <c r="AA8" s="92">
        <f t="shared" si="5"/>
        <v>34779</v>
      </c>
      <c r="AB8" s="93">
        <v>2838681</v>
      </c>
      <c r="AC8" s="96">
        <v>219165</v>
      </c>
      <c r="AD8" s="86">
        <f t="shared" si="6"/>
        <v>791.2093862815884</v>
      </c>
      <c r="AE8" s="87">
        <f t="shared" si="7"/>
        <v>12.952255150229279</v>
      </c>
      <c r="AF8" s="97">
        <v>5793450</v>
      </c>
      <c r="AG8" s="101">
        <v>468157</v>
      </c>
      <c r="AH8" s="99">
        <f t="shared" si="8"/>
        <v>-0.5100189006550501</v>
      </c>
      <c r="AI8" s="99">
        <f t="shared" si="9"/>
        <v>-0.5318557663347979</v>
      </c>
      <c r="AJ8" s="102">
        <v>14931873</v>
      </c>
      <c r="AK8" s="103">
        <v>1195306</v>
      </c>
      <c r="AL8" s="100">
        <f t="shared" si="10"/>
        <v>12.492092401443648</v>
      </c>
    </row>
    <row r="9" spans="1:38" s="4" customFormat="1" ht="11.25">
      <c r="A9" s="50">
        <v>3</v>
      </c>
      <c r="B9" s="63" t="s">
        <v>41</v>
      </c>
      <c r="C9" s="52" t="s">
        <v>42</v>
      </c>
      <c r="D9" s="53" t="s">
        <v>43</v>
      </c>
      <c r="E9" s="54" t="s">
        <v>42</v>
      </c>
      <c r="F9" s="55">
        <v>42769</v>
      </c>
      <c r="G9" s="56" t="s">
        <v>37</v>
      </c>
      <c r="H9" s="57">
        <v>227</v>
      </c>
      <c r="I9" s="57">
        <v>228</v>
      </c>
      <c r="J9" s="76">
        <v>228</v>
      </c>
      <c r="K9" s="77">
        <v>1</v>
      </c>
      <c r="L9" s="78">
        <v>530462.37</v>
      </c>
      <c r="M9" s="79">
        <v>42124</v>
      </c>
      <c r="N9" s="78">
        <v>717023.43</v>
      </c>
      <c r="O9" s="79">
        <v>56657</v>
      </c>
      <c r="P9" s="78">
        <v>745075.14</v>
      </c>
      <c r="Q9" s="79">
        <v>58607</v>
      </c>
      <c r="R9" s="84">
        <f t="shared" si="0"/>
        <v>1992560.94</v>
      </c>
      <c r="S9" s="85">
        <f t="shared" si="1"/>
        <v>157388</v>
      </c>
      <c r="T9" s="86">
        <f t="shared" si="2"/>
        <v>690.2982456140351</v>
      </c>
      <c r="U9" s="87">
        <f t="shared" si="3"/>
        <v>12.660183368490609</v>
      </c>
      <c r="V9" s="88"/>
      <c r="W9" s="89"/>
      <c r="X9" s="90"/>
      <c r="Y9" s="90"/>
      <c r="Z9" s="91">
        <f t="shared" si="4"/>
        <v>407025.08999999985</v>
      </c>
      <c r="AA9" s="92">
        <f t="shared" si="5"/>
        <v>38101</v>
      </c>
      <c r="AB9" s="93">
        <v>2399586.03</v>
      </c>
      <c r="AC9" s="94">
        <v>195489</v>
      </c>
      <c r="AD9" s="86">
        <f t="shared" si="6"/>
        <v>857.4078947368421</v>
      </c>
      <c r="AE9" s="87">
        <f t="shared" si="7"/>
        <v>12.274787993186317</v>
      </c>
      <c r="AF9" s="95"/>
      <c r="AG9" s="98"/>
      <c r="AH9" s="99"/>
      <c r="AI9" s="99"/>
      <c r="AJ9" s="80">
        <v>2399586.03</v>
      </c>
      <c r="AK9" s="81">
        <v>195489</v>
      </c>
      <c r="AL9" s="100">
        <f t="shared" si="10"/>
        <v>12.274787993186317</v>
      </c>
    </row>
    <row r="10" spans="1:38" s="4" customFormat="1" ht="11.25">
      <c r="A10" s="50">
        <v>4</v>
      </c>
      <c r="B10" s="51"/>
      <c r="C10" s="52" t="s">
        <v>44</v>
      </c>
      <c r="D10" s="53" t="s">
        <v>45</v>
      </c>
      <c r="E10" s="54" t="s">
        <v>44</v>
      </c>
      <c r="F10" s="55">
        <v>42760</v>
      </c>
      <c r="G10" s="56" t="s">
        <v>46</v>
      </c>
      <c r="H10" s="57">
        <v>350</v>
      </c>
      <c r="I10" s="57">
        <v>339</v>
      </c>
      <c r="J10" s="76">
        <v>339</v>
      </c>
      <c r="K10" s="77">
        <v>2</v>
      </c>
      <c r="L10" s="78">
        <v>339509</v>
      </c>
      <c r="M10" s="79">
        <v>27154</v>
      </c>
      <c r="N10" s="78">
        <v>449422</v>
      </c>
      <c r="O10" s="79">
        <v>35733</v>
      </c>
      <c r="P10" s="78">
        <v>520148</v>
      </c>
      <c r="Q10" s="79">
        <v>40798</v>
      </c>
      <c r="R10" s="84">
        <f t="shared" si="0"/>
        <v>1309079</v>
      </c>
      <c r="S10" s="85">
        <f t="shared" si="1"/>
        <v>103685</v>
      </c>
      <c r="T10" s="86">
        <f t="shared" si="2"/>
        <v>305.85545722713863</v>
      </c>
      <c r="U10" s="87">
        <f t="shared" si="3"/>
        <v>12.625538891835848</v>
      </c>
      <c r="V10" s="88">
        <v>2585909</v>
      </c>
      <c r="W10" s="89">
        <v>203588</v>
      </c>
      <c r="X10" s="90">
        <f>IF(V10&lt;&gt;0,-(V10-R10)/V10,"")</f>
        <v>-0.49376447508400334</v>
      </c>
      <c r="Y10" s="90">
        <f>IF(W10&lt;&gt;0,-(W10-S10)/W10,"")</f>
        <v>-0.4907116332986227</v>
      </c>
      <c r="Z10" s="91">
        <f t="shared" si="4"/>
        <v>697494</v>
      </c>
      <c r="AA10" s="92">
        <f t="shared" si="5"/>
        <v>65009</v>
      </c>
      <c r="AB10" s="93">
        <v>2006573</v>
      </c>
      <c r="AC10" s="94">
        <v>168694</v>
      </c>
      <c r="AD10" s="86">
        <f t="shared" si="6"/>
        <v>497.62241887905606</v>
      </c>
      <c r="AE10" s="87">
        <f t="shared" si="7"/>
        <v>11.89475025786335</v>
      </c>
      <c r="AF10" s="95">
        <v>4333840</v>
      </c>
      <c r="AG10" s="98">
        <v>363197</v>
      </c>
      <c r="AH10" s="99">
        <f t="shared" si="8"/>
        <v>-0.5369988278293615</v>
      </c>
      <c r="AI10" s="99">
        <f t="shared" si="9"/>
        <v>-0.5355303044904005</v>
      </c>
      <c r="AJ10" s="95">
        <v>6723276</v>
      </c>
      <c r="AK10" s="98">
        <v>570485</v>
      </c>
      <c r="AL10" s="100">
        <f t="shared" si="10"/>
        <v>11.785193300437347</v>
      </c>
    </row>
    <row r="11" spans="1:38" s="4" customFormat="1" ht="11.25">
      <c r="A11" s="50">
        <v>5</v>
      </c>
      <c r="B11" s="51"/>
      <c r="C11" s="52" t="s">
        <v>47</v>
      </c>
      <c r="D11" s="53" t="s">
        <v>48</v>
      </c>
      <c r="E11" s="54" t="s">
        <v>47</v>
      </c>
      <c r="F11" s="55">
        <v>42741</v>
      </c>
      <c r="G11" s="56" t="s">
        <v>46</v>
      </c>
      <c r="H11" s="57">
        <v>387</v>
      </c>
      <c r="I11" s="57">
        <v>328</v>
      </c>
      <c r="J11" s="76">
        <v>328</v>
      </c>
      <c r="K11" s="77">
        <v>5</v>
      </c>
      <c r="L11" s="78">
        <v>385209</v>
      </c>
      <c r="M11" s="79">
        <v>32032</v>
      </c>
      <c r="N11" s="78">
        <v>510285</v>
      </c>
      <c r="O11" s="79">
        <v>41392</v>
      </c>
      <c r="P11" s="78">
        <v>556436</v>
      </c>
      <c r="Q11" s="79">
        <v>45254</v>
      </c>
      <c r="R11" s="84">
        <f t="shared" si="0"/>
        <v>1451930</v>
      </c>
      <c r="S11" s="85">
        <f t="shared" si="1"/>
        <v>118678</v>
      </c>
      <c r="T11" s="86">
        <f t="shared" si="2"/>
        <v>361.8231707317073</v>
      </c>
      <c r="U11" s="87">
        <f t="shared" si="3"/>
        <v>12.234196734019784</v>
      </c>
      <c r="V11" s="88">
        <v>2086954</v>
      </c>
      <c r="W11" s="89">
        <v>169670</v>
      </c>
      <c r="X11" s="90">
        <f>IF(V11&lt;&gt;0,-(V11-R11)/V11,"")</f>
        <v>-0.3042827010082637</v>
      </c>
      <c r="Y11" s="90">
        <f>IF(W11&lt;&gt;0,-(W11-S11)/W11,"")</f>
        <v>-0.3005363352389933</v>
      </c>
      <c r="Z11" s="91">
        <f t="shared" si="4"/>
        <v>500491</v>
      </c>
      <c r="AA11" s="92">
        <f t="shared" si="5"/>
        <v>47273</v>
      </c>
      <c r="AB11" s="93">
        <v>1952421</v>
      </c>
      <c r="AC11" s="94">
        <v>165951</v>
      </c>
      <c r="AD11" s="86">
        <f t="shared" si="6"/>
        <v>505.9481707317073</v>
      </c>
      <c r="AE11" s="87">
        <f t="shared" si="7"/>
        <v>11.765045103675181</v>
      </c>
      <c r="AF11" s="95">
        <v>3847990</v>
      </c>
      <c r="AG11" s="98">
        <v>336230</v>
      </c>
      <c r="AH11" s="99">
        <f t="shared" si="8"/>
        <v>-0.49261276666519405</v>
      </c>
      <c r="AI11" s="99">
        <f t="shared" si="9"/>
        <v>-0.5064360705469471</v>
      </c>
      <c r="AJ11" s="95">
        <v>31421288</v>
      </c>
      <c r="AK11" s="98">
        <v>2694439</v>
      </c>
      <c r="AL11" s="100">
        <f t="shared" si="10"/>
        <v>11.661532511962601</v>
      </c>
    </row>
    <row r="12" spans="1:38" s="4" customFormat="1" ht="11.25">
      <c r="A12" s="50">
        <v>6</v>
      </c>
      <c r="B12" s="51"/>
      <c r="C12" s="58" t="s">
        <v>49</v>
      </c>
      <c r="D12" s="59" t="s">
        <v>50</v>
      </c>
      <c r="E12" s="60" t="s">
        <v>51</v>
      </c>
      <c r="F12" s="61">
        <v>42762</v>
      </c>
      <c r="G12" s="56" t="s">
        <v>40</v>
      </c>
      <c r="H12" s="62">
        <v>243</v>
      </c>
      <c r="I12" s="62">
        <v>260</v>
      </c>
      <c r="J12" s="76">
        <v>260</v>
      </c>
      <c r="K12" s="77">
        <v>2</v>
      </c>
      <c r="L12" s="78">
        <v>354756</v>
      </c>
      <c r="M12" s="79">
        <v>24873</v>
      </c>
      <c r="N12" s="78">
        <v>477584</v>
      </c>
      <c r="O12" s="79">
        <v>33007</v>
      </c>
      <c r="P12" s="78">
        <v>532039</v>
      </c>
      <c r="Q12" s="79">
        <v>37512</v>
      </c>
      <c r="R12" s="84">
        <f t="shared" si="0"/>
        <v>1364379</v>
      </c>
      <c r="S12" s="85">
        <f t="shared" si="1"/>
        <v>95392</v>
      </c>
      <c r="T12" s="86">
        <f t="shared" si="2"/>
        <v>366.89230769230767</v>
      </c>
      <c r="U12" s="87">
        <f t="shared" si="3"/>
        <v>14.302866068433412</v>
      </c>
      <c r="V12" s="88">
        <v>2258012</v>
      </c>
      <c r="W12" s="89">
        <v>152396</v>
      </c>
      <c r="X12" s="90">
        <f>IF(V12&lt;&gt;0,-(V12-R12)/V12,"")</f>
        <v>-0.395760961412074</v>
      </c>
      <c r="Y12" s="90">
        <f>IF(W12&lt;&gt;0,-(W12-S12)/W12,"")</f>
        <v>-0.37405181238352714</v>
      </c>
      <c r="Z12" s="91">
        <f t="shared" si="4"/>
        <v>680510</v>
      </c>
      <c r="AA12" s="92">
        <f t="shared" si="5"/>
        <v>57460</v>
      </c>
      <c r="AB12" s="93">
        <v>2044889</v>
      </c>
      <c r="AC12" s="96">
        <v>152852</v>
      </c>
      <c r="AD12" s="86">
        <f t="shared" si="6"/>
        <v>587.8923076923077</v>
      </c>
      <c r="AE12" s="87">
        <f t="shared" si="7"/>
        <v>13.37822861329914</v>
      </c>
      <c r="AF12" s="97">
        <v>3680208</v>
      </c>
      <c r="AG12" s="101">
        <v>268579</v>
      </c>
      <c r="AH12" s="99">
        <f t="shared" si="8"/>
        <v>-0.44435504732341213</v>
      </c>
      <c r="AI12" s="99">
        <f t="shared" si="9"/>
        <v>-0.43088625692999083</v>
      </c>
      <c r="AJ12" s="102">
        <v>5725097</v>
      </c>
      <c r="AK12" s="103">
        <v>421431</v>
      </c>
      <c r="AL12" s="100">
        <f t="shared" si="10"/>
        <v>13.584897646352546</v>
      </c>
    </row>
    <row r="13" spans="1:38" s="4" customFormat="1" ht="11.25">
      <c r="A13" s="50">
        <v>7</v>
      </c>
      <c r="B13" s="63" t="s">
        <v>41</v>
      </c>
      <c r="C13" s="58" t="s">
        <v>52</v>
      </c>
      <c r="D13" s="59" t="s">
        <v>45</v>
      </c>
      <c r="E13" s="60" t="s">
        <v>53</v>
      </c>
      <c r="F13" s="61">
        <v>42769</v>
      </c>
      <c r="G13" s="56" t="s">
        <v>40</v>
      </c>
      <c r="H13" s="62">
        <v>184</v>
      </c>
      <c r="I13" s="62">
        <v>184</v>
      </c>
      <c r="J13" s="76">
        <v>184</v>
      </c>
      <c r="K13" s="77">
        <v>1</v>
      </c>
      <c r="L13" s="78">
        <v>343266</v>
      </c>
      <c r="M13" s="79">
        <v>26248</v>
      </c>
      <c r="N13" s="78">
        <v>372356</v>
      </c>
      <c r="O13" s="79">
        <v>28177</v>
      </c>
      <c r="P13" s="78">
        <v>342995</v>
      </c>
      <c r="Q13" s="79">
        <v>26277</v>
      </c>
      <c r="R13" s="84">
        <f t="shared" si="0"/>
        <v>1058617</v>
      </c>
      <c r="S13" s="85">
        <f t="shared" si="1"/>
        <v>80702</v>
      </c>
      <c r="T13" s="86">
        <f t="shared" si="2"/>
        <v>438.5978260869565</v>
      </c>
      <c r="U13" s="87">
        <f t="shared" si="3"/>
        <v>13.1176055116354</v>
      </c>
      <c r="V13" s="88"/>
      <c r="W13" s="89"/>
      <c r="X13" s="90"/>
      <c r="Y13" s="90"/>
      <c r="Z13" s="91">
        <f t="shared" si="4"/>
        <v>570653</v>
      </c>
      <c r="AA13" s="92">
        <f t="shared" si="5"/>
        <v>52229</v>
      </c>
      <c r="AB13" s="93">
        <v>1629270</v>
      </c>
      <c r="AC13" s="96">
        <v>132931</v>
      </c>
      <c r="AD13" s="86">
        <f t="shared" si="6"/>
        <v>722.4510869565217</v>
      </c>
      <c r="AE13" s="87">
        <f t="shared" si="7"/>
        <v>12.256509015955647</v>
      </c>
      <c r="AF13" s="97"/>
      <c r="AG13" s="101"/>
      <c r="AH13" s="99"/>
      <c r="AI13" s="99"/>
      <c r="AJ13" s="102">
        <v>1629270</v>
      </c>
      <c r="AK13" s="103">
        <v>132931</v>
      </c>
      <c r="AL13" s="100">
        <f t="shared" si="10"/>
        <v>12.256509015955647</v>
      </c>
    </row>
    <row r="14" spans="1:38" s="4" customFormat="1" ht="11.25">
      <c r="A14" s="50">
        <v>8</v>
      </c>
      <c r="B14" s="51"/>
      <c r="C14" s="52" t="s">
        <v>54</v>
      </c>
      <c r="D14" s="53" t="s">
        <v>43</v>
      </c>
      <c r="E14" s="54" t="s">
        <v>55</v>
      </c>
      <c r="F14" s="55">
        <v>42762</v>
      </c>
      <c r="G14" s="56" t="s">
        <v>56</v>
      </c>
      <c r="H14" s="57">
        <v>92</v>
      </c>
      <c r="I14" s="57">
        <v>32</v>
      </c>
      <c r="J14" s="76">
        <v>32</v>
      </c>
      <c r="K14" s="77">
        <v>2</v>
      </c>
      <c r="L14" s="78">
        <v>32624.75</v>
      </c>
      <c r="M14" s="79">
        <v>2833</v>
      </c>
      <c r="N14" s="78">
        <v>48147</v>
      </c>
      <c r="O14" s="79">
        <v>4707</v>
      </c>
      <c r="P14" s="78">
        <v>41594.5</v>
      </c>
      <c r="Q14" s="79">
        <v>3601</v>
      </c>
      <c r="R14" s="84">
        <f t="shared" si="0"/>
        <v>122366.25</v>
      </c>
      <c r="S14" s="85">
        <f t="shared" si="1"/>
        <v>11141</v>
      </c>
      <c r="T14" s="86">
        <f t="shared" si="2"/>
        <v>348.15625</v>
      </c>
      <c r="U14" s="87">
        <f t="shared" si="3"/>
        <v>10.983417107979536</v>
      </c>
      <c r="V14" s="88">
        <v>187192.27</v>
      </c>
      <c r="W14" s="89">
        <v>15978</v>
      </c>
      <c r="X14" s="90">
        <f>IF(V14&lt;&gt;0,-(V14-R14)/V14,"")</f>
        <v>-0.34630714184939365</v>
      </c>
      <c r="Y14" s="90">
        <f>IF(W14&lt;&gt;0,-(W14-S14)/W14,"")</f>
        <v>-0.3027287520340468</v>
      </c>
      <c r="Z14" s="91">
        <f t="shared" si="4"/>
        <v>301186.18</v>
      </c>
      <c r="AA14" s="92">
        <f t="shared" si="5"/>
        <v>27819</v>
      </c>
      <c r="AB14" s="93">
        <v>423552.43</v>
      </c>
      <c r="AC14" s="96">
        <v>38960</v>
      </c>
      <c r="AD14" s="86">
        <f t="shared" si="6"/>
        <v>1217.5</v>
      </c>
      <c r="AE14" s="87">
        <f t="shared" si="7"/>
        <v>10.871468942505134</v>
      </c>
      <c r="AF14" s="95">
        <v>423552.43</v>
      </c>
      <c r="AG14" s="98">
        <v>38960</v>
      </c>
      <c r="AH14" s="99">
        <f>IF(AF14&lt;&gt;0,-(AF14-AB14)/AF14,"")</f>
        <v>0</v>
      </c>
      <c r="AI14" s="99">
        <f>IF(AG14&lt;&gt;0,-(AG14-AC14)/AG14,"")</f>
        <v>0</v>
      </c>
      <c r="AJ14" s="102">
        <v>257160.92</v>
      </c>
      <c r="AK14" s="103">
        <v>17421</v>
      </c>
      <c r="AL14" s="100">
        <f t="shared" si="10"/>
        <v>14.761547557545493</v>
      </c>
    </row>
    <row r="15" spans="1:38" s="4" customFormat="1" ht="11.25">
      <c r="A15" s="50">
        <v>9</v>
      </c>
      <c r="B15" s="51"/>
      <c r="C15" s="52" t="s">
        <v>57</v>
      </c>
      <c r="D15" s="53" t="s">
        <v>50</v>
      </c>
      <c r="E15" s="54" t="s">
        <v>57</v>
      </c>
      <c r="F15" s="55">
        <v>42678</v>
      </c>
      <c r="G15" s="56" t="s">
        <v>37</v>
      </c>
      <c r="H15" s="57">
        <v>253</v>
      </c>
      <c r="I15" s="76">
        <v>109</v>
      </c>
      <c r="J15" s="76">
        <v>109</v>
      </c>
      <c r="K15" s="77">
        <v>14</v>
      </c>
      <c r="L15" s="78">
        <v>75114.8</v>
      </c>
      <c r="M15" s="79">
        <v>5707</v>
      </c>
      <c r="N15" s="78">
        <v>110045.58</v>
      </c>
      <c r="O15" s="79">
        <v>8041</v>
      </c>
      <c r="P15" s="78">
        <v>112463.54</v>
      </c>
      <c r="Q15" s="79">
        <v>8131</v>
      </c>
      <c r="R15" s="84">
        <f t="shared" si="0"/>
        <v>297623.92</v>
      </c>
      <c r="S15" s="85">
        <f t="shared" si="1"/>
        <v>21879</v>
      </c>
      <c r="T15" s="86">
        <f t="shared" si="2"/>
        <v>200.72477064220183</v>
      </c>
      <c r="U15" s="87">
        <f t="shared" si="3"/>
        <v>13.603177476118653</v>
      </c>
      <c r="V15" s="88">
        <v>481507.86000000004</v>
      </c>
      <c r="W15" s="89">
        <v>35721</v>
      </c>
      <c r="X15" s="90">
        <f>IF(V15&lt;&gt;0,-(V15-R15)/V15,"")</f>
        <v>-0.38189187607446334</v>
      </c>
      <c r="Y15" s="90">
        <f>IF(W15&lt;&gt;0,-(W15-S15)/W15,"")</f>
        <v>-0.3875031494079113</v>
      </c>
      <c r="Z15" s="91">
        <f t="shared" si="4"/>
        <v>144567.09000000003</v>
      </c>
      <c r="AA15" s="92">
        <f t="shared" si="5"/>
        <v>12581</v>
      </c>
      <c r="AB15" s="93">
        <v>442191.01</v>
      </c>
      <c r="AC15" s="94">
        <v>34460</v>
      </c>
      <c r="AD15" s="86">
        <f t="shared" si="6"/>
        <v>316.1467889908257</v>
      </c>
      <c r="AE15" s="87">
        <f t="shared" si="7"/>
        <v>12.832008415554267</v>
      </c>
      <c r="AF15" s="95">
        <v>883633.08</v>
      </c>
      <c r="AG15" s="98">
        <v>70705</v>
      </c>
      <c r="AH15" s="99">
        <f>IF(AF15&lt;&gt;0,-(AF15-AB15)/AF15,"")</f>
        <v>-0.49957621550338516</v>
      </c>
      <c r="AI15" s="99">
        <f>IF(AG15&lt;&gt;0,-(AG15-AC15)/AG15,"")</f>
        <v>-0.5126228696697546</v>
      </c>
      <c r="AJ15" s="80">
        <v>40441744.65</v>
      </c>
      <c r="AK15" s="81">
        <v>3574790</v>
      </c>
      <c r="AL15" s="100">
        <f t="shared" si="10"/>
        <v>11.313040668123161</v>
      </c>
    </row>
    <row r="16" spans="1:38" s="4" customFormat="1" ht="11.25">
      <c r="A16" s="50">
        <v>10</v>
      </c>
      <c r="B16" s="64"/>
      <c r="C16" s="58" t="s">
        <v>58</v>
      </c>
      <c r="D16" s="59" t="s">
        <v>48</v>
      </c>
      <c r="E16" s="60" t="s">
        <v>59</v>
      </c>
      <c r="F16" s="61">
        <v>42748</v>
      </c>
      <c r="G16" s="56" t="s">
        <v>60</v>
      </c>
      <c r="H16" s="62">
        <v>200</v>
      </c>
      <c r="I16" s="62">
        <v>89</v>
      </c>
      <c r="J16" s="76">
        <v>97</v>
      </c>
      <c r="K16" s="77">
        <v>4</v>
      </c>
      <c r="L16" s="78">
        <v>96584</v>
      </c>
      <c r="M16" s="79">
        <v>6109</v>
      </c>
      <c r="N16" s="78">
        <v>107330</v>
      </c>
      <c r="O16" s="79">
        <v>6762</v>
      </c>
      <c r="P16" s="78">
        <v>87955</v>
      </c>
      <c r="Q16" s="79">
        <v>5499</v>
      </c>
      <c r="R16" s="84">
        <f t="shared" si="0"/>
        <v>291869</v>
      </c>
      <c r="S16" s="85">
        <f t="shared" si="1"/>
        <v>18370</v>
      </c>
      <c r="T16" s="86">
        <f t="shared" si="2"/>
        <v>189.38144329896906</v>
      </c>
      <c r="U16" s="87">
        <f t="shared" si="3"/>
        <v>15.888350571584105</v>
      </c>
      <c r="V16" s="88">
        <v>682440</v>
      </c>
      <c r="W16" s="89">
        <v>44674</v>
      </c>
      <c r="X16" s="90">
        <f>IF(V16&lt;&gt;0,-(V16-R16)/V16,"")</f>
        <v>-0.5723155149170623</v>
      </c>
      <c r="Y16" s="90">
        <f>IF(W16&lt;&gt;0,-(W16-S16)/W16,"")</f>
        <v>-0.5887988539195057</v>
      </c>
      <c r="Z16" s="91">
        <f t="shared" si="4"/>
        <v>153141</v>
      </c>
      <c r="AA16" s="92">
        <f t="shared" si="5"/>
        <v>11941</v>
      </c>
      <c r="AB16" s="93">
        <v>445010</v>
      </c>
      <c r="AC16" s="94">
        <v>30311</v>
      </c>
      <c r="AD16" s="86">
        <f t="shared" si="6"/>
        <v>312.4845360824742</v>
      </c>
      <c r="AE16" s="87">
        <f t="shared" si="7"/>
        <v>14.681468773712513</v>
      </c>
      <c r="AF16" s="97">
        <v>1269554</v>
      </c>
      <c r="AG16" s="101">
        <v>91887</v>
      </c>
      <c r="AH16" s="99">
        <f>IF(AF16&lt;&gt;0,-(AF16-AB16)/AF16,"")</f>
        <v>-0.6494753275559764</v>
      </c>
      <c r="AI16" s="99">
        <f>IF(AG16&lt;&gt;0,-(AG16-AC16)/AG16,"")</f>
        <v>-0.6701274391372011</v>
      </c>
      <c r="AJ16" s="102">
        <v>6496630</v>
      </c>
      <c r="AK16" s="103">
        <v>464529</v>
      </c>
      <c r="AL16" s="100">
        <f t="shared" si="10"/>
        <v>13.985413181954195</v>
      </c>
    </row>
    <row r="17" spans="1:38" s="4" customFormat="1" ht="11.25">
      <c r="A17" s="50">
        <v>11</v>
      </c>
      <c r="B17" s="51"/>
      <c r="C17" s="58" t="s">
        <v>61</v>
      </c>
      <c r="D17" s="59" t="s">
        <v>45</v>
      </c>
      <c r="E17" s="60" t="s">
        <v>61</v>
      </c>
      <c r="F17" s="61">
        <v>42755</v>
      </c>
      <c r="G17" s="56" t="s">
        <v>40</v>
      </c>
      <c r="H17" s="62">
        <v>270</v>
      </c>
      <c r="I17" s="62">
        <v>197</v>
      </c>
      <c r="J17" s="76">
        <v>197</v>
      </c>
      <c r="K17" s="77">
        <v>3</v>
      </c>
      <c r="L17" s="78">
        <v>73973</v>
      </c>
      <c r="M17" s="79">
        <v>6193</v>
      </c>
      <c r="N17" s="78">
        <v>85487</v>
      </c>
      <c r="O17" s="79">
        <v>7106</v>
      </c>
      <c r="P17" s="78">
        <v>74176</v>
      </c>
      <c r="Q17" s="79">
        <v>6191</v>
      </c>
      <c r="R17" s="84">
        <f t="shared" si="0"/>
        <v>233636</v>
      </c>
      <c r="S17" s="85">
        <f t="shared" si="1"/>
        <v>19490</v>
      </c>
      <c r="T17" s="86">
        <f t="shared" si="2"/>
        <v>98.93401015228426</v>
      </c>
      <c r="U17" s="87">
        <f t="shared" si="3"/>
        <v>11.987480759363777</v>
      </c>
      <c r="V17" s="88">
        <v>612563</v>
      </c>
      <c r="W17" s="89">
        <v>49243</v>
      </c>
      <c r="X17" s="90">
        <f>IF(V17&lt;&gt;0,-(V17-R17)/V17,"")</f>
        <v>-0.6185926998529131</v>
      </c>
      <c r="Y17" s="90">
        <f>IF(W17&lt;&gt;0,-(W17-S17)/W17,"")</f>
        <v>-0.6042077046483764</v>
      </c>
      <c r="Z17" s="91">
        <f t="shared" si="4"/>
        <v>99966</v>
      </c>
      <c r="AA17" s="92">
        <f t="shared" si="5"/>
        <v>9649</v>
      </c>
      <c r="AB17" s="93">
        <v>333602</v>
      </c>
      <c r="AC17" s="96">
        <v>29139</v>
      </c>
      <c r="AD17" s="86">
        <f t="shared" si="6"/>
        <v>147.91370558375635</v>
      </c>
      <c r="AE17" s="87">
        <f t="shared" si="7"/>
        <v>11.448642712515872</v>
      </c>
      <c r="AF17" s="97">
        <v>1282456</v>
      </c>
      <c r="AG17" s="101">
        <v>111050</v>
      </c>
      <c r="AH17" s="99">
        <f>IF(AF17&lt;&gt;0,-(AF17-AB17)/AF17,"")</f>
        <v>-0.7398725570311964</v>
      </c>
      <c r="AI17" s="99">
        <f>IF(AG17&lt;&gt;0,-(AG17-AC17)/AG17,"")</f>
        <v>-0.7376046825754164</v>
      </c>
      <c r="AJ17" s="102">
        <v>4141505</v>
      </c>
      <c r="AK17" s="103">
        <v>355034</v>
      </c>
      <c r="AL17" s="100">
        <f t="shared" si="10"/>
        <v>11.665094047330678</v>
      </c>
    </row>
    <row r="18" spans="1:38" s="4" customFormat="1" ht="11.25">
      <c r="A18" s="50">
        <v>12</v>
      </c>
      <c r="B18" s="63" t="s">
        <v>41</v>
      </c>
      <c r="C18" s="58" t="s">
        <v>62</v>
      </c>
      <c r="D18" s="59" t="s">
        <v>43</v>
      </c>
      <c r="E18" s="60" t="s">
        <v>63</v>
      </c>
      <c r="F18" s="61">
        <v>42769</v>
      </c>
      <c r="G18" s="56" t="s">
        <v>64</v>
      </c>
      <c r="H18" s="62">
        <v>100</v>
      </c>
      <c r="I18" s="62">
        <v>100</v>
      </c>
      <c r="J18" s="76">
        <v>100</v>
      </c>
      <c r="K18" s="77">
        <v>1</v>
      </c>
      <c r="L18" s="78">
        <v>73456.5</v>
      </c>
      <c r="M18" s="79">
        <v>6028</v>
      </c>
      <c r="N18" s="78">
        <v>97879</v>
      </c>
      <c r="O18" s="79">
        <v>7936</v>
      </c>
      <c r="P18" s="78">
        <v>106842</v>
      </c>
      <c r="Q18" s="79">
        <v>8623</v>
      </c>
      <c r="R18" s="84">
        <f t="shared" si="0"/>
        <v>278177.5</v>
      </c>
      <c r="S18" s="85">
        <f t="shared" si="1"/>
        <v>22587</v>
      </c>
      <c r="T18" s="86">
        <f aca="true" t="shared" si="11" ref="T18:T34">S18/J18</f>
        <v>225.87</v>
      </c>
      <c r="U18" s="87">
        <f aca="true" t="shared" si="12" ref="U18:U34">R18/S18</f>
        <v>12.315823261167928</v>
      </c>
      <c r="V18" s="88"/>
      <c r="W18" s="89"/>
      <c r="X18" s="90"/>
      <c r="Y18" s="90"/>
      <c r="Z18" s="91">
        <f t="shared" si="4"/>
        <v>31926.28999999998</v>
      </c>
      <c r="AA18" s="92">
        <f t="shared" si="5"/>
        <v>3049</v>
      </c>
      <c r="AB18" s="93">
        <v>310103.79</v>
      </c>
      <c r="AC18" s="94">
        <v>25636</v>
      </c>
      <c r="AD18" s="86">
        <f t="shared" si="6"/>
        <v>256.36</v>
      </c>
      <c r="AE18" s="87">
        <f t="shared" si="7"/>
        <v>12.09641870806678</v>
      </c>
      <c r="AF18" s="97"/>
      <c r="AG18" s="101"/>
      <c r="AH18" s="99"/>
      <c r="AI18" s="99"/>
      <c r="AJ18" s="102">
        <v>310103.79</v>
      </c>
      <c r="AK18" s="103">
        <v>25636</v>
      </c>
      <c r="AL18" s="100">
        <f t="shared" si="10"/>
        <v>12.09641870806678</v>
      </c>
    </row>
    <row r="19" spans="1:38" s="4" customFormat="1" ht="11.25">
      <c r="A19" s="50">
        <v>13</v>
      </c>
      <c r="B19" s="64"/>
      <c r="C19" s="58" t="s">
        <v>65</v>
      </c>
      <c r="D19" s="59" t="s">
        <v>39</v>
      </c>
      <c r="E19" s="60" t="s">
        <v>66</v>
      </c>
      <c r="F19" s="61">
        <v>42734</v>
      </c>
      <c r="G19" s="56" t="s">
        <v>64</v>
      </c>
      <c r="H19" s="62">
        <v>39</v>
      </c>
      <c r="I19" s="62">
        <v>39</v>
      </c>
      <c r="J19" s="76">
        <v>43</v>
      </c>
      <c r="K19" s="77">
        <v>6</v>
      </c>
      <c r="L19" s="78">
        <v>68664</v>
      </c>
      <c r="M19" s="79">
        <v>3854</v>
      </c>
      <c r="N19" s="78">
        <v>90998</v>
      </c>
      <c r="O19" s="79">
        <v>5170</v>
      </c>
      <c r="P19" s="78">
        <v>80494</v>
      </c>
      <c r="Q19" s="79">
        <v>4527</v>
      </c>
      <c r="R19" s="84">
        <f t="shared" si="0"/>
        <v>240156</v>
      </c>
      <c r="S19" s="85">
        <f t="shared" si="1"/>
        <v>13551</v>
      </c>
      <c r="T19" s="86">
        <f t="shared" si="11"/>
        <v>315.13953488372096</v>
      </c>
      <c r="U19" s="87">
        <f t="shared" si="12"/>
        <v>17.722382112021254</v>
      </c>
      <c r="V19" s="88">
        <v>379952.5</v>
      </c>
      <c r="W19" s="89">
        <v>21459</v>
      </c>
      <c r="X19" s="90">
        <f aca="true" t="shared" si="13" ref="X19:X32">IF(V19&lt;&gt;0,-(V19-R19)/V19,"")</f>
        <v>-0.3679315177555089</v>
      </c>
      <c r="Y19" s="90">
        <f aca="true" t="shared" si="14" ref="Y19:Y32">IF(W19&lt;&gt;0,-(W19-S19)/W19,"")</f>
        <v>-0.36851670627708655</v>
      </c>
      <c r="Z19" s="91">
        <f t="shared" si="4"/>
        <v>129448.38</v>
      </c>
      <c r="AA19" s="92">
        <f t="shared" si="5"/>
        <v>9437</v>
      </c>
      <c r="AB19" s="93">
        <v>369604.38</v>
      </c>
      <c r="AC19" s="94">
        <v>22988</v>
      </c>
      <c r="AD19" s="86">
        <f t="shared" si="6"/>
        <v>534.6046511627907</v>
      </c>
      <c r="AE19" s="87">
        <f t="shared" si="7"/>
        <v>16.078144249173484</v>
      </c>
      <c r="AF19" s="97">
        <v>612770.5</v>
      </c>
      <c r="AG19" s="101">
        <v>38167</v>
      </c>
      <c r="AH19" s="99">
        <f aca="true" t="shared" si="15" ref="AH19:AH32">IF(AF19&lt;&gt;0,-(AF19-AB19)/AF19,"")</f>
        <v>-0.3968306568282905</v>
      </c>
      <c r="AI19" s="99">
        <f aca="true" t="shared" si="16" ref="AI19:AI32">IF(AG19&lt;&gt;0,-(AG19-AC19)/AG19,"")</f>
        <v>-0.39769958340975187</v>
      </c>
      <c r="AJ19" s="102">
        <v>3866989.19</v>
      </c>
      <c r="AK19" s="103">
        <v>257830</v>
      </c>
      <c r="AL19" s="100">
        <f t="shared" si="10"/>
        <v>14.998212737074816</v>
      </c>
    </row>
    <row r="20" spans="1:38" s="4" customFormat="1" ht="11.25">
      <c r="A20" s="50">
        <v>14</v>
      </c>
      <c r="B20" s="64"/>
      <c r="C20" s="58" t="s">
        <v>67</v>
      </c>
      <c r="D20" s="59" t="s">
        <v>50</v>
      </c>
      <c r="E20" s="60" t="s">
        <v>67</v>
      </c>
      <c r="F20" s="61">
        <v>42748</v>
      </c>
      <c r="G20" s="56" t="s">
        <v>64</v>
      </c>
      <c r="H20" s="62">
        <v>62</v>
      </c>
      <c r="I20" s="62">
        <v>62</v>
      </c>
      <c r="J20" s="76">
        <v>121</v>
      </c>
      <c r="K20" s="77">
        <v>4</v>
      </c>
      <c r="L20" s="78">
        <v>33338</v>
      </c>
      <c r="M20" s="79">
        <v>2665</v>
      </c>
      <c r="N20" s="78">
        <v>45916</v>
      </c>
      <c r="O20" s="79">
        <v>3530</v>
      </c>
      <c r="P20" s="78">
        <v>60653.5</v>
      </c>
      <c r="Q20" s="79">
        <v>4748</v>
      </c>
      <c r="R20" s="84">
        <f t="shared" si="0"/>
        <v>139907.5</v>
      </c>
      <c r="S20" s="85">
        <f t="shared" si="1"/>
        <v>10943</v>
      </c>
      <c r="T20" s="86">
        <f t="shared" si="11"/>
        <v>90.43801652892562</v>
      </c>
      <c r="U20" s="87">
        <f t="shared" si="12"/>
        <v>12.785113771360686</v>
      </c>
      <c r="V20" s="88">
        <v>355853.72</v>
      </c>
      <c r="W20" s="89">
        <v>28143</v>
      </c>
      <c r="X20" s="90">
        <f t="shared" si="13"/>
        <v>-0.6068398554327322</v>
      </c>
      <c r="Y20" s="90">
        <f t="shared" si="14"/>
        <v>-0.6111644103329424</v>
      </c>
      <c r="Z20" s="91">
        <f t="shared" si="4"/>
        <v>79729.97</v>
      </c>
      <c r="AA20" s="92">
        <f t="shared" si="5"/>
        <v>7344</v>
      </c>
      <c r="AB20" s="93">
        <v>219637.47</v>
      </c>
      <c r="AC20" s="94">
        <v>18287</v>
      </c>
      <c r="AD20" s="86">
        <f t="shared" si="6"/>
        <v>151.13223140495867</v>
      </c>
      <c r="AE20" s="87">
        <f t="shared" si="7"/>
        <v>12.010579646743588</v>
      </c>
      <c r="AF20" s="97">
        <v>644452.86</v>
      </c>
      <c r="AG20" s="101">
        <v>54250</v>
      </c>
      <c r="AH20" s="99">
        <f t="shared" si="15"/>
        <v>-0.6591876867456218</v>
      </c>
      <c r="AI20" s="99">
        <f t="shared" si="16"/>
        <v>-0.6629124423963134</v>
      </c>
      <c r="AJ20" s="102">
        <v>4265527.7299999995</v>
      </c>
      <c r="AK20" s="103">
        <v>371010</v>
      </c>
      <c r="AL20" s="100">
        <f t="shared" si="10"/>
        <v>11.497069432090777</v>
      </c>
    </row>
    <row r="21" spans="1:38" s="4" customFormat="1" ht="11.25">
      <c r="A21" s="50">
        <v>15</v>
      </c>
      <c r="B21" s="63" t="s">
        <v>41</v>
      </c>
      <c r="C21" s="52" t="s">
        <v>68</v>
      </c>
      <c r="D21" s="53" t="s">
        <v>50</v>
      </c>
      <c r="E21" s="54" t="s">
        <v>69</v>
      </c>
      <c r="F21" s="55">
        <v>42769</v>
      </c>
      <c r="G21" s="56" t="s">
        <v>56</v>
      </c>
      <c r="H21" s="57">
        <v>31</v>
      </c>
      <c r="I21" s="57">
        <v>13</v>
      </c>
      <c r="J21" s="76">
        <v>13</v>
      </c>
      <c r="K21" s="77">
        <v>1</v>
      </c>
      <c r="L21" s="78">
        <v>41173</v>
      </c>
      <c r="M21" s="79">
        <v>2469</v>
      </c>
      <c r="N21" s="78">
        <v>59819</v>
      </c>
      <c r="O21" s="79">
        <v>3601</v>
      </c>
      <c r="P21" s="78">
        <v>55680.5</v>
      </c>
      <c r="Q21" s="79">
        <v>3391</v>
      </c>
      <c r="R21" s="84">
        <f t="shared" si="0"/>
        <v>156672.5</v>
      </c>
      <c r="S21" s="85">
        <f t="shared" si="1"/>
        <v>9461</v>
      </c>
      <c r="T21" s="86">
        <f t="shared" si="11"/>
        <v>727.7692307692307</v>
      </c>
      <c r="U21" s="87">
        <f t="shared" si="12"/>
        <v>16.559824542860163</v>
      </c>
      <c r="V21" s="88"/>
      <c r="W21" s="89"/>
      <c r="X21" s="90"/>
      <c r="Y21" s="90"/>
      <c r="Z21" s="91">
        <f t="shared" si="4"/>
        <v>100488.42000000001</v>
      </c>
      <c r="AA21" s="92">
        <f t="shared" si="5"/>
        <v>7960</v>
      </c>
      <c r="AB21" s="93">
        <v>257160.92</v>
      </c>
      <c r="AC21" s="96">
        <v>17421</v>
      </c>
      <c r="AD21" s="86">
        <f t="shared" si="6"/>
        <v>1340.076923076923</v>
      </c>
      <c r="AE21" s="87">
        <f t="shared" si="7"/>
        <v>14.761547557545493</v>
      </c>
      <c r="AF21" s="95"/>
      <c r="AG21" s="98"/>
      <c r="AH21" s="99"/>
      <c r="AI21" s="99"/>
      <c r="AJ21" s="102">
        <v>436701.65</v>
      </c>
      <c r="AK21" s="103">
        <v>25875</v>
      </c>
      <c r="AL21" s="100">
        <f t="shared" si="10"/>
        <v>16.877358454106282</v>
      </c>
    </row>
    <row r="22" spans="1:38" s="4" customFormat="1" ht="11.25">
      <c r="A22" s="50">
        <v>16</v>
      </c>
      <c r="B22" s="63" t="s">
        <v>41</v>
      </c>
      <c r="C22" s="52" t="s">
        <v>70</v>
      </c>
      <c r="D22" s="53"/>
      <c r="E22" s="54" t="s">
        <v>70</v>
      </c>
      <c r="F22" s="55">
        <v>42769</v>
      </c>
      <c r="G22" s="56" t="s">
        <v>71</v>
      </c>
      <c r="H22" s="57">
        <v>34</v>
      </c>
      <c r="I22" s="57">
        <v>34</v>
      </c>
      <c r="J22" s="76">
        <v>34</v>
      </c>
      <c r="K22" s="77">
        <v>1</v>
      </c>
      <c r="L22" s="78">
        <v>0</v>
      </c>
      <c r="M22" s="79">
        <v>0</v>
      </c>
      <c r="N22" s="78">
        <v>0</v>
      </c>
      <c r="O22" s="79">
        <v>0</v>
      </c>
      <c r="P22" s="78">
        <v>0</v>
      </c>
      <c r="Q22" s="79">
        <v>0</v>
      </c>
      <c r="R22" s="84">
        <f t="shared" si="0"/>
        <v>0</v>
      </c>
      <c r="S22" s="85">
        <f t="shared" si="1"/>
        <v>0</v>
      </c>
      <c r="T22" s="86">
        <f t="shared" si="11"/>
        <v>0</v>
      </c>
      <c r="U22" s="87" t="e">
        <f t="shared" si="12"/>
        <v>#DIV/0!</v>
      </c>
      <c r="V22" s="88"/>
      <c r="W22" s="89"/>
      <c r="X22" s="90"/>
      <c r="Y22" s="90"/>
      <c r="Z22" s="91">
        <f t="shared" si="4"/>
        <v>246734.99</v>
      </c>
      <c r="AA22" s="92">
        <f t="shared" si="5"/>
        <v>16642</v>
      </c>
      <c r="AB22" s="93">
        <v>246734.99</v>
      </c>
      <c r="AC22" s="94">
        <v>16642</v>
      </c>
      <c r="AD22" s="86">
        <f t="shared" si="6"/>
        <v>489.47058823529414</v>
      </c>
      <c r="AE22" s="87">
        <f t="shared" si="7"/>
        <v>14.82604194207427</v>
      </c>
      <c r="AF22" s="95"/>
      <c r="AG22" s="98"/>
      <c r="AH22" s="99"/>
      <c r="AI22" s="99"/>
      <c r="AJ22" s="80">
        <v>246734.99</v>
      </c>
      <c r="AK22" s="81">
        <v>16642</v>
      </c>
      <c r="AL22" s="100">
        <f t="shared" si="10"/>
        <v>14.82604194207427</v>
      </c>
    </row>
    <row r="23" spans="1:38" s="4" customFormat="1" ht="11.25">
      <c r="A23" s="50">
        <v>17</v>
      </c>
      <c r="B23" s="63" t="s">
        <v>41</v>
      </c>
      <c r="C23" s="58" t="s">
        <v>72</v>
      </c>
      <c r="D23" s="59" t="s">
        <v>45</v>
      </c>
      <c r="E23" s="60" t="s">
        <v>73</v>
      </c>
      <c r="F23" s="61">
        <v>42769</v>
      </c>
      <c r="G23" s="56" t="s">
        <v>60</v>
      </c>
      <c r="H23" s="62">
        <v>48</v>
      </c>
      <c r="I23" s="62">
        <v>48</v>
      </c>
      <c r="J23" s="76">
        <v>48</v>
      </c>
      <c r="K23" s="77">
        <v>1</v>
      </c>
      <c r="L23" s="78">
        <v>52603</v>
      </c>
      <c r="M23" s="79">
        <v>3361</v>
      </c>
      <c r="N23" s="78">
        <v>56399</v>
      </c>
      <c r="O23" s="79">
        <v>3510</v>
      </c>
      <c r="P23" s="78">
        <v>48748</v>
      </c>
      <c r="Q23" s="79">
        <v>3078</v>
      </c>
      <c r="R23" s="84">
        <f t="shared" si="0"/>
        <v>157750</v>
      </c>
      <c r="S23" s="85">
        <f t="shared" si="1"/>
        <v>9949</v>
      </c>
      <c r="T23" s="86">
        <f t="shared" si="11"/>
        <v>207.27083333333334</v>
      </c>
      <c r="U23" s="87">
        <f t="shared" si="12"/>
        <v>15.855864911046336</v>
      </c>
      <c r="V23" s="88"/>
      <c r="W23" s="89"/>
      <c r="X23" s="90"/>
      <c r="Y23" s="90"/>
      <c r="Z23" s="91">
        <f t="shared" si="4"/>
        <v>74475</v>
      </c>
      <c r="AA23" s="92">
        <f t="shared" si="5"/>
        <v>6118</v>
      </c>
      <c r="AB23" s="93">
        <v>232225</v>
      </c>
      <c r="AC23" s="94">
        <v>16067</v>
      </c>
      <c r="AD23" s="86">
        <f t="shared" si="6"/>
        <v>334.7291666666667</v>
      </c>
      <c r="AE23" s="87">
        <f t="shared" si="7"/>
        <v>14.453538308333853</v>
      </c>
      <c r="AF23" s="97"/>
      <c r="AG23" s="101"/>
      <c r="AH23" s="99"/>
      <c r="AI23" s="99"/>
      <c r="AJ23" s="102">
        <v>232225</v>
      </c>
      <c r="AK23" s="103">
        <v>16067</v>
      </c>
      <c r="AL23" s="100">
        <f t="shared" si="10"/>
        <v>14.453538308333853</v>
      </c>
    </row>
    <row r="24" spans="1:38" s="4" customFormat="1" ht="11.25">
      <c r="A24" s="50">
        <v>18</v>
      </c>
      <c r="B24" s="51"/>
      <c r="C24" s="52" t="s">
        <v>74</v>
      </c>
      <c r="D24" s="53" t="s">
        <v>39</v>
      </c>
      <c r="E24" s="54" t="s">
        <v>75</v>
      </c>
      <c r="F24" s="55">
        <v>42755</v>
      </c>
      <c r="G24" s="56" t="s">
        <v>37</v>
      </c>
      <c r="H24" s="57">
        <v>248</v>
      </c>
      <c r="I24" s="76">
        <v>108</v>
      </c>
      <c r="J24" s="76">
        <v>108</v>
      </c>
      <c r="K24" s="77">
        <v>3</v>
      </c>
      <c r="L24" s="78">
        <v>30209.98</v>
      </c>
      <c r="M24" s="79">
        <v>2401</v>
      </c>
      <c r="N24" s="78">
        <v>48624.46</v>
      </c>
      <c r="O24" s="79">
        <v>3734</v>
      </c>
      <c r="P24" s="78">
        <v>52859.42</v>
      </c>
      <c r="Q24" s="79">
        <v>3976</v>
      </c>
      <c r="R24" s="84">
        <f t="shared" si="0"/>
        <v>131693.86</v>
      </c>
      <c r="S24" s="85">
        <f t="shared" si="1"/>
        <v>10111</v>
      </c>
      <c r="T24" s="86">
        <f t="shared" si="11"/>
        <v>93.62037037037037</v>
      </c>
      <c r="U24" s="87">
        <f t="shared" si="12"/>
        <v>13.024810602314309</v>
      </c>
      <c r="V24" s="88">
        <v>330087.02</v>
      </c>
      <c r="W24" s="89">
        <v>26070</v>
      </c>
      <c r="X24" s="90">
        <f t="shared" si="13"/>
        <v>-0.6010329033840834</v>
      </c>
      <c r="Y24" s="90">
        <f t="shared" si="14"/>
        <v>-0.6121595703874185</v>
      </c>
      <c r="Z24" s="91">
        <f t="shared" si="4"/>
        <v>34563.5</v>
      </c>
      <c r="AA24" s="92">
        <f t="shared" si="5"/>
        <v>3158</v>
      </c>
      <c r="AB24" s="93">
        <v>166257.36</v>
      </c>
      <c r="AC24" s="94">
        <v>13269</v>
      </c>
      <c r="AD24" s="86">
        <f t="shared" si="6"/>
        <v>122.86111111111111</v>
      </c>
      <c r="AE24" s="87">
        <f t="shared" si="7"/>
        <v>12.529758082749265</v>
      </c>
      <c r="AF24" s="95">
        <v>614428.35</v>
      </c>
      <c r="AG24" s="98">
        <v>52382</v>
      </c>
      <c r="AH24" s="99">
        <f t="shared" si="15"/>
        <v>-0.7294113137845935</v>
      </c>
      <c r="AI24" s="99">
        <f t="shared" si="16"/>
        <v>-0.746687793516857</v>
      </c>
      <c r="AJ24" s="80">
        <v>1749775.07</v>
      </c>
      <c r="AK24" s="81">
        <v>148758</v>
      </c>
      <c r="AL24" s="100">
        <f t="shared" si="10"/>
        <v>11.762561139568964</v>
      </c>
    </row>
    <row r="25" spans="1:38" s="4" customFormat="1" ht="11.25">
      <c r="A25" s="50">
        <v>19</v>
      </c>
      <c r="B25" s="51"/>
      <c r="C25" s="52" t="s">
        <v>76</v>
      </c>
      <c r="D25" s="53" t="s">
        <v>45</v>
      </c>
      <c r="E25" s="54" t="s">
        <v>76</v>
      </c>
      <c r="F25" s="55">
        <v>42748</v>
      </c>
      <c r="G25" s="56" t="s">
        <v>56</v>
      </c>
      <c r="H25" s="57">
        <v>72</v>
      </c>
      <c r="I25" s="57">
        <v>24</v>
      </c>
      <c r="J25" s="76">
        <v>24</v>
      </c>
      <c r="K25" s="77">
        <v>4</v>
      </c>
      <c r="L25" s="78">
        <v>1922</v>
      </c>
      <c r="M25" s="79">
        <v>222</v>
      </c>
      <c r="N25" s="78">
        <v>2662.5</v>
      </c>
      <c r="O25" s="79">
        <v>301</v>
      </c>
      <c r="P25" s="78">
        <v>3593</v>
      </c>
      <c r="Q25" s="79">
        <v>398</v>
      </c>
      <c r="R25" s="84">
        <f t="shared" si="0"/>
        <v>8177.5</v>
      </c>
      <c r="S25" s="85">
        <f t="shared" si="1"/>
        <v>921</v>
      </c>
      <c r="T25" s="86">
        <f t="shared" si="11"/>
        <v>38.375</v>
      </c>
      <c r="U25" s="87">
        <f t="shared" si="12"/>
        <v>8.878935939196525</v>
      </c>
      <c r="V25" s="88">
        <v>18461</v>
      </c>
      <c r="W25" s="89">
        <v>1995</v>
      </c>
      <c r="X25" s="90">
        <f t="shared" si="13"/>
        <v>-0.5570391636422729</v>
      </c>
      <c r="Y25" s="90">
        <f t="shared" si="14"/>
        <v>-0.5383458646616541</v>
      </c>
      <c r="Z25" s="91">
        <f t="shared" si="4"/>
        <v>129343.25</v>
      </c>
      <c r="AA25" s="92">
        <f t="shared" si="5"/>
        <v>11805</v>
      </c>
      <c r="AB25" s="93">
        <v>137520.75</v>
      </c>
      <c r="AC25" s="94">
        <v>12726</v>
      </c>
      <c r="AD25" s="86">
        <f t="shared" si="6"/>
        <v>530.25</v>
      </c>
      <c r="AE25" s="87">
        <f t="shared" si="7"/>
        <v>10.806282413955682</v>
      </c>
      <c r="AF25" s="95">
        <v>34898</v>
      </c>
      <c r="AG25" s="98">
        <v>3889</v>
      </c>
      <c r="AH25" s="99">
        <f t="shared" si="15"/>
        <v>2.94064846122987</v>
      </c>
      <c r="AI25" s="99">
        <f t="shared" si="16"/>
        <v>2.2723065055284133</v>
      </c>
      <c r="AJ25" s="80">
        <v>336490.78</v>
      </c>
      <c r="AK25" s="81">
        <v>33926</v>
      </c>
      <c r="AL25" s="100">
        <f t="shared" si="10"/>
        <v>9.91837469787184</v>
      </c>
    </row>
    <row r="26" spans="1:38" s="4" customFormat="1" ht="11.25">
      <c r="A26" s="50">
        <v>20</v>
      </c>
      <c r="B26" s="51"/>
      <c r="C26" s="52" t="s">
        <v>77</v>
      </c>
      <c r="D26" s="53" t="s">
        <v>36</v>
      </c>
      <c r="E26" s="54" t="s">
        <v>78</v>
      </c>
      <c r="F26" s="55">
        <v>42396</v>
      </c>
      <c r="G26" s="56" t="s">
        <v>79</v>
      </c>
      <c r="H26" s="57">
        <v>9</v>
      </c>
      <c r="I26" s="57">
        <v>11</v>
      </c>
      <c r="J26" s="76">
        <v>11</v>
      </c>
      <c r="K26" s="77">
        <v>2</v>
      </c>
      <c r="L26" s="78">
        <v>6555.5</v>
      </c>
      <c r="M26" s="79">
        <v>412</v>
      </c>
      <c r="N26" s="78">
        <v>9974</v>
      </c>
      <c r="O26" s="79">
        <v>630</v>
      </c>
      <c r="P26" s="78">
        <v>10589.5</v>
      </c>
      <c r="Q26" s="79">
        <v>666</v>
      </c>
      <c r="R26" s="84">
        <f t="shared" si="0"/>
        <v>27119</v>
      </c>
      <c r="S26" s="85">
        <f t="shared" si="1"/>
        <v>1708</v>
      </c>
      <c r="T26" s="86">
        <f t="shared" si="11"/>
        <v>155.27272727272728</v>
      </c>
      <c r="U26" s="87">
        <f t="shared" si="12"/>
        <v>15.877634660421545</v>
      </c>
      <c r="V26" s="88">
        <v>37202</v>
      </c>
      <c r="W26" s="89">
        <v>2413</v>
      </c>
      <c r="X26" s="90">
        <f t="shared" si="13"/>
        <v>-0.2710338153862696</v>
      </c>
      <c r="Y26" s="90">
        <f t="shared" si="14"/>
        <v>-0.29216742644011606</v>
      </c>
      <c r="Z26" s="91">
        <f t="shared" si="4"/>
        <v>21121.800000000003</v>
      </c>
      <c r="AA26" s="92">
        <f t="shared" si="5"/>
        <v>1541</v>
      </c>
      <c r="AB26" s="93">
        <v>48240.8</v>
      </c>
      <c r="AC26" s="94">
        <v>3249</v>
      </c>
      <c r="AD26" s="86">
        <f t="shared" si="6"/>
        <v>295.3636363636364</v>
      </c>
      <c r="AE26" s="87">
        <f t="shared" si="7"/>
        <v>14.847891658971992</v>
      </c>
      <c r="AF26" s="95">
        <v>74331.5</v>
      </c>
      <c r="AG26" s="98">
        <v>5006</v>
      </c>
      <c r="AH26" s="99">
        <f t="shared" si="15"/>
        <v>-0.3510046211902087</v>
      </c>
      <c r="AI26" s="99">
        <f t="shared" si="16"/>
        <v>-0.3509788254095086</v>
      </c>
      <c r="AJ26" s="80">
        <v>122572.3</v>
      </c>
      <c r="AK26" s="81">
        <v>8255</v>
      </c>
      <c r="AL26" s="100">
        <f t="shared" si="10"/>
        <v>14.84824954572986</v>
      </c>
    </row>
    <row r="27" spans="1:38" s="4" customFormat="1" ht="11.25">
      <c r="A27" s="50">
        <v>21</v>
      </c>
      <c r="B27" s="51"/>
      <c r="C27" s="52" t="s">
        <v>80</v>
      </c>
      <c r="D27" s="53" t="s">
        <v>45</v>
      </c>
      <c r="E27" s="54" t="s">
        <v>80</v>
      </c>
      <c r="F27" s="55">
        <v>42755</v>
      </c>
      <c r="G27" s="56" t="s">
        <v>56</v>
      </c>
      <c r="H27" s="57">
        <v>23</v>
      </c>
      <c r="I27" s="57">
        <v>8</v>
      </c>
      <c r="J27" s="76">
        <v>8</v>
      </c>
      <c r="K27" s="77">
        <v>3</v>
      </c>
      <c r="L27" s="78">
        <v>9209</v>
      </c>
      <c r="M27" s="79">
        <v>467</v>
      </c>
      <c r="N27" s="78">
        <v>10423.5</v>
      </c>
      <c r="O27" s="79">
        <v>521</v>
      </c>
      <c r="P27" s="78">
        <v>12646</v>
      </c>
      <c r="Q27" s="79">
        <v>624</v>
      </c>
      <c r="R27" s="84">
        <f t="shared" si="0"/>
        <v>32278.5</v>
      </c>
      <c r="S27" s="85">
        <f t="shared" si="1"/>
        <v>1612</v>
      </c>
      <c r="T27" s="86">
        <f t="shared" si="11"/>
        <v>201.5</v>
      </c>
      <c r="U27" s="87">
        <f t="shared" si="12"/>
        <v>20.023883374689827</v>
      </c>
      <c r="V27" s="88">
        <v>95804.78</v>
      </c>
      <c r="W27" s="89">
        <v>5095</v>
      </c>
      <c r="X27" s="90">
        <f t="shared" si="13"/>
        <v>-0.6630804851281951</v>
      </c>
      <c r="Y27" s="90">
        <f t="shared" si="14"/>
        <v>-0.6836113837095191</v>
      </c>
      <c r="Z27" s="91">
        <f t="shared" si="4"/>
        <v>20106.03</v>
      </c>
      <c r="AA27" s="92">
        <f t="shared" si="5"/>
        <v>1366</v>
      </c>
      <c r="AB27" s="93">
        <v>52384.53</v>
      </c>
      <c r="AC27" s="96">
        <v>2978</v>
      </c>
      <c r="AD27" s="86">
        <f t="shared" si="6"/>
        <v>372.25</v>
      </c>
      <c r="AE27" s="87">
        <f t="shared" si="7"/>
        <v>17.59050705171256</v>
      </c>
      <c r="AF27" s="95">
        <v>147844.28</v>
      </c>
      <c r="AG27" s="98">
        <v>8635</v>
      </c>
      <c r="AH27" s="99">
        <f t="shared" si="15"/>
        <v>-0.645677668422478</v>
      </c>
      <c r="AI27" s="99">
        <f t="shared" si="16"/>
        <v>-0.6551244933410538</v>
      </c>
      <c r="AJ27" s="102">
        <v>780338.93</v>
      </c>
      <c r="AK27" s="103">
        <v>50422</v>
      </c>
      <c r="AL27" s="100">
        <f t="shared" si="10"/>
        <v>15.476159811193527</v>
      </c>
    </row>
    <row r="28" spans="1:38" s="4" customFormat="1" ht="11.25">
      <c r="A28" s="50">
        <v>22</v>
      </c>
      <c r="B28" s="64"/>
      <c r="C28" s="58" t="s">
        <v>81</v>
      </c>
      <c r="D28" s="59" t="s">
        <v>45</v>
      </c>
      <c r="E28" s="60" t="s">
        <v>82</v>
      </c>
      <c r="F28" s="61">
        <v>42755</v>
      </c>
      <c r="G28" s="56" t="s">
        <v>64</v>
      </c>
      <c r="H28" s="62">
        <v>3</v>
      </c>
      <c r="I28" s="62">
        <v>3</v>
      </c>
      <c r="J28" s="76">
        <v>11</v>
      </c>
      <c r="K28" s="77">
        <v>3</v>
      </c>
      <c r="L28" s="78">
        <v>9974.5</v>
      </c>
      <c r="M28" s="79">
        <v>504</v>
      </c>
      <c r="N28" s="78">
        <v>14476.5</v>
      </c>
      <c r="O28" s="79">
        <v>690</v>
      </c>
      <c r="P28" s="78">
        <v>15523.48</v>
      </c>
      <c r="Q28" s="79">
        <v>785</v>
      </c>
      <c r="R28" s="84">
        <f t="shared" si="0"/>
        <v>39974.479999999996</v>
      </c>
      <c r="S28" s="85">
        <f t="shared" si="1"/>
        <v>1979</v>
      </c>
      <c r="T28" s="86">
        <f t="shared" si="11"/>
        <v>179.9090909090909</v>
      </c>
      <c r="U28" s="87">
        <f t="shared" si="12"/>
        <v>20.199332996462857</v>
      </c>
      <c r="V28" s="88">
        <v>60180</v>
      </c>
      <c r="W28" s="89">
        <v>3360</v>
      </c>
      <c r="X28" s="90">
        <f t="shared" si="13"/>
        <v>-0.3357514124293786</v>
      </c>
      <c r="Y28" s="90">
        <f t="shared" si="14"/>
        <v>-0.41101190476190474</v>
      </c>
      <c r="Z28" s="91">
        <f t="shared" si="4"/>
        <v>14016.000000000007</v>
      </c>
      <c r="AA28" s="92">
        <f t="shared" si="5"/>
        <v>721</v>
      </c>
      <c r="AB28" s="93">
        <v>53990.48</v>
      </c>
      <c r="AC28" s="94">
        <v>2700</v>
      </c>
      <c r="AD28" s="86">
        <f t="shared" si="6"/>
        <v>245.45454545454547</v>
      </c>
      <c r="AE28" s="87">
        <f t="shared" si="7"/>
        <v>19.996474074074076</v>
      </c>
      <c r="AF28" s="97">
        <v>111049.85</v>
      </c>
      <c r="AG28" s="101">
        <v>6405</v>
      </c>
      <c r="AH28" s="99">
        <f t="shared" si="15"/>
        <v>-0.5138176233466322</v>
      </c>
      <c r="AI28" s="99">
        <f t="shared" si="16"/>
        <v>-0.5784543325526932</v>
      </c>
      <c r="AJ28" s="102">
        <v>306476.33</v>
      </c>
      <c r="AK28" s="103">
        <v>18510</v>
      </c>
      <c r="AL28" s="100">
        <f t="shared" si="10"/>
        <v>16.55733819556996</v>
      </c>
    </row>
    <row r="29" spans="1:38" s="4" customFormat="1" ht="11.25">
      <c r="A29" s="50">
        <v>23</v>
      </c>
      <c r="B29" s="63" t="s">
        <v>41</v>
      </c>
      <c r="C29" s="52" t="s">
        <v>83</v>
      </c>
      <c r="D29" s="53"/>
      <c r="E29" s="54" t="s">
        <v>83</v>
      </c>
      <c r="F29" s="55">
        <v>42769</v>
      </c>
      <c r="G29" s="56" t="s">
        <v>79</v>
      </c>
      <c r="H29" s="57">
        <v>7</v>
      </c>
      <c r="I29" s="57">
        <v>9</v>
      </c>
      <c r="J29" s="76">
        <v>9</v>
      </c>
      <c r="K29" s="77">
        <v>1</v>
      </c>
      <c r="L29" s="78">
        <v>4280</v>
      </c>
      <c r="M29" s="79">
        <v>269</v>
      </c>
      <c r="N29" s="78">
        <v>6338.5</v>
      </c>
      <c r="O29" s="79">
        <v>395</v>
      </c>
      <c r="P29" s="78">
        <v>6607.5</v>
      </c>
      <c r="Q29" s="79">
        <v>392</v>
      </c>
      <c r="R29" s="84">
        <f t="shared" si="0"/>
        <v>17226</v>
      </c>
      <c r="S29" s="85">
        <f t="shared" si="1"/>
        <v>1056</v>
      </c>
      <c r="T29" s="86">
        <f t="shared" si="11"/>
        <v>117.33333333333333</v>
      </c>
      <c r="U29" s="87">
        <f t="shared" si="12"/>
        <v>16.3125</v>
      </c>
      <c r="V29" s="88">
        <v>0</v>
      </c>
      <c r="W29" s="89">
        <v>0</v>
      </c>
      <c r="X29" s="90">
        <f t="shared" si="13"/>
      </c>
      <c r="Y29" s="90">
        <f t="shared" si="14"/>
      </c>
      <c r="Z29" s="91">
        <f t="shared" si="4"/>
        <v>14227</v>
      </c>
      <c r="AA29" s="92">
        <f t="shared" si="5"/>
        <v>983</v>
      </c>
      <c r="AB29" s="93">
        <v>31453</v>
      </c>
      <c r="AC29" s="94">
        <v>2039</v>
      </c>
      <c r="AD29" s="86">
        <f t="shared" si="6"/>
        <v>226.55555555555554</v>
      </c>
      <c r="AE29" s="87">
        <f t="shared" si="7"/>
        <v>15.425698871996076</v>
      </c>
      <c r="AF29" s="95">
        <v>2445.5</v>
      </c>
      <c r="AG29" s="98">
        <v>188</v>
      </c>
      <c r="AH29" s="99">
        <f t="shared" si="15"/>
        <v>11.861582498466571</v>
      </c>
      <c r="AI29" s="99">
        <f t="shared" si="16"/>
        <v>9.845744680851064</v>
      </c>
      <c r="AJ29" s="80">
        <v>33898.5</v>
      </c>
      <c r="AK29" s="81">
        <v>2227</v>
      </c>
      <c r="AL29" s="100">
        <f t="shared" si="10"/>
        <v>15.221598563089358</v>
      </c>
    </row>
    <row r="30" spans="1:38" s="4" customFormat="1" ht="11.25">
      <c r="A30" s="50">
        <v>24</v>
      </c>
      <c r="B30" s="51"/>
      <c r="C30" s="52" t="s">
        <v>84</v>
      </c>
      <c r="D30" s="53" t="s">
        <v>45</v>
      </c>
      <c r="E30" s="54" t="s">
        <v>84</v>
      </c>
      <c r="F30" s="55">
        <v>42741</v>
      </c>
      <c r="G30" s="56" t="s">
        <v>56</v>
      </c>
      <c r="H30" s="57">
        <v>35</v>
      </c>
      <c r="I30" s="57">
        <v>72</v>
      </c>
      <c r="J30" s="76">
        <v>72</v>
      </c>
      <c r="K30" s="77">
        <v>5</v>
      </c>
      <c r="L30" s="78">
        <v>6617</v>
      </c>
      <c r="M30" s="79">
        <v>264</v>
      </c>
      <c r="N30" s="78">
        <v>8992</v>
      </c>
      <c r="O30" s="79">
        <v>410</v>
      </c>
      <c r="P30" s="78">
        <v>9121.5</v>
      </c>
      <c r="Q30" s="79">
        <v>367</v>
      </c>
      <c r="R30" s="84">
        <f t="shared" si="0"/>
        <v>24730.5</v>
      </c>
      <c r="S30" s="85">
        <f t="shared" si="1"/>
        <v>1041</v>
      </c>
      <c r="T30" s="86">
        <f t="shared" si="11"/>
        <v>14.458333333333334</v>
      </c>
      <c r="U30" s="87">
        <f t="shared" si="12"/>
        <v>23.756484149855908</v>
      </c>
      <c r="V30" s="88">
        <v>55021.5</v>
      </c>
      <c r="W30" s="89">
        <v>2803</v>
      </c>
      <c r="X30" s="90">
        <f t="shared" si="13"/>
        <v>-0.5505302472669774</v>
      </c>
      <c r="Y30" s="90">
        <f t="shared" si="14"/>
        <v>-0.6286122012129861</v>
      </c>
      <c r="Z30" s="91">
        <f t="shared" si="4"/>
        <v>14736.730000000003</v>
      </c>
      <c r="AA30" s="92">
        <f t="shared" si="5"/>
        <v>843</v>
      </c>
      <c r="AB30" s="93">
        <v>39467.23</v>
      </c>
      <c r="AC30" s="94">
        <v>1884</v>
      </c>
      <c r="AD30" s="86">
        <f t="shared" si="6"/>
        <v>26.166666666666668</v>
      </c>
      <c r="AE30" s="87">
        <f t="shared" si="7"/>
        <v>20.948635881104035</v>
      </c>
      <c r="AF30" s="95">
        <v>88422</v>
      </c>
      <c r="AG30" s="98">
        <v>4908</v>
      </c>
      <c r="AH30" s="99">
        <f t="shared" si="15"/>
        <v>-0.5536492049489946</v>
      </c>
      <c r="AI30" s="99">
        <f t="shared" si="16"/>
        <v>-0.6161369193154034</v>
      </c>
      <c r="AJ30" s="80">
        <v>561073.1799999999</v>
      </c>
      <c r="AK30" s="81">
        <v>51686</v>
      </c>
      <c r="AL30" s="100">
        <f t="shared" si="10"/>
        <v>10.855418875517547</v>
      </c>
    </row>
    <row r="31" spans="1:38" s="4" customFormat="1" ht="11.25">
      <c r="A31" s="50">
        <v>25</v>
      </c>
      <c r="B31" s="51"/>
      <c r="C31" s="52" t="s">
        <v>85</v>
      </c>
      <c r="D31" s="53"/>
      <c r="E31" s="54" t="s">
        <v>86</v>
      </c>
      <c r="F31" s="55">
        <v>42664</v>
      </c>
      <c r="G31" s="56" t="s">
        <v>56</v>
      </c>
      <c r="H31" s="57">
        <v>138</v>
      </c>
      <c r="I31" s="57">
        <v>1</v>
      </c>
      <c r="J31" s="76">
        <v>1</v>
      </c>
      <c r="K31" s="77">
        <v>15</v>
      </c>
      <c r="L31" s="78">
        <v>0</v>
      </c>
      <c r="M31" s="79">
        <v>0</v>
      </c>
      <c r="N31" s="78">
        <v>0</v>
      </c>
      <c r="O31" s="79">
        <v>0</v>
      </c>
      <c r="P31" s="78">
        <v>0</v>
      </c>
      <c r="Q31" s="79">
        <v>0</v>
      </c>
      <c r="R31" s="84">
        <f t="shared" si="0"/>
        <v>0</v>
      </c>
      <c r="S31" s="85">
        <f t="shared" si="1"/>
        <v>0</v>
      </c>
      <c r="T31" s="86">
        <f t="shared" si="11"/>
        <v>0</v>
      </c>
      <c r="U31" s="87" t="e">
        <f t="shared" si="12"/>
        <v>#DIV/0!</v>
      </c>
      <c r="V31" s="88">
        <v>0</v>
      </c>
      <c r="W31" s="89">
        <v>0</v>
      </c>
      <c r="X31" s="90">
        <f t="shared" si="13"/>
      </c>
      <c r="Y31" s="90">
        <f t="shared" si="14"/>
      </c>
      <c r="Z31" s="91">
        <f t="shared" si="4"/>
        <v>7472.6</v>
      </c>
      <c r="AA31" s="92">
        <f t="shared" si="5"/>
        <v>1462</v>
      </c>
      <c r="AB31" s="93">
        <v>7472.6</v>
      </c>
      <c r="AC31" s="96">
        <v>1462</v>
      </c>
      <c r="AD31" s="86">
        <f t="shared" si="6"/>
        <v>1462</v>
      </c>
      <c r="AE31" s="87">
        <f t="shared" si="7"/>
        <v>5.111217510259918</v>
      </c>
      <c r="AF31" s="95">
        <v>2970</v>
      </c>
      <c r="AG31" s="98">
        <v>594</v>
      </c>
      <c r="AH31" s="99">
        <f t="shared" si="15"/>
        <v>1.516026936026936</v>
      </c>
      <c r="AI31" s="99">
        <f t="shared" si="16"/>
        <v>1.4612794612794613</v>
      </c>
      <c r="AJ31" s="102">
        <v>591551.34</v>
      </c>
      <c r="AK31" s="103">
        <v>52887</v>
      </c>
      <c r="AL31" s="100">
        <f t="shared" si="10"/>
        <v>11.185193714901581</v>
      </c>
    </row>
    <row r="32" spans="1:38" s="4" customFormat="1" ht="11.25">
      <c r="A32" s="50">
        <v>26</v>
      </c>
      <c r="B32" s="51"/>
      <c r="C32" s="52" t="s">
        <v>87</v>
      </c>
      <c r="D32" s="65" t="s">
        <v>88</v>
      </c>
      <c r="E32" s="54" t="s">
        <v>89</v>
      </c>
      <c r="F32" s="55">
        <v>42734</v>
      </c>
      <c r="G32" s="56" t="s">
        <v>56</v>
      </c>
      <c r="H32" s="57">
        <v>78</v>
      </c>
      <c r="I32" s="57">
        <v>2</v>
      </c>
      <c r="J32" s="76">
        <v>2</v>
      </c>
      <c r="K32" s="77">
        <v>6</v>
      </c>
      <c r="L32" s="78">
        <v>240</v>
      </c>
      <c r="M32" s="79">
        <v>26</v>
      </c>
      <c r="N32" s="78">
        <v>113</v>
      </c>
      <c r="O32" s="79">
        <v>14</v>
      </c>
      <c r="P32" s="78">
        <v>282</v>
      </c>
      <c r="Q32" s="79">
        <v>31</v>
      </c>
      <c r="R32" s="84">
        <f t="shared" si="0"/>
        <v>635</v>
      </c>
      <c r="S32" s="85">
        <f t="shared" si="1"/>
        <v>71</v>
      </c>
      <c r="T32" s="86">
        <f t="shared" si="11"/>
        <v>35.5</v>
      </c>
      <c r="U32" s="87">
        <f t="shared" si="12"/>
        <v>8.943661971830986</v>
      </c>
      <c r="V32" s="88">
        <v>560</v>
      </c>
      <c r="W32" s="89">
        <v>56</v>
      </c>
      <c r="X32" s="90">
        <f t="shared" si="13"/>
        <v>0.13392857142857142</v>
      </c>
      <c r="Y32" s="90">
        <f t="shared" si="14"/>
        <v>0.26785714285714285</v>
      </c>
      <c r="Z32" s="91">
        <f t="shared" si="4"/>
        <v>11519</v>
      </c>
      <c r="AA32" s="92">
        <f t="shared" si="5"/>
        <v>1317</v>
      </c>
      <c r="AB32" s="93">
        <v>12154</v>
      </c>
      <c r="AC32" s="96">
        <v>1388</v>
      </c>
      <c r="AD32" s="86">
        <f t="shared" si="6"/>
        <v>694</v>
      </c>
      <c r="AE32" s="87">
        <f t="shared" si="7"/>
        <v>8.756484149855908</v>
      </c>
      <c r="AF32" s="95">
        <v>1220</v>
      </c>
      <c r="AG32" s="98">
        <v>124</v>
      </c>
      <c r="AH32" s="99">
        <f t="shared" si="15"/>
        <v>8.962295081967213</v>
      </c>
      <c r="AI32" s="99">
        <f t="shared" si="16"/>
        <v>10.193548387096774</v>
      </c>
      <c r="AJ32" s="102">
        <v>211049.37</v>
      </c>
      <c r="AK32" s="103">
        <v>19834</v>
      </c>
      <c r="AL32" s="100">
        <f t="shared" si="10"/>
        <v>10.64078703236866</v>
      </c>
    </row>
    <row r="33" spans="1:38" s="4" customFormat="1" ht="11.25">
      <c r="A33" s="50">
        <v>27</v>
      </c>
      <c r="B33" s="63" t="s">
        <v>41</v>
      </c>
      <c r="C33" s="58" t="s">
        <v>90</v>
      </c>
      <c r="D33" s="59" t="s">
        <v>43</v>
      </c>
      <c r="E33" s="60" t="s">
        <v>91</v>
      </c>
      <c r="F33" s="61">
        <v>42769</v>
      </c>
      <c r="G33" s="56" t="s">
        <v>64</v>
      </c>
      <c r="H33" s="62">
        <v>9</v>
      </c>
      <c r="I33" s="62">
        <v>9</v>
      </c>
      <c r="J33" s="76">
        <v>9</v>
      </c>
      <c r="K33" s="77">
        <v>1</v>
      </c>
      <c r="L33" s="78">
        <v>2754</v>
      </c>
      <c r="M33" s="79">
        <v>154</v>
      </c>
      <c r="N33" s="78">
        <v>3954.5</v>
      </c>
      <c r="O33" s="79">
        <v>206</v>
      </c>
      <c r="P33" s="78">
        <v>4466.5</v>
      </c>
      <c r="Q33" s="79">
        <v>258</v>
      </c>
      <c r="R33" s="84">
        <f t="shared" si="0"/>
        <v>11175</v>
      </c>
      <c r="S33" s="85">
        <f t="shared" si="1"/>
        <v>618</v>
      </c>
      <c r="T33" s="86">
        <f t="shared" si="11"/>
        <v>68.66666666666667</v>
      </c>
      <c r="U33" s="87">
        <f t="shared" si="12"/>
        <v>18.08252427184466</v>
      </c>
      <c r="V33" s="88"/>
      <c r="W33" s="89"/>
      <c r="X33" s="90"/>
      <c r="Y33" s="90"/>
      <c r="Z33" s="91">
        <f t="shared" si="4"/>
        <v>9812.55</v>
      </c>
      <c r="AA33" s="92">
        <f t="shared" si="5"/>
        <v>629</v>
      </c>
      <c r="AB33" s="93">
        <v>20987.55</v>
      </c>
      <c r="AC33" s="94">
        <v>1247</v>
      </c>
      <c r="AD33" s="86">
        <f t="shared" si="6"/>
        <v>138.55555555555554</v>
      </c>
      <c r="AE33" s="87">
        <f t="shared" si="7"/>
        <v>16.830433039294306</v>
      </c>
      <c r="AF33" s="97"/>
      <c r="AG33" s="101"/>
      <c r="AH33" s="99"/>
      <c r="AI33" s="99"/>
      <c r="AJ33" s="102">
        <v>20987.55</v>
      </c>
      <c r="AK33" s="103">
        <v>1247</v>
      </c>
      <c r="AL33" s="100">
        <f t="shared" si="10"/>
        <v>16.830433039294306</v>
      </c>
    </row>
    <row r="34" spans="1:38" s="4" customFormat="1" ht="11.25">
      <c r="A34" s="50">
        <v>28</v>
      </c>
      <c r="B34" s="64"/>
      <c r="C34" s="58" t="s">
        <v>92</v>
      </c>
      <c r="D34" s="59"/>
      <c r="E34" s="60" t="s">
        <v>93</v>
      </c>
      <c r="F34" s="61">
        <v>42762</v>
      </c>
      <c r="G34" s="56" t="s">
        <v>64</v>
      </c>
      <c r="H34" s="62">
        <v>10</v>
      </c>
      <c r="I34" s="62">
        <v>10</v>
      </c>
      <c r="J34" s="76">
        <v>24</v>
      </c>
      <c r="K34" s="77">
        <v>2</v>
      </c>
      <c r="L34" s="78">
        <v>1936</v>
      </c>
      <c r="M34" s="79">
        <v>154</v>
      </c>
      <c r="N34" s="78">
        <v>2766.5</v>
      </c>
      <c r="O34" s="79">
        <v>204</v>
      </c>
      <c r="P34" s="78">
        <v>3657</v>
      </c>
      <c r="Q34" s="79">
        <v>262</v>
      </c>
      <c r="R34" s="84">
        <f t="shared" si="0"/>
        <v>8359.5</v>
      </c>
      <c r="S34" s="85">
        <f t="shared" si="1"/>
        <v>620</v>
      </c>
      <c r="T34" s="86">
        <f t="shared" si="11"/>
        <v>25.833333333333332</v>
      </c>
      <c r="U34" s="87">
        <f t="shared" si="12"/>
        <v>13.483064516129032</v>
      </c>
      <c r="V34" s="88">
        <v>60504</v>
      </c>
      <c r="W34" s="89">
        <v>4138</v>
      </c>
      <c r="X34" s="90">
        <f aca="true" t="shared" si="17" ref="X34:X64">IF(V34&lt;&gt;0,-(V34-R34)/V34,"")</f>
        <v>-0.8618355811186037</v>
      </c>
      <c r="Y34" s="90">
        <f aca="true" t="shared" si="18" ref="Y34:Y64">IF(W34&lt;&gt;0,-(W34-S34)/W34,"")</f>
        <v>-0.8501691638472693</v>
      </c>
      <c r="Z34" s="91">
        <f t="shared" si="4"/>
        <v>5555.5</v>
      </c>
      <c r="AA34" s="92">
        <f t="shared" si="5"/>
        <v>526</v>
      </c>
      <c r="AB34" s="93">
        <v>13915</v>
      </c>
      <c r="AC34" s="94">
        <v>1146</v>
      </c>
      <c r="AD34" s="86">
        <f t="shared" si="6"/>
        <v>47.75</v>
      </c>
      <c r="AE34" s="87">
        <f t="shared" si="7"/>
        <v>12.142233856893542</v>
      </c>
      <c r="AF34" s="97">
        <v>112669</v>
      </c>
      <c r="AG34" s="101">
        <v>8482</v>
      </c>
      <c r="AH34" s="99">
        <f aca="true" t="shared" si="19" ref="AH34:AH64">IF(AF34&lt;&gt;0,-(AF34-AB34)/AF34,"")</f>
        <v>-0.8764966406021177</v>
      </c>
      <c r="AI34" s="99">
        <f aca="true" t="shared" si="20" ref="AI34:AI64">IF(AG34&lt;&gt;0,-(AG34-AC34)/AG34,"")</f>
        <v>-0.8648903560481018</v>
      </c>
      <c r="AJ34" s="102">
        <v>126584</v>
      </c>
      <c r="AK34" s="103">
        <v>9628</v>
      </c>
      <c r="AL34" s="100">
        <f t="shared" si="10"/>
        <v>13.147486497714999</v>
      </c>
    </row>
    <row r="35" spans="1:38" s="4" customFormat="1" ht="11.25">
      <c r="A35" s="50">
        <v>29</v>
      </c>
      <c r="B35" s="51"/>
      <c r="C35" s="52" t="s">
        <v>94</v>
      </c>
      <c r="D35" s="53"/>
      <c r="E35" s="54" t="s">
        <v>95</v>
      </c>
      <c r="F35" s="55">
        <v>42692</v>
      </c>
      <c r="G35" s="56" t="s">
        <v>56</v>
      </c>
      <c r="H35" s="57">
        <v>103</v>
      </c>
      <c r="I35" s="57">
        <v>1</v>
      </c>
      <c r="J35" s="76">
        <v>1</v>
      </c>
      <c r="K35" s="77">
        <v>12</v>
      </c>
      <c r="L35" s="78">
        <v>0</v>
      </c>
      <c r="M35" s="79">
        <v>0</v>
      </c>
      <c r="N35" s="78">
        <v>0</v>
      </c>
      <c r="O35" s="79">
        <v>0</v>
      </c>
      <c r="P35" s="78">
        <v>0</v>
      </c>
      <c r="Q35" s="79">
        <v>0</v>
      </c>
      <c r="R35" s="84">
        <f t="shared" si="0"/>
        <v>0</v>
      </c>
      <c r="S35" s="85">
        <f t="shared" si="1"/>
        <v>0</v>
      </c>
      <c r="T35" s="86">
        <f aca="true" t="shared" si="21" ref="T35:T64">S35/J35</f>
        <v>0</v>
      </c>
      <c r="U35" s="87" t="e">
        <f aca="true" t="shared" si="22" ref="U35:U64">R35/S35</f>
        <v>#DIV/0!</v>
      </c>
      <c r="V35" s="88">
        <v>0</v>
      </c>
      <c r="W35" s="89">
        <v>0</v>
      </c>
      <c r="X35" s="90">
        <f t="shared" si="17"/>
      </c>
      <c r="Y35" s="90">
        <f t="shared" si="18"/>
      </c>
      <c r="Z35" s="91">
        <f t="shared" si="4"/>
        <v>4989.6</v>
      </c>
      <c r="AA35" s="92">
        <f t="shared" si="5"/>
        <v>998</v>
      </c>
      <c r="AB35" s="93">
        <v>4989.6</v>
      </c>
      <c r="AC35" s="96">
        <v>998</v>
      </c>
      <c r="AD35" s="86">
        <f t="shared" si="6"/>
        <v>998</v>
      </c>
      <c r="AE35" s="87">
        <f t="shared" si="7"/>
        <v>4.999599198396794</v>
      </c>
      <c r="AF35" s="95">
        <v>4004.6</v>
      </c>
      <c r="AG35" s="98">
        <v>736</v>
      </c>
      <c r="AH35" s="99">
        <f t="shared" si="19"/>
        <v>0.24596713779153984</v>
      </c>
      <c r="AI35" s="99">
        <f t="shared" si="20"/>
        <v>0.35597826086956524</v>
      </c>
      <c r="AJ35" s="102">
        <v>928974.96</v>
      </c>
      <c r="AK35" s="103">
        <v>83355</v>
      </c>
      <c r="AL35" s="100">
        <f t="shared" si="10"/>
        <v>11.144801871513407</v>
      </c>
    </row>
    <row r="36" spans="1:38" s="4" customFormat="1" ht="11.25">
      <c r="A36" s="50">
        <v>30</v>
      </c>
      <c r="B36" s="51"/>
      <c r="C36" s="52" t="s">
        <v>96</v>
      </c>
      <c r="D36" s="65" t="s">
        <v>88</v>
      </c>
      <c r="E36" s="54" t="s">
        <v>96</v>
      </c>
      <c r="F36" s="55">
        <v>42720</v>
      </c>
      <c r="G36" s="56" t="s">
        <v>56</v>
      </c>
      <c r="H36" s="57">
        <v>16</v>
      </c>
      <c r="I36" s="57">
        <v>9</v>
      </c>
      <c r="J36" s="76">
        <v>9</v>
      </c>
      <c r="K36" s="77">
        <v>8</v>
      </c>
      <c r="L36" s="78">
        <v>0</v>
      </c>
      <c r="M36" s="79">
        <v>0</v>
      </c>
      <c r="N36" s="78">
        <v>0</v>
      </c>
      <c r="O36" s="79">
        <v>0</v>
      </c>
      <c r="P36" s="78">
        <v>0</v>
      </c>
      <c r="Q36" s="79">
        <v>0</v>
      </c>
      <c r="R36" s="84">
        <f t="shared" si="0"/>
        <v>0</v>
      </c>
      <c r="S36" s="85">
        <f t="shared" si="1"/>
        <v>0</v>
      </c>
      <c r="T36" s="86">
        <f t="shared" si="21"/>
        <v>0</v>
      </c>
      <c r="U36" s="87" t="e">
        <f t="shared" si="22"/>
        <v>#DIV/0!</v>
      </c>
      <c r="V36" s="88">
        <v>0</v>
      </c>
      <c r="W36" s="89">
        <v>0</v>
      </c>
      <c r="X36" s="90">
        <f t="shared" si="17"/>
      </c>
      <c r="Y36" s="90">
        <f t="shared" si="18"/>
      </c>
      <c r="Z36" s="91">
        <f t="shared" si="4"/>
        <v>6308.5</v>
      </c>
      <c r="AA36" s="92">
        <f t="shared" si="5"/>
        <v>924</v>
      </c>
      <c r="AB36" s="93">
        <v>6308.5</v>
      </c>
      <c r="AC36" s="96">
        <v>924</v>
      </c>
      <c r="AD36" s="86">
        <f t="shared" si="6"/>
        <v>102.66666666666667</v>
      </c>
      <c r="AE36" s="87">
        <f t="shared" si="7"/>
        <v>6.8273809523809526</v>
      </c>
      <c r="AF36" s="95">
        <v>1078</v>
      </c>
      <c r="AG36" s="98">
        <v>101</v>
      </c>
      <c r="AH36" s="99">
        <f t="shared" si="19"/>
        <v>4.8520408163265305</v>
      </c>
      <c r="AI36" s="99">
        <f t="shared" si="20"/>
        <v>8.148514851485148</v>
      </c>
      <c r="AJ36" s="102">
        <v>196933.09999999998</v>
      </c>
      <c r="AK36" s="103">
        <v>15242</v>
      </c>
      <c r="AL36" s="100">
        <f t="shared" si="10"/>
        <v>12.920423828893844</v>
      </c>
    </row>
    <row r="37" spans="1:38" s="4" customFormat="1" ht="11.25">
      <c r="A37" s="50">
        <v>31</v>
      </c>
      <c r="B37" s="51"/>
      <c r="C37" s="52" t="s">
        <v>97</v>
      </c>
      <c r="D37" s="53"/>
      <c r="E37" s="54" t="s">
        <v>98</v>
      </c>
      <c r="F37" s="55">
        <v>42307</v>
      </c>
      <c r="G37" s="56" t="s">
        <v>56</v>
      </c>
      <c r="H37" s="57">
        <v>115</v>
      </c>
      <c r="I37" s="57">
        <v>1</v>
      </c>
      <c r="J37" s="76">
        <v>1</v>
      </c>
      <c r="K37" s="77">
        <v>20</v>
      </c>
      <c r="L37" s="80">
        <v>0</v>
      </c>
      <c r="M37" s="81">
        <v>0</v>
      </c>
      <c r="N37" s="80">
        <v>0</v>
      </c>
      <c r="O37" s="81">
        <v>0</v>
      </c>
      <c r="P37" s="80">
        <v>0</v>
      </c>
      <c r="Q37" s="81">
        <v>0</v>
      </c>
      <c r="R37" s="84">
        <f t="shared" si="0"/>
        <v>0</v>
      </c>
      <c r="S37" s="85">
        <f t="shared" si="1"/>
        <v>0</v>
      </c>
      <c r="T37" s="86">
        <f t="shared" si="21"/>
        <v>0</v>
      </c>
      <c r="U37" s="87" t="e">
        <f t="shared" si="22"/>
        <v>#DIV/0!</v>
      </c>
      <c r="V37" s="88">
        <v>0</v>
      </c>
      <c r="W37" s="89">
        <v>0</v>
      </c>
      <c r="X37" s="90">
        <f t="shared" si="17"/>
      </c>
      <c r="Y37" s="90">
        <f t="shared" si="18"/>
      </c>
      <c r="Z37" s="91">
        <f t="shared" si="4"/>
        <v>3801.6</v>
      </c>
      <c r="AA37" s="92">
        <f t="shared" si="5"/>
        <v>760</v>
      </c>
      <c r="AB37" s="93">
        <v>3801.6</v>
      </c>
      <c r="AC37" s="96">
        <v>760</v>
      </c>
      <c r="AD37" s="86">
        <f t="shared" si="6"/>
        <v>760</v>
      </c>
      <c r="AE37" s="87">
        <f t="shared" si="7"/>
        <v>5.002105263157895</v>
      </c>
      <c r="AF37" s="95">
        <v>2376</v>
      </c>
      <c r="AG37" s="98">
        <v>475</v>
      </c>
      <c r="AH37" s="99">
        <f t="shared" si="19"/>
        <v>0.6</v>
      </c>
      <c r="AI37" s="99">
        <f t="shared" si="20"/>
        <v>0.6</v>
      </c>
      <c r="AJ37" s="102">
        <v>259676.89</v>
      </c>
      <c r="AK37" s="103">
        <v>31774</v>
      </c>
      <c r="AL37" s="100">
        <f t="shared" si="10"/>
        <v>8.172621955057595</v>
      </c>
    </row>
    <row r="38" spans="1:38" s="4" customFormat="1" ht="11.25">
      <c r="A38" s="50">
        <v>32</v>
      </c>
      <c r="B38" s="51"/>
      <c r="C38" s="58" t="s">
        <v>99</v>
      </c>
      <c r="D38" s="59"/>
      <c r="E38" s="60" t="s">
        <v>100</v>
      </c>
      <c r="F38" s="61">
        <v>42718</v>
      </c>
      <c r="G38" s="56" t="s">
        <v>40</v>
      </c>
      <c r="H38" s="62">
        <v>298</v>
      </c>
      <c r="I38" s="62">
        <v>1</v>
      </c>
      <c r="J38" s="76">
        <v>1</v>
      </c>
      <c r="K38" s="77">
        <v>8</v>
      </c>
      <c r="L38" s="78">
        <v>957</v>
      </c>
      <c r="M38" s="79">
        <v>177</v>
      </c>
      <c r="N38" s="78">
        <v>470</v>
      </c>
      <c r="O38" s="79">
        <v>87</v>
      </c>
      <c r="P38" s="78">
        <v>403</v>
      </c>
      <c r="Q38" s="79">
        <v>110</v>
      </c>
      <c r="R38" s="84">
        <f t="shared" si="0"/>
        <v>1830</v>
      </c>
      <c r="S38" s="85">
        <f t="shared" si="1"/>
        <v>374</v>
      </c>
      <c r="T38" s="86">
        <f t="shared" si="21"/>
        <v>374</v>
      </c>
      <c r="U38" s="87">
        <f t="shared" si="22"/>
        <v>4.893048128342246</v>
      </c>
      <c r="V38" s="88">
        <v>6817</v>
      </c>
      <c r="W38" s="89">
        <v>234</v>
      </c>
      <c r="X38" s="90">
        <f t="shared" si="17"/>
        <v>-0.7315534692680065</v>
      </c>
      <c r="Y38" s="90">
        <f t="shared" si="18"/>
        <v>0.5982905982905983</v>
      </c>
      <c r="Z38" s="91">
        <f t="shared" si="4"/>
        <v>927</v>
      </c>
      <c r="AA38" s="92">
        <f t="shared" si="5"/>
        <v>186</v>
      </c>
      <c r="AB38" s="93">
        <v>2757</v>
      </c>
      <c r="AC38" s="96">
        <v>560</v>
      </c>
      <c r="AD38" s="86">
        <f t="shared" si="6"/>
        <v>560</v>
      </c>
      <c r="AE38" s="87">
        <f t="shared" si="7"/>
        <v>4.923214285714286</v>
      </c>
      <c r="AF38" s="97">
        <v>21734</v>
      </c>
      <c r="AG38" s="101">
        <v>712</v>
      </c>
      <c r="AH38" s="99">
        <f t="shared" si="19"/>
        <v>-0.8731480629428545</v>
      </c>
      <c r="AI38" s="99">
        <f t="shared" si="20"/>
        <v>-0.21348314606741572</v>
      </c>
      <c r="AJ38" s="102">
        <v>6464666</v>
      </c>
      <c r="AK38" s="103">
        <v>427875</v>
      </c>
      <c r="AL38" s="100">
        <f t="shared" si="10"/>
        <v>15.108772421852176</v>
      </c>
    </row>
    <row r="39" spans="1:38" s="4" customFormat="1" ht="11.25">
      <c r="A39" s="50">
        <v>33</v>
      </c>
      <c r="B39" s="51"/>
      <c r="C39" s="52" t="s">
        <v>101</v>
      </c>
      <c r="D39" s="53" t="s">
        <v>45</v>
      </c>
      <c r="E39" s="54" t="s">
        <v>102</v>
      </c>
      <c r="F39" s="55">
        <v>42741</v>
      </c>
      <c r="G39" s="56" t="s">
        <v>79</v>
      </c>
      <c r="H39" s="57">
        <v>9</v>
      </c>
      <c r="I39" s="57">
        <v>3</v>
      </c>
      <c r="J39" s="76">
        <v>3</v>
      </c>
      <c r="K39" s="77">
        <v>5</v>
      </c>
      <c r="L39" s="78">
        <v>419.8</v>
      </c>
      <c r="M39" s="79">
        <v>79</v>
      </c>
      <c r="N39" s="78">
        <v>588</v>
      </c>
      <c r="O39" s="79">
        <v>111</v>
      </c>
      <c r="P39" s="78">
        <v>653</v>
      </c>
      <c r="Q39" s="79">
        <v>123</v>
      </c>
      <c r="R39" s="84">
        <f t="shared" si="0"/>
        <v>1660.8</v>
      </c>
      <c r="S39" s="85">
        <f t="shared" si="1"/>
        <v>313</v>
      </c>
      <c r="T39" s="86">
        <f t="shared" si="21"/>
        <v>104.33333333333333</v>
      </c>
      <c r="U39" s="87">
        <f t="shared" si="22"/>
        <v>5.306070287539936</v>
      </c>
      <c r="V39" s="88">
        <v>2107</v>
      </c>
      <c r="W39" s="89">
        <v>209</v>
      </c>
      <c r="X39" s="90">
        <f t="shared" si="17"/>
        <v>-0.21177028951115331</v>
      </c>
      <c r="Y39" s="90">
        <f t="shared" si="18"/>
        <v>0.49760765550239233</v>
      </c>
      <c r="Z39" s="91">
        <f t="shared" si="4"/>
        <v>1147.0000000000002</v>
      </c>
      <c r="AA39" s="92">
        <f t="shared" si="5"/>
        <v>243</v>
      </c>
      <c r="AB39" s="93">
        <v>2807.8</v>
      </c>
      <c r="AC39" s="94">
        <v>556</v>
      </c>
      <c r="AD39" s="86">
        <f t="shared" si="6"/>
        <v>185.33333333333334</v>
      </c>
      <c r="AE39" s="87">
        <f t="shared" si="7"/>
        <v>5.050000000000001</v>
      </c>
      <c r="AF39" s="95">
        <v>3927</v>
      </c>
      <c r="AG39" s="98">
        <v>375</v>
      </c>
      <c r="AH39" s="99">
        <f t="shared" si="19"/>
        <v>-0.2850012732365673</v>
      </c>
      <c r="AI39" s="99">
        <f t="shared" si="20"/>
        <v>0.4826666666666667</v>
      </c>
      <c r="AJ39" s="80">
        <v>41500.700000000004</v>
      </c>
      <c r="AK39" s="81">
        <v>3593</v>
      </c>
      <c r="AL39" s="100">
        <f t="shared" si="10"/>
        <v>11.550431394377958</v>
      </c>
    </row>
    <row r="40" spans="1:38" s="4" customFormat="1" ht="11.25">
      <c r="A40" s="50">
        <v>34</v>
      </c>
      <c r="B40" s="51"/>
      <c r="C40" s="52" t="s">
        <v>103</v>
      </c>
      <c r="D40" s="53"/>
      <c r="E40" s="54" t="s">
        <v>104</v>
      </c>
      <c r="F40" s="55">
        <v>42734</v>
      </c>
      <c r="G40" s="56" t="s">
        <v>79</v>
      </c>
      <c r="H40" s="57">
        <v>8</v>
      </c>
      <c r="I40" s="57">
        <v>4</v>
      </c>
      <c r="J40" s="76">
        <v>4</v>
      </c>
      <c r="K40" s="77">
        <v>6</v>
      </c>
      <c r="L40" s="78">
        <v>619</v>
      </c>
      <c r="M40" s="79">
        <v>46</v>
      </c>
      <c r="N40" s="78">
        <v>1299</v>
      </c>
      <c r="O40" s="79">
        <v>120</v>
      </c>
      <c r="P40" s="78">
        <v>1147</v>
      </c>
      <c r="Q40" s="79">
        <v>145</v>
      </c>
      <c r="R40" s="84">
        <f t="shared" si="0"/>
        <v>3065</v>
      </c>
      <c r="S40" s="85">
        <f t="shared" si="1"/>
        <v>311</v>
      </c>
      <c r="T40" s="86">
        <f t="shared" si="21"/>
        <v>77.75</v>
      </c>
      <c r="U40" s="87">
        <f t="shared" si="22"/>
        <v>9.855305466237942</v>
      </c>
      <c r="V40" s="88">
        <v>3535.5</v>
      </c>
      <c r="W40" s="89">
        <v>261</v>
      </c>
      <c r="X40" s="90">
        <f t="shared" si="17"/>
        <v>-0.13307877245085561</v>
      </c>
      <c r="Y40" s="90">
        <f t="shared" si="18"/>
        <v>0.19157088122605365</v>
      </c>
      <c r="Z40" s="91">
        <f t="shared" si="4"/>
        <v>2256</v>
      </c>
      <c r="AA40" s="92">
        <f t="shared" si="5"/>
        <v>169</v>
      </c>
      <c r="AB40" s="93">
        <v>5321</v>
      </c>
      <c r="AC40" s="94">
        <v>480</v>
      </c>
      <c r="AD40" s="86">
        <f t="shared" si="6"/>
        <v>120</v>
      </c>
      <c r="AE40" s="87">
        <f t="shared" si="7"/>
        <v>11.085416666666667</v>
      </c>
      <c r="AF40" s="95">
        <v>6751.5</v>
      </c>
      <c r="AG40" s="98">
        <v>526</v>
      </c>
      <c r="AH40" s="99">
        <f t="shared" si="19"/>
        <v>-0.21187884173887284</v>
      </c>
      <c r="AI40" s="99">
        <f t="shared" si="20"/>
        <v>-0.08745247148288973</v>
      </c>
      <c r="AJ40" s="80">
        <v>123526.4</v>
      </c>
      <c r="AK40" s="81">
        <v>9510</v>
      </c>
      <c r="AL40" s="100">
        <f t="shared" si="10"/>
        <v>12.989106203995794</v>
      </c>
    </row>
    <row r="41" spans="1:38" s="4" customFormat="1" ht="11.25">
      <c r="A41" s="50">
        <v>35</v>
      </c>
      <c r="B41" s="51"/>
      <c r="C41" s="52" t="s">
        <v>105</v>
      </c>
      <c r="D41" s="53"/>
      <c r="E41" s="54" t="s">
        <v>105</v>
      </c>
      <c r="F41" s="55">
        <v>42706</v>
      </c>
      <c r="G41" s="56" t="s">
        <v>106</v>
      </c>
      <c r="H41" s="57">
        <v>10</v>
      </c>
      <c r="I41" s="57">
        <v>1</v>
      </c>
      <c r="J41" s="76">
        <v>1</v>
      </c>
      <c r="K41" s="77">
        <v>7</v>
      </c>
      <c r="L41" s="78">
        <v>0</v>
      </c>
      <c r="M41" s="79">
        <v>0</v>
      </c>
      <c r="N41" s="78">
        <v>0</v>
      </c>
      <c r="O41" s="79">
        <v>0</v>
      </c>
      <c r="P41" s="78">
        <v>0</v>
      </c>
      <c r="Q41" s="79">
        <v>0</v>
      </c>
      <c r="R41" s="84">
        <f t="shared" si="0"/>
        <v>0</v>
      </c>
      <c r="S41" s="85">
        <f t="shared" si="1"/>
        <v>0</v>
      </c>
      <c r="T41" s="86">
        <f t="shared" si="21"/>
        <v>0</v>
      </c>
      <c r="U41" s="87" t="e">
        <f t="shared" si="22"/>
        <v>#DIV/0!</v>
      </c>
      <c r="V41" s="88">
        <v>0</v>
      </c>
      <c r="W41" s="89">
        <v>0</v>
      </c>
      <c r="X41" s="90">
        <f t="shared" si="17"/>
      </c>
      <c r="Y41" s="90">
        <f t="shared" si="18"/>
      </c>
      <c r="Z41" s="91">
        <f t="shared" si="4"/>
        <v>2376</v>
      </c>
      <c r="AA41" s="92">
        <f t="shared" si="5"/>
        <v>475</v>
      </c>
      <c r="AB41" s="93">
        <v>2376</v>
      </c>
      <c r="AC41" s="94">
        <v>475</v>
      </c>
      <c r="AD41" s="86">
        <f t="shared" si="6"/>
        <v>475</v>
      </c>
      <c r="AE41" s="87">
        <f t="shared" si="7"/>
        <v>5.002105263157895</v>
      </c>
      <c r="AF41" s="95">
        <v>2376</v>
      </c>
      <c r="AG41" s="98">
        <v>475</v>
      </c>
      <c r="AH41" s="99">
        <f t="shared" si="19"/>
        <v>0</v>
      </c>
      <c r="AI41" s="99">
        <f t="shared" si="20"/>
        <v>0</v>
      </c>
      <c r="AJ41" s="80">
        <v>51604.6</v>
      </c>
      <c r="AK41" s="81">
        <v>5242</v>
      </c>
      <c r="AL41" s="100">
        <f t="shared" si="10"/>
        <v>9.844448683708508</v>
      </c>
    </row>
    <row r="42" spans="1:38" s="4" customFormat="1" ht="11.25">
      <c r="A42" s="50">
        <v>36</v>
      </c>
      <c r="B42" s="51"/>
      <c r="C42" s="52" t="s">
        <v>107</v>
      </c>
      <c r="D42" s="53" t="s">
        <v>43</v>
      </c>
      <c r="E42" s="54" t="s">
        <v>108</v>
      </c>
      <c r="F42" s="55">
        <v>42755</v>
      </c>
      <c r="G42" s="56" t="s">
        <v>109</v>
      </c>
      <c r="H42" s="57">
        <v>12</v>
      </c>
      <c r="I42" s="57">
        <v>12</v>
      </c>
      <c r="J42" s="76">
        <v>12</v>
      </c>
      <c r="K42" s="77">
        <v>3</v>
      </c>
      <c r="L42" s="78">
        <v>925</v>
      </c>
      <c r="M42" s="79">
        <v>108</v>
      </c>
      <c r="N42" s="78">
        <v>889</v>
      </c>
      <c r="O42" s="79">
        <v>94</v>
      </c>
      <c r="P42" s="78">
        <v>947</v>
      </c>
      <c r="Q42" s="79">
        <v>107</v>
      </c>
      <c r="R42" s="84">
        <f t="shared" si="0"/>
        <v>2761</v>
      </c>
      <c r="S42" s="85">
        <f t="shared" si="1"/>
        <v>309</v>
      </c>
      <c r="T42" s="86">
        <f t="shared" si="21"/>
        <v>25.75</v>
      </c>
      <c r="U42" s="87">
        <f t="shared" si="22"/>
        <v>8.935275080906148</v>
      </c>
      <c r="V42" s="88">
        <v>9761</v>
      </c>
      <c r="W42" s="89">
        <v>1273</v>
      </c>
      <c r="X42" s="90">
        <f t="shared" si="17"/>
        <v>-0.7171396373322405</v>
      </c>
      <c r="Y42" s="90">
        <f t="shared" si="18"/>
        <v>-0.7572663000785546</v>
      </c>
      <c r="Z42" s="91">
        <f t="shared" si="4"/>
        <v>617</v>
      </c>
      <c r="AA42" s="92">
        <f t="shared" si="5"/>
        <v>81</v>
      </c>
      <c r="AB42" s="93">
        <v>3378</v>
      </c>
      <c r="AC42" s="94">
        <v>390</v>
      </c>
      <c r="AD42" s="86">
        <f t="shared" si="6"/>
        <v>32.5</v>
      </c>
      <c r="AE42" s="87">
        <f t="shared" si="7"/>
        <v>8.661538461538461</v>
      </c>
      <c r="AF42" s="95">
        <v>21040.5</v>
      </c>
      <c r="AG42" s="98">
        <v>2613</v>
      </c>
      <c r="AH42" s="99">
        <f t="shared" si="19"/>
        <v>-0.8394524844941897</v>
      </c>
      <c r="AI42" s="99">
        <f t="shared" si="20"/>
        <v>-0.8507462686567164</v>
      </c>
      <c r="AJ42" s="80">
        <v>53981</v>
      </c>
      <c r="AK42" s="81">
        <v>6331</v>
      </c>
      <c r="AL42" s="100">
        <f t="shared" si="10"/>
        <v>8.526457115779497</v>
      </c>
    </row>
    <row r="43" spans="1:38" s="4" customFormat="1" ht="11.25">
      <c r="A43" s="50">
        <v>37</v>
      </c>
      <c r="B43" s="51"/>
      <c r="C43" s="52" t="s">
        <v>110</v>
      </c>
      <c r="D43" s="53"/>
      <c r="E43" s="54" t="s">
        <v>111</v>
      </c>
      <c r="F43" s="55">
        <v>42223</v>
      </c>
      <c r="G43" s="56" t="s">
        <v>56</v>
      </c>
      <c r="H43" s="57">
        <v>50</v>
      </c>
      <c r="I43" s="57">
        <v>1</v>
      </c>
      <c r="J43" s="76">
        <v>1</v>
      </c>
      <c r="K43" s="77">
        <v>32</v>
      </c>
      <c r="L43" s="78">
        <v>0</v>
      </c>
      <c r="M43" s="79">
        <v>0</v>
      </c>
      <c r="N43" s="78">
        <v>0</v>
      </c>
      <c r="O43" s="79">
        <v>0</v>
      </c>
      <c r="P43" s="78">
        <v>0</v>
      </c>
      <c r="Q43" s="79">
        <v>0</v>
      </c>
      <c r="R43" s="84">
        <f t="shared" si="0"/>
        <v>0</v>
      </c>
      <c r="S43" s="85">
        <f t="shared" si="1"/>
        <v>0</v>
      </c>
      <c r="T43" s="86">
        <f t="shared" si="21"/>
        <v>0</v>
      </c>
      <c r="U43" s="87" t="e">
        <f t="shared" si="22"/>
        <v>#DIV/0!</v>
      </c>
      <c r="V43" s="88">
        <v>0</v>
      </c>
      <c r="W43" s="89">
        <v>0</v>
      </c>
      <c r="X43" s="90">
        <f t="shared" si="17"/>
      </c>
      <c r="Y43" s="90">
        <f t="shared" si="18"/>
      </c>
      <c r="Z43" s="91">
        <f t="shared" si="4"/>
        <v>1782</v>
      </c>
      <c r="AA43" s="92">
        <f t="shared" si="5"/>
        <v>356</v>
      </c>
      <c r="AB43" s="93">
        <v>1782</v>
      </c>
      <c r="AC43" s="94">
        <v>356</v>
      </c>
      <c r="AD43" s="86">
        <f t="shared" si="6"/>
        <v>356</v>
      </c>
      <c r="AE43" s="87">
        <f t="shared" si="7"/>
        <v>5.00561797752809</v>
      </c>
      <c r="AF43" s="95">
        <v>1425.6</v>
      </c>
      <c r="AG43" s="98">
        <v>285</v>
      </c>
      <c r="AH43" s="99">
        <f t="shared" si="19"/>
        <v>0.25000000000000006</v>
      </c>
      <c r="AI43" s="99">
        <f t="shared" si="20"/>
        <v>0.24912280701754386</v>
      </c>
      <c r="AJ43" s="95">
        <v>458152.09999999986</v>
      </c>
      <c r="AK43" s="98">
        <v>48254</v>
      </c>
      <c r="AL43" s="100">
        <f t="shared" si="10"/>
        <v>9.49459319434658</v>
      </c>
    </row>
    <row r="44" spans="1:38" s="4" customFormat="1" ht="11.25">
      <c r="A44" s="50">
        <v>38</v>
      </c>
      <c r="B44" s="51"/>
      <c r="C44" s="52" t="s">
        <v>112</v>
      </c>
      <c r="D44" s="53" t="s">
        <v>36</v>
      </c>
      <c r="E44" s="54" t="s">
        <v>112</v>
      </c>
      <c r="F44" s="55">
        <v>42706</v>
      </c>
      <c r="G44" s="56" t="s">
        <v>37</v>
      </c>
      <c r="H44" s="57">
        <v>327</v>
      </c>
      <c r="I44" s="76">
        <v>2</v>
      </c>
      <c r="J44" s="76">
        <v>2</v>
      </c>
      <c r="K44" s="77">
        <v>10</v>
      </c>
      <c r="L44" s="78">
        <v>1071</v>
      </c>
      <c r="M44" s="79">
        <v>95</v>
      </c>
      <c r="N44" s="78">
        <v>828</v>
      </c>
      <c r="O44" s="79">
        <v>79</v>
      </c>
      <c r="P44" s="78">
        <v>794</v>
      </c>
      <c r="Q44" s="79">
        <v>82</v>
      </c>
      <c r="R44" s="84">
        <f t="shared" si="0"/>
        <v>2693</v>
      </c>
      <c r="S44" s="85">
        <f t="shared" si="1"/>
        <v>256</v>
      </c>
      <c r="T44" s="86">
        <f t="shared" si="21"/>
        <v>128</v>
      </c>
      <c r="U44" s="87">
        <f t="shared" si="22"/>
        <v>10.51953125</v>
      </c>
      <c r="V44" s="88">
        <v>6522</v>
      </c>
      <c r="W44" s="89">
        <v>649</v>
      </c>
      <c r="X44" s="90">
        <f t="shared" si="17"/>
        <v>-0.5870898497393437</v>
      </c>
      <c r="Y44" s="90">
        <f t="shared" si="18"/>
        <v>-0.6055469953775039</v>
      </c>
      <c r="Z44" s="91">
        <f t="shared" si="4"/>
        <v>825</v>
      </c>
      <c r="AA44" s="92">
        <f t="shared" si="5"/>
        <v>96</v>
      </c>
      <c r="AB44" s="93">
        <v>3518</v>
      </c>
      <c r="AC44" s="94">
        <v>352</v>
      </c>
      <c r="AD44" s="86">
        <f t="shared" si="6"/>
        <v>176</v>
      </c>
      <c r="AE44" s="87">
        <f t="shared" si="7"/>
        <v>9.994318181818182</v>
      </c>
      <c r="AF44" s="95">
        <v>13742</v>
      </c>
      <c r="AG44" s="98">
        <v>1471</v>
      </c>
      <c r="AH44" s="99">
        <f t="shared" si="19"/>
        <v>-0.7439965070586523</v>
      </c>
      <c r="AI44" s="99">
        <f t="shared" si="20"/>
        <v>-0.760707002039429</v>
      </c>
      <c r="AJ44" s="80">
        <v>22200729.58</v>
      </c>
      <c r="AK44" s="81">
        <v>1910918</v>
      </c>
      <c r="AL44" s="100">
        <f t="shared" si="10"/>
        <v>11.617834768420204</v>
      </c>
    </row>
    <row r="45" spans="1:38" s="4" customFormat="1" ht="11.25">
      <c r="A45" s="50">
        <v>39</v>
      </c>
      <c r="B45" s="51"/>
      <c r="C45" s="52" t="s">
        <v>113</v>
      </c>
      <c r="D45" s="53"/>
      <c r="E45" s="54" t="s">
        <v>114</v>
      </c>
      <c r="F45" s="55">
        <v>41565</v>
      </c>
      <c r="G45" s="56" t="s">
        <v>106</v>
      </c>
      <c r="H45" s="57">
        <v>1</v>
      </c>
      <c r="I45" s="57">
        <v>1</v>
      </c>
      <c r="J45" s="76">
        <v>1</v>
      </c>
      <c r="K45" s="77">
        <v>7</v>
      </c>
      <c r="L45" s="78">
        <v>0</v>
      </c>
      <c r="M45" s="79">
        <v>0</v>
      </c>
      <c r="N45" s="78">
        <v>0</v>
      </c>
      <c r="O45" s="79">
        <v>0</v>
      </c>
      <c r="P45" s="78">
        <v>0</v>
      </c>
      <c r="Q45" s="79">
        <v>0</v>
      </c>
      <c r="R45" s="84">
        <f t="shared" si="0"/>
        <v>0</v>
      </c>
      <c r="S45" s="85">
        <f t="shared" si="1"/>
        <v>0</v>
      </c>
      <c r="T45" s="86">
        <f t="shared" si="21"/>
        <v>0</v>
      </c>
      <c r="U45" s="87" t="e">
        <f t="shared" si="22"/>
        <v>#DIV/0!</v>
      </c>
      <c r="V45" s="88">
        <v>0</v>
      </c>
      <c r="W45" s="89">
        <v>0</v>
      </c>
      <c r="X45" s="90">
        <f t="shared" si="17"/>
      </c>
      <c r="Y45" s="90">
        <f t="shared" si="18"/>
      </c>
      <c r="Z45" s="91">
        <f t="shared" si="4"/>
        <v>1663.2</v>
      </c>
      <c r="AA45" s="92">
        <f t="shared" si="5"/>
        <v>333</v>
      </c>
      <c r="AB45" s="93">
        <v>1663.2</v>
      </c>
      <c r="AC45" s="94">
        <v>333</v>
      </c>
      <c r="AD45" s="86">
        <f t="shared" si="6"/>
        <v>333</v>
      </c>
      <c r="AE45" s="87">
        <f t="shared" si="7"/>
        <v>4.994594594594595</v>
      </c>
      <c r="AF45" s="95">
        <v>0</v>
      </c>
      <c r="AG45" s="98">
        <v>0</v>
      </c>
      <c r="AH45" s="99">
        <f t="shared" si="19"/>
      </c>
      <c r="AI45" s="99">
        <f t="shared" si="20"/>
      </c>
      <c r="AJ45" s="88">
        <v>15771.18</v>
      </c>
      <c r="AK45" s="89">
        <v>1735</v>
      </c>
      <c r="AL45" s="100">
        <f t="shared" si="10"/>
        <v>9.090017291066282</v>
      </c>
    </row>
    <row r="46" spans="1:38" s="4" customFormat="1" ht="11.25">
      <c r="A46" s="50">
        <v>40</v>
      </c>
      <c r="B46" s="51"/>
      <c r="C46" s="52" t="s">
        <v>115</v>
      </c>
      <c r="D46" s="53" t="s">
        <v>116</v>
      </c>
      <c r="E46" s="54" t="s">
        <v>115</v>
      </c>
      <c r="F46" s="55">
        <v>42748</v>
      </c>
      <c r="G46" s="56" t="s">
        <v>117</v>
      </c>
      <c r="H46" s="57">
        <v>14</v>
      </c>
      <c r="I46" s="57">
        <v>2</v>
      </c>
      <c r="J46" s="76">
        <v>2</v>
      </c>
      <c r="K46" s="77">
        <v>4</v>
      </c>
      <c r="L46" s="78">
        <v>1294.5</v>
      </c>
      <c r="M46" s="79">
        <v>88</v>
      </c>
      <c r="N46" s="78">
        <v>2513</v>
      </c>
      <c r="O46" s="79">
        <v>164</v>
      </c>
      <c r="P46" s="78">
        <v>2957.5</v>
      </c>
      <c r="Q46" s="79">
        <v>184</v>
      </c>
      <c r="R46" s="84">
        <f t="shared" si="0"/>
        <v>6765</v>
      </c>
      <c r="S46" s="85">
        <f t="shared" si="1"/>
        <v>436</v>
      </c>
      <c r="T46" s="86">
        <f t="shared" si="21"/>
        <v>218</v>
      </c>
      <c r="U46" s="87">
        <f t="shared" si="22"/>
        <v>15.51605504587156</v>
      </c>
      <c r="V46" s="88">
        <v>6765</v>
      </c>
      <c r="W46" s="89">
        <v>436</v>
      </c>
      <c r="X46" s="90">
        <f t="shared" si="17"/>
        <v>0</v>
      </c>
      <c r="Y46" s="90">
        <f t="shared" si="18"/>
        <v>0</v>
      </c>
      <c r="Z46" s="91">
        <f t="shared" si="4"/>
        <v>-4675</v>
      </c>
      <c r="AA46" s="92">
        <f t="shared" si="5"/>
        <v>-135</v>
      </c>
      <c r="AB46" s="93">
        <v>2090</v>
      </c>
      <c r="AC46" s="94">
        <v>301</v>
      </c>
      <c r="AD46" s="86">
        <f t="shared" si="6"/>
        <v>150.5</v>
      </c>
      <c r="AE46" s="87">
        <f t="shared" si="7"/>
        <v>6.943521594684386</v>
      </c>
      <c r="AF46" s="95">
        <v>13032.5</v>
      </c>
      <c r="AG46" s="98">
        <v>979</v>
      </c>
      <c r="AH46" s="99">
        <f t="shared" si="19"/>
        <v>-0.8396316900057549</v>
      </c>
      <c r="AI46" s="99">
        <f t="shared" si="20"/>
        <v>-0.6925434116445353</v>
      </c>
      <c r="AJ46" s="80">
        <v>71443</v>
      </c>
      <c r="AK46" s="81">
        <v>5787</v>
      </c>
      <c r="AL46" s="100">
        <f t="shared" si="10"/>
        <v>12.34542941074823</v>
      </c>
    </row>
    <row r="47" spans="1:38" s="4" customFormat="1" ht="11.25">
      <c r="A47" s="50">
        <v>41</v>
      </c>
      <c r="B47" s="51"/>
      <c r="C47" s="52" t="s">
        <v>118</v>
      </c>
      <c r="D47" s="53" t="s">
        <v>36</v>
      </c>
      <c r="E47" s="54" t="s">
        <v>118</v>
      </c>
      <c r="F47" s="55">
        <v>42734</v>
      </c>
      <c r="G47" s="56" t="s">
        <v>46</v>
      </c>
      <c r="H47" s="57">
        <v>57</v>
      </c>
      <c r="I47" s="57">
        <v>1</v>
      </c>
      <c r="J47" s="76">
        <v>1</v>
      </c>
      <c r="K47" s="77">
        <v>6</v>
      </c>
      <c r="L47" s="78">
        <v>240</v>
      </c>
      <c r="M47" s="79">
        <v>58</v>
      </c>
      <c r="N47" s="78">
        <v>409</v>
      </c>
      <c r="O47" s="79">
        <v>93</v>
      </c>
      <c r="P47" s="78">
        <v>340</v>
      </c>
      <c r="Q47" s="79">
        <v>75</v>
      </c>
      <c r="R47" s="84">
        <f t="shared" si="0"/>
        <v>989</v>
      </c>
      <c r="S47" s="85">
        <f t="shared" si="1"/>
        <v>226</v>
      </c>
      <c r="T47" s="86">
        <f t="shared" si="21"/>
        <v>226</v>
      </c>
      <c r="U47" s="87">
        <f t="shared" si="22"/>
        <v>4.376106194690266</v>
      </c>
      <c r="V47" s="88">
        <v>90</v>
      </c>
      <c r="W47" s="89">
        <v>10</v>
      </c>
      <c r="X47" s="90">
        <f t="shared" si="17"/>
        <v>9.988888888888889</v>
      </c>
      <c r="Y47" s="90">
        <f t="shared" si="18"/>
        <v>21.6</v>
      </c>
      <c r="Z47" s="91">
        <f t="shared" si="4"/>
        <v>280</v>
      </c>
      <c r="AA47" s="92">
        <f t="shared" si="5"/>
        <v>66</v>
      </c>
      <c r="AB47" s="93">
        <v>1269</v>
      </c>
      <c r="AC47" s="94">
        <v>292</v>
      </c>
      <c r="AD47" s="86">
        <f t="shared" si="6"/>
        <v>292</v>
      </c>
      <c r="AE47" s="87">
        <f t="shared" si="7"/>
        <v>4.345890410958904</v>
      </c>
      <c r="AF47" s="95">
        <v>144</v>
      </c>
      <c r="AG47" s="98">
        <v>16</v>
      </c>
      <c r="AH47" s="99">
        <f t="shared" si="19"/>
        <v>7.8125</v>
      </c>
      <c r="AI47" s="99">
        <f t="shared" si="20"/>
        <v>17.25</v>
      </c>
      <c r="AJ47" s="95">
        <v>64162.5</v>
      </c>
      <c r="AK47" s="98">
        <v>6232</v>
      </c>
      <c r="AL47" s="100">
        <f t="shared" si="10"/>
        <v>10.295651476251605</v>
      </c>
    </row>
    <row r="48" spans="1:38" s="4" customFormat="1" ht="11.25">
      <c r="A48" s="50">
        <v>42</v>
      </c>
      <c r="B48" s="51"/>
      <c r="C48" s="66" t="s">
        <v>119</v>
      </c>
      <c r="D48" s="53"/>
      <c r="E48" s="54" t="s">
        <v>120</v>
      </c>
      <c r="F48" s="55">
        <v>42076</v>
      </c>
      <c r="G48" s="56" t="s">
        <v>56</v>
      </c>
      <c r="H48" s="57">
        <v>66</v>
      </c>
      <c r="I48" s="57">
        <v>1</v>
      </c>
      <c r="J48" s="76">
        <v>1</v>
      </c>
      <c r="K48" s="77">
        <v>38</v>
      </c>
      <c r="L48" s="80">
        <v>0</v>
      </c>
      <c r="M48" s="81">
        <v>0</v>
      </c>
      <c r="N48" s="80">
        <v>0</v>
      </c>
      <c r="O48" s="81">
        <v>0</v>
      </c>
      <c r="P48" s="80">
        <v>0</v>
      </c>
      <c r="Q48" s="81">
        <v>0</v>
      </c>
      <c r="R48" s="84">
        <f t="shared" si="0"/>
        <v>0</v>
      </c>
      <c r="S48" s="85">
        <f t="shared" si="1"/>
        <v>0</v>
      </c>
      <c r="T48" s="86">
        <f t="shared" si="21"/>
        <v>0</v>
      </c>
      <c r="U48" s="87" t="e">
        <f t="shared" si="22"/>
        <v>#DIV/0!</v>
      </c>
      <c r="V48" s="88">
        <v>0</v>
      </c>
      <c r="W48" s="89">
        <v>0</v>
      </c>
      <c r="X48" s="90">
        <f t="shared" si="17"/>
      </c>
      <c r="Y48" s="90">
        <f t="shared" si="18"/>
      </c>
      <c r="Z48" s="91">
        <f t="shared" si="4"/>
        <v>1425.6</v>
      </c>
      <c r="AA48" s="92">
        <f t="shared" si="5"/>
        <v>285</v>
      </c>
      <c r="AB48" s="93">
        <v>1425.6</v>
      </c>
      <c r="AC48" s="94">
        <v>285</v>
      </c>
      <c r="AD48" s="86">
        <f t="shared" si="6"/>
        <v>285</v>
      </c>
      <c r="AE48" s="87">
        <f t="shared" si="7"/>
        <v>5.002105263157895</v>
      </c>
      <c r="AF48" s="95">
        <v>1544</v>
      </c>
      <c r="AG48" s="98">
        <v>192</v>
      </c>
      <c r="AH48" s="99">
        <f t="shared" si="19"/>
        <v>-0.07668393782383426</v>
      </c>
      <c r="AI48" s="99">
        <f t="shared" si="20"/>
        <v>0.484375</v>
      </c>
      <c r="AJ48" s="80">
        <v>802176.6699999998</v>
      </c>
      <c r="AK48" s="81">
        <v>83730</v>
      </c>
      <c r="AL48" s="100">
        <f t="shared" si="10"/>
        <v>9.580516780126596</v>
      </c>
    </row>
    <row r="49" spans="1:38" s="4" customFormat="1" ht="11.25">
      <c r="A49" s="50">
        <v>43</v>
      </c>
      <c r="B49" s="51"/>
      <c r="C49" s="52" t="s">
        <v>121</v>
      </c>
      <c r="D49" s="53"/>
      <c r="E49" s="54" t="s">
        <v>121</v>
      </c>
      <c r="F49" s="55">
        <v>42538</v>
      </c>
      <c r="G49" s="56" t="s">
        <v>56</v>
      </c>
      <c r="H49" s="57">
        <v>168</v>
      </c>
      <c r="I49" s="57">
        <v>1</v>
      </c>
      <c r="J49" s="76">
        <v>1</v>
      </c>
      <c r="K49" s="77">
        <v>24</v>
      </c>
      <c r="L49" s="78">
        <v>0</v>
      </c>
      <c r="M49" s="79">
        <v>0</v>
      </c>
      <c r="N49" s="78">
        <v>0</v>
      </c>
      <c r="O49" s="79">
        <v>0</v>
      </c>
      <c r="P49" s="78">
        <v>0</v>
      </c>
      <c r="Q49" s="79">
        <v>0</v>
      </c>
      <c r="R49" s="84">
        <f t="shared" si="0"/>
        <v>0</v>
      </c>
      <c r="S49" s="85">
        <f t="shared" si="1"/>
        <v>0</v>
      </c>
      <c r="T49" s="86">
        <f t="shared" si="21"/>
        <v>0</v>
      </c>
      <c r="U49" s="87" t="e">
        <f t="shared" si="22"/>
        <v>#DIV/0!</v>
      </c>
      <c r="V49" s="88">
        <v>0</v>
      </c>
      <c r="W49" s="89">
        <v>0</v>
      </c>
      <c r="X49" s="90">
        <f t="shared" si="17"/>
      </c>
      <c r="Y49" s="90">
        <f t="shared" si="18"/>
      </c>
      <c r="Z49" s="91">
        <f t="shared" si="4"/>
        <v>1425.6</v>
      </c>
      <c r="AA49" s="92">
        <f t="shared" si="5"/>
        <v>285</v>
      </c>
      <c r="AB49" s="93">
        <v>1425.6</v>
      </c>
      <c r="AC49" s="96">
        <v>285</v>
      </c>
      <c r="AD49" s="86">
        <f t="shared" si="6"/>
        <v>285</v>
      </c>
      <c r="AE49" s="87">
        <f t="shared" si="7"/>
        <v>5.002105263157895</v>
      </c>
      <c r="AF49" s="95">
        <v>9028.8</v>
      </c>
      <c r="AG49" s="98">
        <v>1805</v>
      </c>
      <c r="AH49" s="99">
        <f t="shared" si="19"/>
        <v>-0.8421052631578947</v>
      </c>
      <c r="AI49" s="99">
        <f t="shared" si="20"/>
        <v>-0.8421052631578947</v>
      </c>
      <c r="AJ49" s="102">
        <v>826302.7899999999</v>
      </c>
      <c r="AK49" s="103">
        <v>73297</v>
      </c>
      <c r="AL49" s="100">
        <f t="shared" si="10"/>
        <v>11.27335075105393</v>
      </c>
    </row>
    <row r="50" spans="1:38" s="4" customFormat="1" ht="11.25">
      <c r="A50" s="50">
        <v>44</v>
      </c>
      <c r="B50" s="51"/>
      <c r="C50" s="52" t="s">
        <v>122</v>
      </c>
      <c r="D50" s="53" t="s">
        <v>45</v>
      </c>
      <c r="E50" s="54" t="s">
        <v>123</v>
      </c>
      <c r="F50" s="55">
        <v>42069</v>
      </c>
      <c r="G50" s="56" t="s">
        <v>124</v>
      </c>
      <c r="H50" s="57">
        <v>31</v>
      </c>
      <c r="I50" s="57">
        <v>3</v>
      </c>
      <c r="J50" s="76">
        <v>3</v>
      </c>
      <c r="K50" s="77">
        <v>14</v>
      </c>
      <c r="L50" s="78">
        <v>230</v>
      </c>
      <c r="M50" s="79">
        <v>24</v>
      </c>
      <c r="N50" s="78">
        <v>212</v>
      </c>
      <c r="O50" s="79">
        <v>23</v>
      </c>
      <c r="P50" s="78">
        <v>598</v>
      </c>
      <c r="Q50" s="79">
        <v>62</v>
      </c>
      <c r="R50" s="84">
        <f t="shared" si="0"/>
        <v>1040</v>
      </c>
      <c r="S50" s="85">
        <f t="shared" si="1"/>
        <v>109</v>
      </c>
      <c r="T50" s="86">
        <f t="shared" si="21"/>
        <v>36.333333333333336</v>
      </c>
      <c r="U50" s="87">
        <f t="shared" si="22"/>
        <v>9.541284403669724</v>
      </c>
      <c r="V50" s="88">
        <v>1120</v>
      </c>
      <c r="W50" s="89">
        <v>140</v>
      </c>
      <c r="X50" s="90">
        <f t="shared" si="17"/>
        <v>-0.07142857142857142</v>
      </c>
      <c r="Y50" s="90">
        <f t="shared" si="18"/>
        <v>-0.22142857142857142</v>
      </c>
      <c r="Z50" s="91">
        <f t="shared" si="4"/>
        <v>1005</v>
      </c>
      <c r="AA50" s="92">
        <f t="shared" si="5"/>
        <v>104</v>
      </c>
      <c r="AB50" s="93">
        <v>2045</v>
      </c>
      <c r="AC50" s="85">
        <v>213</v>
      </c>
      <c r="AD50" s="86">
        <f t="shared" si="6"/>
        <v>71</v>
      </c>
      <c r="AE50" s="87">
        <f t="shared" si="7"/>
        <v>9.60093896713615</v>
      </c>
      <c r="AF50" s="95">
        <v>1794</v>
      </c>
      <c r="AG50" s="98">
        <v>224</v>
      </c>
      <c r="AH50" s="99">
        <f t="shared" si="19"/>
        <v>0.1399108138238573</v>
      </c>
      <c r="AI50" s="99">
        <f t="shared" si="20"/>
        <v>-0.049107142857142856</v>
      </c>
      <c r="AJ50" s="104">
        <v>67328</v>
      </c>
      <c r="AK50" s="105">
        <v>6716</v>
      </c>
      <c r="AL50" s="100">
        <f t="shared" si="10"/>
        <v>10.025014889815367</v>
      </c>
    </row>
    <row r="51" spans="1:38" s="4" customFormat="1" ht="11.25">
      <c r="A51" s="50">
        <v>45</v>
      </c>
      <c r="B51" s="51"/>
      <c r="C51" s="52" t="s">
        <v>125</v>
      </c>
      <c r="D51" s="53" t="s">
        <v>88</v>
      </c>
      <c r="E51" s="54" t="s">
        <v>125</v>
      </c>
      <c r="F51" s="55">
        <v>42748</v>
      </c>
      <c r="G51" s="56" t="s">
        <v>126</v>
      </c>
      <c r="H51" s="57">
        <v>32</v>
      </c>
      <c r="I51" s="57">
        <v>6</v>
      </c>
      <c r="J51" s="76">
        <v>6</v>
      </c>
      <c r="K51" s="77">
        <v>4</v>
      </c>
      <c r="L51" s="78">
        <v>124</v>
      </c>
      <c r="M51" s="79">
        <v>14</v>
      </c>
      <c r="N51" s="78">
        <v>236</v>
      </c>
      <c r="O51" s="79">
        <v>27</v>
      </c>
      <c r="P51" s="78">
        <v>338</v>
      </c>
      <c r="Q51" s="79">
        <v>37</v>
      </c>
      <c r="R51" s="84">
        <f t="shared" si="0"/>
        <v>698</v>
      </c>
      <c r="S51" s="85">
        <f t="shared" si="1"/>
        <v>78</v>
      </c>
      <c r="T51" s="86">
        <f t="shared" si="21"/>
        <v>13</v>
      </c>
      <c r="U51" s="87">
        <f t="shared" si="22"/>
        <v>8.948717948717949</v>
      </c>
      <c r="V51" s="88">
        <v>1067</v>
      </c>
      <c r="W51" s="89">
        <v>127</v>
      </c>
      <c r="X51" s="90">
        <f t="shared" si="17"/>
        <v>-0.3458294283036551</v>
      </c>
      <c r="Y51" s="90">
        <f t="shared" si="18"/>
        <v>-0.3858267716535433</v>
      </c>
      <c r="Z51" s="91">
        <f t="shared" si="4"/>
        <v>850</v>
      </c>
      <c r="AA51" s="92">
        <f t="shared" si="5"/>
        <v>103</v>
      </c>
      <c r="AB51" s="93">
        <v>1548</v>
      </c>
      <c r="AC51" s="94">
        <v>181</v>
      </c>
      <c r="AD51" s="86">
        <f t="shared" si="6"/>
        <v>30.166666666666668</v>
      </c>
      <c r="AE51" s="87">
        <f t="shared" si="7"/>
        <v>8.552486187845304</v>
      </c>
      <c r="AF51" s="95">
        <v>2062</v>
      </c>
      <c r="AG51" s="98">
        <v>249</v>
      </c>
      <c r="AH51" s="99">
        <f t="shared" si="19"/>
        <v>-0.2492725509214355</v>
      </c>
      <c r="AI51" s="99">
        <f t="shared" si="20"/>
        <v>-0.27309236947791166</v>
      </c>
      <c r="AJ51" s="80">
        <v>21522.5</v>
      </c>
      <c r="AK51" s="81">
        <v>2445</v>
      </c>
      <c r="AL51" s="100">
        <f t="shared" si="10"/>
        <v>8.802658486707566</v>
      </c>
    </row>
    <row r="52" spans="1:38" s="4" customFormat="1" ht="11.25">
      <c r="A52" s="50">
        <v>46</v>
      </c>
      <c r="B52" s="51"/>
      <c r="C52" s="52" t="s">
        <v>127</v>
      </c>
      <c r="D52" s="67" t="s">
        <v>48</v>
      </c>
      <c r="E52" s="54" t="s">
        <v>128</v>
      </c>
      <c r="F52" s="55">
        <v>42727</v>
      </c>
      <c r="G52" s="56" t="s">
        <v>109</v>
      </c>
      <c r="H52" s="57">
        <v>33</v>
      </c>
      <c r="I52" s="57">
        <v>1</v>
      </c>
      <c r="J52" s="76">
        <v>1</v>
      </c>
      <c r="K52" s="77">
        <v>3</v>
      </c>
      <c r="L52" s="78">
        <v>56</v>
      </c>
      <c r="M52" s="79">
        <v>10</v>
      </c>
      <c r="N52" s="78">
        <v>12</v>
      </c>
      <c r="O52" s="79">
        <v>2</v>
      </c>
      <c r="P52" s="78">
        <v>27</v>
      </c>
      <c r="Q52" s="79">
        <v>5</v>
      </c>
      <c r="R52" s="84">
        <f t="shared" si="0"/>
        <v>95</v>
      </c>
      <c r="S52" s="85">
        <f t="shared" si="1"/>
        <v>17</v>
      </c>
      <c r="T52" s="86">
        <f t="shared" si="21"/>
        <v>17</v>
      </c>
      <c r="U52" s="87">
        <f t="shared" si="22"/>
        <v>5.588235294117647</v>
      </c>
      <c r="V52" s="88">
        <v>0</v>
      </c>
      <c r="W52" s="89">
        <v>0</v>
      </c>
      <c r="X52" s="90">
        <f t="shared" si="17"/>
      </c>
      <c r="Y52" s="90">
        <f t="shared" si="18"/>
      </c>
      <c r="Z52" s="91">
        <f t="shared" si="4"/>
        <v>1101.5</v>
      </c>
      <c r="AA52" s="92">
        <f t="shared" si="5"/>
        <v>162</v>
      </c>
      <c r="AB52" s="93">
        <v>1196.5</v>
      </c>
      <c r="AC52" s="94">
        <v>179</v>
      </c>
      <c r="AD52" s="86">
        <f t="shared" si="6"/>
        <v>179</v>
      </c>
      <c r="AE52" s="87">
        <f t="shared" si="7"/>
        <v>6.684357541899441</v>
      </c>
      <c r="AF52" s="95">
        <v>44</v>
      </c>
      <c r="AG52" s="98">
        <v>5</v>
      </c>
      <c r="AH52" s="99">
        <f t="shared" si="19"/>
        <v>26.193181818181817</v>
      </c>
      <c r="AI52" s="99">
        <f t="shared" si="20"/>
        <v>34.8</v>
      </c>
      <c r="AJ52" s="80">
        <v>13673.5</v>
      </c>
      <c r="AK52" s="81">
        <v>1374</v>
      </c>
      <c r="AL52" s="100">
        <f t="shared" si="10"/>
        <v>9.951601164483261</v>
      </c>
    </row>
    <row r="53" spans="1:38" s="4" customFormat="1" ht="11.25">
      <c r="A53" s="50">
        <v>47</v>
      </c>
      <c r="B53" s="64"/>
      <c r="C53" s="52" t="s">
        <v>129</v>
      </c>
      <c r="D53" s="53" t="s">
        <v>48</v>
      </c>
      <c r="E53" s="54" t="s">
        <v>130</v>
      </c>
      <c r="F53" s="55">
        <v>42748</v>
      </c>
      <c r="G53" s="56" t="s">
        <v>79</v>
      </c>
      <c r="H53" s="57">
        <v>14</v>
      </c>
      <c r="I53" s="57">
        <v>5</v>
      </c>
      <c r="J53" s="76">
        <v>5</v>
      </c>
      <c r="K53" s="77">
        <v>4</v>
      </c>
      <c r="L53" s="78">
        <v>204</v>
      </c>
      <c r="M53" s="79">
        <v>24</v>
      </c>
      <c r="N53" s="78">
        <v>517</v>
      </c>
      <c r="O53" s="79">
        <v>48</v>
      </c>
      <c r="P53" s="78">
        <v>486</v>
      </c>
      <c r="Q53" s="79">
        <v>37</v>
      </c>
      <c r="R53" s="84">
        <f t="shared" si="0"/>
        <v>1207</v>
      </c>
      <c r="S53" s="85">
        <f t="shared" si="1"/>
        <v>109</v>
      </c>
      <c r="T53" s="86">
        <f t="shared" si="21"/>
        <v>21.8</v>
      </c>
      <c r="U53" s="87">
        <f t="shared" si="22"/>
        <v>11.073394495412844</v>
      </c>
      <c r="V53" s="88">
        <v>3541</v>
      </c>
      <c r="W53" s="89">
        <v>315</v>
      </c>
      <c r="X53" s="90">
        <f t="shared" si="17"/>
        <v>-0.6591358373340864</v>
      </c>
      <c r="Y53" s="90">
        <f t="shared" si="18"/>
        <v>-0.653968253968254</v>
      </c>
      <c r="Z53" s="91">
        <f t="shared" si="4"/>
        <v>712</v>
      </c>
      <c r="AA53" s="92">
        <f t="shared" si="5"/>
        <v>54</v>
      </c>
      <c r="AB53" s="93">
        <v>1919</v>
      </c>
      <c r="AC53" s="94">
        <v>163</v>
      </c>
      <c r="AD53" s="86">
        <f t="shared" si="6"/>
        <v>32.6</v>
      </c>
      <c r="AE53" s="87">
        <f t="shared" si="7"/>
        <v>11.773006134969325</v>
      </c>
      <c r="AF53" s="95">
        <v>6384</v>
      </c>
      <c r="AG53" s="98">
        <v>520</v>
      </c>
      <c r="AH53" s="99">
        <f t="shared" si="19"/>
        <v>-0.6994047619047619</v>
      </c>
      <c r="AI53" s="99">
        <f t="shared" si="20"/>
        <v>-0.6865384615384615</v>
      </c>
      <c r="AJ53" s="80">
        <v>17627.5</v>
      </c>
      <c r="AK53" s="81">
        <v>1464</v>
      </c>
      <c r="AL53" s="100">
        <f t="shared" si="10"/>
        <v>12.040642076502733</v>
      </c>
    </row>
    <row r="54" spans="1:38" s="4" customFormat="1" ht="11.25">
      <c r="A54" s="50">
        <v>48</v>
      </c>
      <c r="B54" s="51"/>
      <c r="C54" s="52" t="s">
        <v>131</v>
      </c>
      <c r="D54" s="53" t="s">
        <v>39</v>
      </c>
      <c r="E54" s="54" t="s">
        <v>132</v>
      </c>
      <c r="F54" s="55">
        <v>42748</v>
      </c>
      <c r="G54" s="56" t="s">
        <v>124</v>
      </c>
      <c r="H54" s="57">
        <v>55</v>
      </c>
      <c r="I54" s="57">
        <v>5</v>
      </c>
      <c r="J54" s="76">
        <v>5</v>
      </c>
      <c r="K54" s="77">
        <v>4</v>
      </c>
      <c r="L54" s="78">
        <v>101</v>
      </c>
      <c r="M54" s="79">
        <v>13</v>
      </c>
      <c r="N54" s="78">
        <v>448</v>
      </c>
      <c r="O54" s="79">
        <v>51</v>
      </c>
      <c r="P54" s="78">
        <v>348</v>
      </c>
      <c r="Q54" s="79">
        <v>36</v>
      </c>
      <c r="R54" s="84">
        <f t="shared" si="0"/>
        <v>897</v>
      </c>
      <c r="S54" s="85">
        <f t="shared" si="1"/>
        <v>100</v>
      </c>
      <c r="T54" s="86">
        <f t="shared" si="21"/>
        <v>20</v>
      </c>
      <c r="U54" s="87">
        <f t="shared" si="22"/>
        <v>8.97</v>
      </c>
      <c r="V54" s="88">
        <v>2399</v>
      </c>
      <c r="W54" s="89">
        <v>305</v>
      </c>
      <c r="X54" s="90">
        <f t="shared" si="17"/>
        <v>-0.626094205919133</v>
      </c>
      <c r="Y54" s="90">
        <f t="shared" si="18"/>
        <v>-0.6721311475409836</v>
      </c>
      <c r="Z54" s="91">
        <f t="shared" si="4"/>
        <v>407</v>
      </c>
      <c r="AA54" s="92">
        <f t="shared" si="5"/>
        <v>45</v>
      </c>
      <c r="AB54" s="93">
        <v>1304</v>
      </c>
      <c r="AC54" s="96">
        <v>145</v>
      </c>
      <c r="AD54" s="86">
        <f t="shared" si="6"/>
        <v>29</v>
      </c>
      <c r="AE54" s="87">
        <f t="shared" si="7"/>
        <v>8.993103448275862</v>
      </c>
      <c r="AF54" s="95">
        <v>5152</v>
      </c>
      <c r="AG54" s="98">
        <v>665</v>
      </c>
      <c r="AH54" s="99">
        <f t="shared" si="19"/>
        <v>-0.7468944099378882</v>
      </c>
      <c r="AI54" s="99">
        <f t="shared" si="20"/>
        <v>-0.7819548872180451</v>
      </c>
      <c r="AJ54" s="102">
        <v>76502</v>
      </c>
      <c r="AK54" s="103">
        <v>6843</v>
      </c>
      <c r="AL54" s="100">
        <f t="shared" si="10"/>
        <v>11.179599590822738</v>
      </c>
    </row>
    <row r="55" spans="1:38" s="4" customFormat="1" ht="11.25">
      <c r="A55" s="50">
        <v>49</v>
      </c>
      <c r="B55" s="51"/>
      <c r="C55" s="52" t="s">
        <v>133</v>
      </c>
      <c r="D55" s="53"/>
      <c r="E55" s="54" t="s">
        <v>134</v>
      </c>
      <c r="F55" s="55">
        <v>42482</v>
      </c>
      <c r="G55" s="56" t="s">
        <v>56</v>
      </c>
      <c r="H55" s="57">
        <v>185</v>
      </c>
      <c r="I55" s="57">
        <v>2</v>
      </c>
      <c r="J55" s="76">
        <v>2</v>
      </c>
      <c r="K55" s="77">
        <v>21</v>
      </c>
      <c r="L55" s="78">
        <v>0</v>
      </c>
      <c r="M55" s="79">
        <v>0</v>
      </c>
      <c r="N55" s="78">
        <v>0</v>
      </c>
      <c r="O55" s="79">
        <v>0</v>
      </c>
      <c r="P55" s="78">
        <v>0</v>
      </c>
      <c r="Q55" s="79">
        <v>0</v>
      </c>
      <c r="R55" s="84">
        <f t="shared" si="0"/>
        <v>0</v>
      </c>
      <c r="S55" s="85">
        <f t="shared" si="1"/>
        <v>0</v>
      </c>
      <c r="T55" s="86">
        <f t="shared" si="21"/>
        <v>0</v>
      </c>
      <c r="U55" s="87" t="e">
        <f t="shared" si="22"/>
        <v>#DIV/0!</v>
      </c>
      <c r="V55" s="88">
        <v>0</v>
      </c>
      <c r="W55" s="89">
        <v>0</v>
      </c>
      <c r="X55" s="90">
        <f t="shared" si="17"/>
      </c>
      <c r="Y55" s="90">
        <f t="shared" si="18"/>
      </c>
      <c r="Z55" s="91">
        <f t="shared" si="4"/>
        <v>989</v>
      </c>
      <c r="AA55" s="92">
        <f t="shared" si="5"/>
        <v>114</v>
      </c>
      <c r="AB55" s="93">
        <v>989</v>
      </c>
      <c r="AC55" s="96">
        <v>114</v>
      </c>
      <c r="AD55" s="86">
        <f t="shared" si="6"/>
        <v>57</v>
      </c>
      <c r="AE55" s="87">
        <f t="shared" si="7"/>
        <v>8.675438596491228</v>
      </c>
      <c r="AF55" s="95">
        <v>11523.61</v>
      </c>
      <c r="AG55" s="98">
        <v>2305</v>
      </c>
      <c r="AH55" s="99">
        <f t="shared" si="19"/>
        <v>-0.9141761999928841</v>
      </c>
      <c r="AI55" s="99">
        <f t="shared" si="20"/>
        <v>-0.9505422993492407</v>
      </c>
      <c r="AJ55" s="102">
        <v>1212653.9100000001</v>
      </c>
      <c r="AK55" s="103">
        <v>109353</v>
      </c>
      <c r="AL55" s="100">
        <f t="shared" si="10"/>
        <v>11.089352006803656</v>
      </c>
    </row>
    <row r="56" spans="1:38" s="4" customFormat="1" ht="11.25">
      <c r="A56" s="50">
        <v>50</v>
      </c>
      <c r="B56" s="51"/>
      <c r="C56" s="52" t="s">
        <v>135</v>
      </c>
      <c r="D56" s="53" t="s">
        <v>39</v>
      </c>
      <c r="E56" s="54" t="s">
        <v>136</v>
      </c>
      <c r="F56" s="55">
        <v>42727</v>
      </c>
      <c r="G56" s="56" t="s">
        <v>37</v>
      </c>
      <c r="H56" s="57">
        <v>123</v>
      </c>
      <c r="I56" s="76">
        <v>1</v>
      </c>
      <c r="J56" s="76">
        <v>1</v>
      </c>
      <c r="K56" s="77">
        <v>7</v>
      </c>
      <c r="L56" s="78">
        <v>68</v>
      </c>
      <c r="M56" s="79">
        <v>11</v>
      </c>
      <c r="N56" s="78">
        <v>111</v>
      </c>
      <c r="O56" s="79">
        <v>18</v>
      </c>
      <c r="P56" s="78">
        <v>36</v>
      </c>
      <c r="Q56" s="79">
        <v>6</v>
      </c>
      <c r="R56" s="84">
        <f t="shared" si="0"/>
        <v>215</v>
      </c>
      <c r="S56" s="85">
        <f t="shared" si="1"/>
        <v>35</v>
      </c>
      <c r="T56" s="86">
        <f t="shared" si="21"/>
        <v>35</v>
      </c>
      <c r="U56" s="87">
        <f t="shared" si="22"/>
        <v>6.142857142857143</v>
      </c>
      <c r="V56" s="88">
        <v>534</v>
      </c>
      <c r="W56" s="89">
        <v>81</v>
      </c>
      <c r="X56" s="90">
        <f t="shared" si="17"/>
        <v>-0.5973782771535581</v>
      </c>
      <c r="Y56" s="90">
        <f t="shared" si="18"/>
        <v>-0.5679012345679012</v>
      </c>
      <c r="Z56" s="91">
        <f t="shared" si="4"/>
        <v>225</v>
      </c>
      <c r="AA56" s="92">
        <f t="shared" si="5"/>
        <v>37</v>
      </c>
      <c r="AB56" s="93">
        <v>440</v>
      </c>
      <c r="AC56" s="94">
        <v>72</v>
      </c>
      <c r="AD56" s="86">
        <f t="shared" si="6"/>
        <v>72</v>
      </c>
      <c r="AE56" s="87">
        <f t="shared" si="7"/>
        <v>6.111111111111111</v>
      </c>
      <c r="AF56" s="95">
        <v>4927.55</v>
      </c>
      <c r="AG56" s="98">
        <v>666</v>
      </c>
      <c r="AH56" s="99">
        <f t="shared" si="19"/>
        <v>-0.910706131850514</v>
      </c>
      <c r="AI56" s="99">
        <f t="shared" si="20"/>
        <v>-0.8918918918918919</v>
      </c>
      <c r="AJ56" s="80">
        <v>1467159.37</v>
      </c>
      <c r="AK56" s="81">
        <v>123443</v>
      </c>
      <c r="AL56" s="100">
        <f t="shared" si="10"/>
        <v>11.885318487075008</v>
      </c>
    </row>
    <row r="57" spans="1:38" s="4" customFormat="1" ht="11.25">
      <c r="A57" s="50">
        <v>51</v>
      </c>
      <c r="B57" s="51"/>
      <c r="C57" s="52" t="s">
        <v>137</v>
      </c>
      <c r="D57" s="67" t="s">
        <v>116</v>
      </c>
      <c r="E57" s="54" t="s">
        <v>138</v>
      </c>
      <c r="F57" s="55">
        <v>42713</v>
      </c>
      <c r="G57" s="56" t="s">
        <v>106</v>
      </c>
      <c r="H57" s="57">
        <v>7</v>
      </c>
      <c r="I57" s="57">
        <v>1</v>
      </c>
      <c r="J57" s="76">
        <v>1</v>
      </c>
      <c r="K57" s="77">
        <v>7</v>
      </c>
      <c r="L57" s="78">
        <v>0</v>
      </c>
      <c r="M57" s="79">
        <v>0</v>
      </c>
      <c r="N57" s="78">
        <v>0</v>
      </c>
      <c r="O57" s="79">
        <v>0</v>
      </c>
      <c r="P57" s="78">
        <v>0</v>
      </c>
      <c r="Q57" s="79">
        <v>0</v>
      </c>
      <c r="R57" s="84">
        <f t="shared" si="0"/>
        <v>0</v>
      </c>
      <c r="S57" s="85">
        <f t="shared" si="1"/>
        <v>0</v>
      </c>
      <c r="T57" s="86">
        <f t="shared" si="21"/>
        <v>0</v>
      </c>
      <c r="U57" s="87" t="e">
        <f t="shared" si="22"/>
        <v>#DIV/0!</v>
      </c>
      <c r="V57" s="88">
        <v>0</v>
      </c>
      <c r="W57" s="89">
        <v>0</v>
      </c>
      <c r="X57" s="90">
        <f t="shared" si="17"/>
      </c>
      <c r="Y57" s="90">
        <f t="shared" si="18"/>
      </c>
      <c r="Z57" s="91">
        <f t="shared" si="4"/>
        <v>460</v>
      </c>
      <c r="AA57" s="92">
        <f t="shared" si="5"/>
        <v>46</v>
      </c>
      <c r="AB57" s="93">
        <v>460</v>
      </c>
      <c r="AC57" s="94">
        <v>46</v>
      </c>
      <c r="AD57" s="86">
        <f t="shared" si="6"/>
        <v>46</v>
      </c>
      <c r="AE57" s="87">
        <f t="shared" si="7"/>
        <v>10</v>
      </c>
      <c r="AF57" s="95">
        <v>270</v>
      </c>
      <c r="AG57" s="98">
        <v>27</v>
      </c>
      <c r="AH57" s="99">
        <f t="shared" si="19"/>
        <v>0.7037037037037037</v>
      </c>
      <c r="AI57" s="99">
        <f t="shared" si="20"/>
        <v>0.7037037037037037</v>
      </c>
      <c r="AJ57" s="80">
        <v>40046.5</v>
      </c>
      <c r="AK57" s="81">
        <v>2889</v>
      </c>
      <c r="AL57" s="100">
        <f t="shared" si="10"/>
        <v>13.86171685704396</v>
      </c>
    </row>
    <row r="58" spans="1:38" s="4" customFormat="1" ht="11.25">
      <c r="A58" s="50">
        <v>52</v>
      </c>
      <c r="B58" s="51"/>
      <c r="C58" s="52" t="s">
        <v>139</v>
      </c>
      <c r="D58" s="53" t="s">
        <v>45</v>
      </c>
      <c r="E58" s="54" t="s">
        <v>140</v>
      </c>
      <c r="F58" s="55">
        <v>42699</v>
      </c>
      <c r="G58" s="56" t="s">
        <v>46</v>
      </c>
      <c r="H58" s="57">
        <v>50</v>
      </c>
      <c r="I58" s="57">
        <v>1</v>
      </c>
      <c r="J58" s="76">
        <v>1</v>
      </c>
      <c r="K58" s="77">
        <v>6</v>
      </c>
      <c r="L58" s="78">
        <v>37.5</v>
      </c>
      <c r="M58" s="79">
        <v>6</v>
      </c>
      <c r="N58" s="78">
        <v>40</v>
      </c>
      <c r="O58" s="79">
        <v>7</v>
      </c>
      <c r="P58" s="78">
        <v>35</v>
      </c>
      <c r="Q58" s="79">
        <v>7</v>
      </c>
      <c r="R58" s="84">
        <f t="shared" si="0"/>
        <v>112.5</v>
      </c>
      <c r="S58" s="85">
        <f t="shared" si="1"/>
        <v>20</v>
      </c>
      <c r="T58" s="86">
        <f t="shared" si="21"/>
        <v>20</v>
      </c>
      <c r="U58" s="87">
        <f t="shared" si="22"/>
        <v>5.625</v>
      </c>
      <c r="V58" s="88">
        <v>357</v>
      </c>
      <c r="W58" s="89">
        <v>51</v>
      </c>
      <c r="X58" s="90">
        <f t="shared" si="17"/>
        <v>-0.6848739495798319</v>
      </c>
      <c r="Y58" s="90">
        <f t="shared" si="18"/>
        <v>-0.6078431372549019</v>
      </c>
      <c r="Z58" s="91">
        <f t="shared" si="4"/>
        <v>130</v>
      </c>
      <c r="AA58" s="92">
        <f t="shared" si="5"/>
        <v>23</v>
      </c>
      <c r="AB58" s="93">
        <v>242.5</v>
      </c>
      <c r="AC58" s="94">
        <v>43</v>
      </c>
      <c r="AD58" s="86">
        <f t="shared" si="6"/>
        <v>43</v>
      </c>
      <c r="AE58" s="87">
        <f t="shared" si="7"/>
        <v>5.6395348837209305</v>
      </c>
      <c r="AF58" s="95">
        <v>840</v>
      </c>
      <c r="AG58" s="98">
        <v>120</v>
      </c>
      <c r="AH58" s="99">
        <f t="shared" si="19"/>
        <v>-0.7113095238095238</v>
      </c>
      <c r="AI58" s="99">
        <f t="shared" si="20"/>
        <v>-0.6416666666666667</v>
      </c>
      <c r="AJ58" s="95">
        <v>460990.43</v>
      </c>
      <c r="AK58" s="98">
        <v>32631</v>
      </c>
      <c r="AL58" s="100">
        <f t="shared" si="10"/>
        <v>14.127376727651619</v>
      </c>
    </row>
    <row r="59" spans="1:38" s="4" customFormat="1" ht="11.25">
      <c r="A59" s="50">
        <v>53</v>
      </c>
      <c r="B59" s="51"/>
      <c r="C59" s="52" t="s">
        <v>141</v>
      </c>
      <c r="D59" s="53"/>
      <c r="E59" s="54" t="s">
        <v>141</v>
      </c>
      <c r="F59" s="55">
        <v>42678</v>
      </c>
      <c r="G59" s="56" t="s">
        <v>106</v>
      </c>
      <c r="H59" s="57">
        <v>12</v>
      </c>
      <c r="I59" s="57">
        <v>1</v>
      </c>
      <c r="J59" s="76">
        <v>1</v>
      </c>
      <c r="K59" s="77">
        <v>10</v>
      </c>
      <c r="L59" s="78">
        <v>0</v>
      </c>
      <c r="M59" s="79">
        <v>0</v>
      </c>
      <c r="N59" s="78">
        <v>0</v>
      </c>
      <c r="O59" s="79">
        <v>0</v>
      </c>
      <c r="P59" s="78">
        <v>0</v>
      </c>
      <c r="Q59" s="79">
        <v>0</v>
      </c>
      <c r="R59" s="84">
        <f t="shared" si="0"/>
        <v>0</v>
      </c>
      <c r="S59" s="85">
        <f t="shared" si="1"/>
        <v>0</v>
      </c>
      <c r="T59" s="86">
        <f t="shared" si="21"/>
        <v>0</v>
      </c>
      <c r="U59" s="87" t="e">
        <f t="shared" si="22"/>
        <v>#DIV/0!</v>
      </c>
      <c r="V59" s="88">
        <v>0</v>
      </c>
      <c r="W59" s="89">
        <v>0</v>
      </c>
      <c r="X59" s="90">
        <f t="shared" si="17"/>
      </c>
      <c r="Y59" s="90">
        <f t="shared" si="18"/>
      </c>
      <c r="Z59" s="91">
        <f t="shared" si="4"/>
        <v>368</v>
      </c>
      <c r="AA59" s="92">
        <f t="shared" si="5"/>
        <v>40</v>
      </c>
      <c r="AB59" s="93">
        <v>368</v>
      </c>
      <c r="AC59" s="94">
        <v>40</v>
      </c>
      <c r="AD59" s="86">
        <f t="shared" si="6"/>
        <v>40</v>
      </c>
      <c r="AE59" s="87">
        <f t="shared" si="7"/>
        <v>9.2</v>
      </c>
      <c r="AF59" s="95">
        <v>968</v>
      </c>
      <c r="AG59" s="98">
        <v>106</v>
      </c>
      <c r="AH59" s="99">
        <f t="shared" si="19"/>
        <v>-0.6198347107438017</v>
      </c>
      <c r="AI59" s="99">
        <f t="shared" si="20"/>
        <v>-0.6226415094339622</v>
      </c>
      <c r="AJ59" s="80">
        <v>52712.7</v>
      </c>
      <c r="AK59" s="81">
        <v>5375</v>
      </c>
      <c r="AL59" s="100">
        <f t="shared" si="10"/>
        <v>9.807013953488372</v>
      </c>
    </row>
    <row r="60" spans="1:38" s="4" customFormat="1" ht="11.25">
      <c r="A60" s="50">
        <v>54</v>
      </c>
      <c r="B60" s="51"/>
      <c r="C60" s="52" t="s">
        <v>142</v>
      </c>
      <c r="D60" s="65" t="s">
        <v>50</v>
      </c>
      <c r="E60" s="54" t="s">
        <v>142</v>
      </c>
      <c r="F60" s="55">
        <v>42720</v>
      </c>
      <c r="G60" s="56" t="s">
        <v>124</v>
      </c>
      <c r="H60" s="57">
        <v>47</v>
      </c>
      <c r="I60" s="57">
        <v>1</v>
      </c>
      <c r="J60" s="76">
        <v>1</v>
      </c>
      <c r="K60" s="77">
        <v>7</v>
      </c>
      <c r="L60" s="78">
        <v>0</v>
      </c>
      <c r="M60" s="79">
        <v>0</v>
      </c>
      <c r="N60" s="78">
        <v>0</v>
      </c>
      <c r="O60" s="79">
        <v>0</v>
      </c>
      <c r="P60" s="78">
        <v>0</v>
      </c>
      <c r="Q60" s="79">
        <v>0</v>
      </c>
      <c r="R60" s="84">
        <f t="shared" si="0"/>
        <v>0</v>
      </c>
      <c r="S60" s="85">
        <f t="shared" si="1"/>
        <v>0</v>
      </c>
      <c r="T60" s="86">
        <f t="shared" si="21"/>
        <v>0</v>
      </c>
      <c r="U60" s="87" t="e">
        <f t="shared" si="22"/>
        <v>#DIV/0!</v>
      </c>
      <c r="V60" s="88">
        <v>94</v>
      </c>
      <c r="W60" s="89">
        <v>10</v>
      </c>
      <c r="X60" s="90">
        <f t="shared" si="17"/>
        <v>-1</v>
      </c>
      <c r="Y60" s="90">
        <f t="shared" si="18"/>
        <v>-1</v>
      </c>
      <c r="Z60" s="91">
        <f t="shared" si="4"/>
        <v>226</v>
      </c>
      <c r="AA60" s="92">
        <f t="shared" si="5"/>
        <v>25</v>
      </c>
      <c r="AB60" s="93">
        <v>226</v>
      </c>
      <c r="AC60" s="96">
        <v>25</v>
      </c>
      <c r="AD60" s="86">
        <f t="shared" si="6"/>
        <v>25</v>
      </c>
      <c r="AE60" s="87">
        <f t="shared" si="7"/>
        <v>9.04</v>
      </c>
      <c r="AF60" s="95">
        <v>174</v>
      </c>
      <c r="AG60" s="98">
        <v>18</v>
      </c>
      <c r="AH60" s="99">
        <f t="shared" si="19"/>
        <v>0.2988505747126437</v>
      </c>
      <c r="AI60" s="99">
        <f t="shared" si="20"/>
        <v>0.3888888888888889</v>
      </c>
      <c r="AJ60" s="102">
        <v>50543</v>
      </c>
      <c r="AK60" s="103">
        <v>4876</v>
      </c>
      <c r="AL60" s="100">
        <f t="shared" si="10"/>
        <v>10.365668580803938</v>
      </c>
    </row>
    <row r="61" spans="1:38" s="4" customFormat="1" ht="11.25">
      <c r="A61" s="50">
        <v>55</v>
      </c>
      <c r="B61" s="51"/>
      <c r="C61" s="52" t="s">
        <v>143</v>
      </c>
      <c r="D61" s="67" t="s">
        <v>50</v>
      </c>
      <c r="E61" s="54" t="s">
        <v>144</v>
      </c>
      <c r="F61" s="55">
        <v>42727</v>
      </c>
      <c r="G61" s="56" t="s">
        <v>106</v>
      </c>
      <c r="H61" s="57">
        <v>10</v>
      </c>
      <c r="I61" s="57">
        <v>1</v>
      </c>
      <c r="J61" s="76">
        <v>1</v>
      </c>
      <c r="K61" s="77">
        <v>7</v>
      </c>
      <c r="L61" s="78">
        <v>0</v>
      </c>
      <c r="M61" s="79">
        <v>0</v>
      </c>
      <c r="N61" s="78">
        <v>0</v>
      </c>
      <c r="O61" s="79">
        <v>0</v>
      </c>
      <c r="P61" s="78">
        <v>0</v>
      </c>
      <c r="Q61" s="79">
        <v>0</v>
      </c>
      <c r="R61" s="84">
        <f t="shared" si="0"/>
        <v>0</v>
      </c>
      <c r="S61" s="85">
        <f t="shared" si="1"/>
        <v>0</v>
      </c>
      <c r="T61" s="86">
        <f t="shared" si="21"/>
        <v>0</v>
      </c>
      <c r="U61" s="87" t="e">
        <f t="shared" si="22"/>
        <v>#DIV/0!</v>
      </c>
      <c r="V61" s="88">
        <v>0</v>
      </c>
      <c r="W61" s="89">
        <v>0</v>
      </c>
      <c r="X61" s="90">
        <f t="shared" si="17"/>
      </c>
      <c r="Y61" s="90">
        <f t="shared" si="18"/>
      </c>
      <c r="Z61" s="91">
        <f t="shared" si="4"/>
        <v>132</v>
      </c>
      <c r="AA61" s="92">
        <f t="shared" si="5"/>
        <v>18</v>
      </c>
      <c r="AB61" s="93">
        <v>132</v>
      </c>
      <c r="AC61" s="94">
        <v>18</v>
      </c>
      <c r="AD61" s="86">
        <f t="shared" si="6"/>
        <v>18</v>
      </c>
      <c r="AE61" s="87">
        <f t="shared" si="7"/>
        <v>7.333333333333333</v>
      </c>
      <c r="AF61" s="95">
        <v>2470</v>
      </c>
      <c r="AG61" s="98">
        <v>489</v>
      </c>
      <c r="AH61" s="99">
        <f t="shared" si="19"/>
        <v>-0.9465587044534413</v>
      </c>
      <c r="AI61" s="99">
        <f t="shared" si="20"/>
        <v>-0.9631901840490797</v>
      </c>
      <c r="AJ61" s="80">
        <v>26879.6</v>
      </c>
      <c r="AK61" s="81">
        <v>2571</v>
      </c>
      <c r="AL61" s="100">
        <f t="shared" si="10"/>
        <v>10.454920264488525</v>
      </c>
    </row>
    <row r="62" spans="1:38" s="4" customFormat="1" ht="11.25">
      <c r="A62" s="50">
        <v>56</v>
      </c>
      <c r="B62" s="51"/>
      <c r="C62" s="52" t="s">
        <v>145</v>
      </c>
      <c r="D62" s="53" t="s">
        <v>39</v>
      </c>
      <c r="E62" s="54" t="s">
        <v>145</v>
      </c>
      <c r="F62" s="55">
        <v>42734</v>
      </c>
      <c r="G62" s="56" t="s">
        <v>124</v>
      </c>
      <c r="H62" s="57">
        <v>30</v>
      </c>
      <c r="I62" s="57">
        <v>1</v>
      </c>
      <c r="J62" s="76">
        <v>1</v>
      </c>
      <c r="K62" s="77">
        <v>6</v>
      </c>
      <c r="L62" s="78">
        <v>9</v>
      </c>
      <c r="M62" s="79">
        <v>1</v>
      </c>
      <c r="N62" s="78">
        <v>27</v>
      </c>
      <c r="O62" s="79">
        <v>3</v>
      </c>
      <c r="P62" s="78">
        <v>45</v>
      </c>
      <c r="Q62" s="79">
        <v>5</v>
      </c>
      <c r="R62" s="84">
        <f t="shared" si="0"/>
        <v>81</v>
      </c>
      <c r="S62" s="85">
        <f t="shared" si="1"/>
        <v>9</v>
      </c>
      <c r="T62" s="86">
        <f t="shared" si="21"/>
        <v>9</v>
      </c>
      <c r="U62" s="87">
        <f t="shared" si="22"/>
        <v>9</v>
      </c>
      <c r="V62" s="88">
        <v>643</v>
      </c>
      <c r="W62" s="89">
        <v>65</v>
      </c>
      <c r="X62" s="90">
        <f t="shared" si="17"/>
        <v>-0.8740279937791602</v>
      </c>
      <c r="Y62" s="90">
        <f t="shared" si="18"/>
        <v>-0.8615384615384616</v>
      </c>
      <c r="Z62" s="91">
        <f t="shared" si="4"/>
        <v>63</v>
      </c>
      <c r="AA62" s="92">
        <f t="shared" si="5"/>
        <v>7</v>
      </c>
      <c r="AB62" s="93">
        <v>144</v>
      </c>
      <c r="AC62" s="96">
        <v>16</v>
      </c>
      <c r="AD62" s="86">
        <f t="shared" si="6"/>
        <v>16</v>
      </c>
      <c r="AE62" s="87">
        <f t="shared" si="7"/>
        <v>9</v>
      </c>
      <c r="AF62" s="95">
        <v>661</v>
      </c>
      <c r="AG62" s="98">
        <v>67</v>
      </c>
      <c r="AH62" s="99">
        <f t="shared" si="19"/>
        <v>-0.7821482602118003</v>
      </c>
      <c r="AI62" s="99">
        <f t="shared" si="20"/>
        <v>-0.7611940298507462</v>
      </c>
      <c r="AJ62" s="102">
        <v>26884.5</v>
      </c>
      <c r="AK62" s="103">
        <v>2680</v>
      </c>
      <c r="AL62" s="100">
        <f t="shared" si="10"/>
        <v>10.031529850746269</v>
      </c>
    </row>
    <row r="63" spans="1:38" s="4" customFormat="1" ht="11.25">
      <c r="A63" s="50">
        <v>57</v>
      </c>
      <c r="B63" s="64"/>
      <c r="C63" s="58" t="s">
        <v>146</v>
      </c>
      <c r="D63" s="59" t="s">
        <v>43</v>
      </c>
      <c r="E63" s="60" t="s">
        <v>147</v>
      </c>
      <c r="F63" s="61">
        <v>42734</v>
      </c>
      <c r="G63" s="56" t="s">
        <v>64</v>
      </c>
      <c r="H63" s="62">
        <v>162</v>
      </c>
      <c r="I63" s="62">
        <v>1</v>
      </c>
      <c r="J63" s="76">
        <v>1</v>
      </c>
      <c r="K63" s="77">
        <v>6</v>
      </c>
      <c r="L63" s="78">
        <v>0</v>
      </c>
      <c r="M63" s="79">
        <v>0</v>
      </c>
      <c r="N63" s="78">
        <v>45</v>
      </c>
      <c r="O63" s="79">
        <v>6</v>
      </c>
      <c r="P63" s="78">
        <v>30</v>
      </c>
      <c r="Q63" s="79">
        <v>4</v>
      </c>
      <c r="R63" s="84">
        <f t="shared" si="0"/>
        <v>75</v>
      </c>
      <c r="S63" s="85">
        <f t="shared" si="1"/>
        <v>10</v>
      </c>
      <c r="T63" s="86">
        <f t="shared" si="21"/>
        <v>10</v>
      </c>
      <c r="U63" s="87">
        <f t="shared" si="22"/>
        <v>7.5</v>
      </c>
      <c r="V63" s="88">
        <v>694.5</v>
      </c>
      <c r="W63" s="89">
        <v>86</v>
      </c>
      <c r="X63" s="90">
        <f t="shared" si="17"/>
        <v>-0.8920086393088553</v>
      </c>
      <c r="Y63" s="90">
        <f t="shared" si="18"/>
        <v>-0.8837209302325582</v>
      </c>
      <c r="Z63" s="91">
        <f t="shared" si="4"/>
        <v>45</v>
      </c>
      <c r="AA63" s="92">
        <f t="shared" si="5"/>
        <v>6</v>
      </c>
      <c r="AB63" s="93">
        <v>120</v>
      </c>
      <c r="AC63" s="94">
        <v>16</v>
      </c>
      <c r="AD63" s="86">
        <f t="shared" si="6"/>
        <v>16</v>
      </c>
      <c r="AE63" s="87">
        <f t="shared" si="7"/>
        <v>7.5</v>
      </c>
      <c r="AF63" s="97">
        <v>1453.5</v>
      </c>
      <c r="AG63" s="101">
        <v>182</v>
      </c>
      <c r="AH63" s="99">
        <f t="shared" si="19"/>
        <v>-0.9174406604747162</v>
      </c>
      <c r="AI63" s="99">
        <f t="shared" si="20"/>
        <v>-0.9120879120879121</v>
      </c>
      <c r="AJ63" s="102">
        <v>467103.17000000004</v>
      </c>
      <c r="AK63" s="103">
        <v>44355</v>
      </c>
      <c r="AL63" s="100">
        <f t="shared" si="10"/>
        <v>10.531014992672755</v>
      </c>
    </row>
    <row r="64" spans="1:38" s="4" customFormat="1" ht="11.25">
      <c r="A64" s="50">
        <v>58</v>
      </c>
      <c r="B64" s="51"/>
      <c r="C64" s="52" t="s">
        <v>148</v>
      </c>
      <c r="D64" s="53"/>
      <c r="E64" s="54" t="s">
        <v>149</v>
      </c>
      <c r="F64" s="55">
        <v>42706</v>
      </c>
      <c r="G64" s="56" t="s">
        <v>56</v>
      </c>
      <c r="H64" s="57">
        <v>107</v>
      </c>
      <c r="I64" s="57">
        <v>5</v>
      </c>
      <c r="J64" s="76">
        <v>5</v>
      </c>
      <c r="K64" s="77">
        <v>10</v>
      </c>
      <c r="L64" s="78">
        <v>0</v>
      </c>
      <c r="M64" s="79">
        <v>0</v>
      </c>
      <c r="N64" s="78">
        <v>0</v>
      </c>
      <c r="O64" s="79">
        <v>0</v>
      </c>
      <c r="P64" s="78">
        <v>0</v>
      </c>
      <c r="Q64" s="79">
        <v>0</v>
      </c>
      <c r="R64" s="84">
        <f t="shared" si="0"/>
        <v>0</v>
      </c>
      <c r="S64" s="85">
        <f t="shared" si="1"/>
        <v>0</v>
      </c>
      <c r="T64" s="86">
        <f t="shared" si="21"/>
        <v>0</v>
      </c>
      <c r="U64" s="87" t="e">
        <f t="shared" si="22"/>
        <v>#DIV/0!</v>
      </c>
      <c r="V64" s="88">
        <v>0</v>
      </c>
      <c r="W64" s="89">
        <v>0</v>
      </c>
      <c r="X64" s="90">
        <f t="shared" si="17"/>
      </c>
      <c r="Y64" s="90">
        <f t="shared" si="18"/>
      </c>
      <c r="Z64" s="91">
        <f t="shared" si="4"/>
        <v>70</v>
      </c>
      <c r="AA64" s="92">
        <f t="shared" si="5"/>
        <v>7</v>
      </c>
      <c r="AB64" s="93">
        <v>70</v>
      </c>
      <c r="AC64" s="96">
        <v>7</v>
      </c>
      <c r="AD64" s="86">
        <f t="shared" si="6"/>
        <v>1.4</v>
      </c>
      <c r="AE64" s="87">
        <f t="shared" si="7"/>
        <v>10</v>
      </c>
      <c r="AF64" s="95">
        <v>5071.6</v>
      </c>
      <c r="AG64" s="98">
        <v>936</v>
      </c>
      <c r="AH64" s="99">
        <f t="shared" si="19"/>
        <v>-0.986197649656913</v>
      </c>
      <c r="AI64" s="99">
        <f t="shared" si="20"/>
        <v>-0.9925213675213675</v>
      </c>
      <c r="AJ64" s="102">
        <v>587709.26</v>
      </c>
      <c r="AK64" s="103">
        <v>56373</v>
      </c>
      <c r="AL64" s="100">
        <f t="shared" si="10"/>
        <v>10.425367817927022</v>
      </c>
    </row>
    <row r="65" ht="11.25">
      <c r="A65" s="50"/>
    </row>
  </sheetData>
  <sheetProtection formatCells="0" formatColumns="0" formatRows="0" insertColumns="0" insertRows="0" insertHyperlinks="0" deleteColumns="0" deleteRows="0" sort="0" autoFilter="0" pivotTables="0"/>
  <mergeCells count="16">
    <mergeCell ref="AF4:AG4"/>
    <mergeCell ref="AH4:AI4"/>
    <mergeCell ref="AJ4:AL4"/>
    <mergeCell ref="L1:AL3"/>
    <mergeCell ref="R4:U4"/>
    <mergeCell ref="V4:W4"/>
    <mergeCell ref="X4:Y4"/>
    <mergeCell ref="Z4:AA4"/>
    <mergeCell ref="AB4:AC4"/>
    <mergeCell ref="AD4:AE4"/>
    <mergeCell ref="B1:D1"/>
    <mergeCell ref="B2:D2"/>
    <mergeCell ref="B3:D3"/>
    <mergeCell ref="L4:M4"/>
    <mergeCell ref="N4:O4"/>
    <mergeCell ref="P4:Q4"/>
  </mergeCells>
  <hyperlinks>
    <hyperlink ref="B2" r:id="rId1" display="http://www.antraktsinema.com"/>
  </hyperlinks>
  <printOptions/>
  <pageMargins left="0.3" right="0.13" top="0.18" bottom="0.21" header="0.13" footer="0.16"/>
  <pageSetup orientation="landscape" paperSize="9" scale="4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Sadi Cilingir</cp:lastModifiedBy>
  <cp:lastPrinted>2015-01-21T23:11:37Z</cp:lastPrinted>
  <dcterms:created xsi:type="dcterms:W3CDTF">2006-03-15T09:07:04Z</dcterms:created>
  <dcterms:modified xsi:type="dcterms:W3CDTF">2017-02-14T17:17:31Z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-1892574857</vt:r8>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y fmtid="{D5CDD505-2E9C-101B-9397-08002B2CF9AE}" pid="7" name="KSOProductBuildVer">
    <vt:lpwstr>1033-10.2.0.5811</vt:lpwstr>
  </property>
</Properties>
</file>