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61" windowWidth="15600" windowHeight="5490" tabRatio="660" activeTab="0"/>
  </bookViews>
  <sheets>
    <sheet name="30.12.2016-5.1.2017 (hafta)" sheetId="1" r:id="rId1"/>
  </sheets>
  <definedNames>
    <definedName name="_xlnm.Print_Area" localSheetId="0">'30.12.2016-5.1.2017 (hafta)'!#REF!</definedName>
  </definedNames>
  <calcPr fullCalcOnLoad="1"/>
</workbook>
</file>

<file path=xl/sharedStrings.xml><?xml version="1.0" encoding="utf-8"?>
<sst xmlns="http://schemas.openxmlformats.org/spreadsheetml/2006/main" count="205" uniqueCount="126">
  <si>
    <t xml:space="preserve"> </t>
  </si>
  <si>
    <t>Türkiye Haftalık Bilet Satışı ve Hasılat Raporu</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</si>
  <si>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</si>
  <si>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http://www.antraktsinema.com</t>
  </si>
  <si>
    <t>CUMA</t>
  </si>
  <si>
    <t>CUMARTESİ</t>
  </si>
  <si>
    <t>PAZAR</t>
  </si>
  <si>
    <t>HAFTA SONU TOPLAM</t>
  </si>
  <si>
    <t>ÖNCEKİ HAFTA</t>
  </si>
  <si>
    <t>DEĞİŞİM</t>
  </si>
  <si>
    <t>HAFTA İÇİ GÜNLER</t>
  </si>
  <si>
    <t>HAFTALIK</t>
  </si>
  <si>
    <t>SON HAFTA</t>
  </si>
  <si>
    <t>KÜMÜLATİF</t>
  </si>
  <si>
    <t>FİLMİN ORİJİNAL ADI</t>
  </si>
  <si>
    <t>FİLMİN TÜRKÇE ADI</t>
  </si>
  <si>
    <t>VİZYON TARİHİ</t>
  </si>
  <si>
    <t>DAĞITIM</t>
  </si>
  <si>
    <t>KOPYA</t>
  </si>
  <si>
    <t>LOKASYON</t>
  </si>
  <si>
    <t>PERDE</t>
  </si>
  <si>
    <t>HAFTA</t>
  </si>
  <si>
    <t>HASILAT</t>
  </si>
  <si>
    <t>BİLET SATIŞ</t>
  </si>
  <si>
    <r>
      <t xml:space="preserve">HASILAT </t>
    </r>
    <r>
      <rPr>
        <b/>
        <sz val="7"/>
        <color indexed="10"/>
        <rFont val="Webdings"/>
        <family val="1"/>
      </rPr>
      <t>6</t>
    </r>
  </si>
  <si>
    <t>ORTALAMA
BİLET ADEDİ</t>
  </si>
  <si>
    <t>ORTALAMA
BİLET FİYATI</t>
  </si>
  <si>
    <t>BİLET</t>
  </si>
  <si>
    <t>HASILAT %</t>
  </si>
  <si>
    <t>BİLET %</t>
  </si>
  <si>
    <t>BİLET       %</t>
  </si>
  <si>
    <t>HAFTA SONU BİLET              %</t>
  </si>
  <si>
    <t>HAFTA İÇİ BİLET                %</t>
  </si>
  <si>
    <t>EN SON VİZYONDA OLDUĞU HAFTA</t>
  </si>
  <si>
    <t>Hafta</t>
  </si>
  <si>
    <t>YENİ</t>
  </si>
  <si>
    <t>THE GREAT WALL</t>
  </si>
  <si>
    <t>UIP TURKEY</t>
  </si>
  <si>
    <t>ÇİN SEDDİ</t>
  </si>
  <si>
    <t>DAĞ 2</t>
  </si>
  <si>
    <t>MARS DAĞITIM</t>
  </si>
  <si>
    <t>ASSASSIN'S CREED</t>
  </si>
  <si>
    <t>TME</t>
  </si>
  <si>
    <t>DÖNERSE SENİNDİR</t>
  </si>
  <si>
    <t>GÖRÜMCE</t>
  </si>
  <si>
    <t>ROGUE ONE: A STAR WARS STORY</t>
  </si>
  <si>
    <t>ROGUE ONE: BİR STAR WARS HİKAYESİ</t>
  </si>
  <si>
    <t>LA LA LAND: CANTANDO ESTACOES</t>
  </si>
  <si>
    <t>AŞIKLAR ŞEHRİ</t>
  </si>
  <si>
    <t>ÇAKALLARLA DANS 4</t>
  </si>
  <si>
    <t>LA GUEERE DES TUGUES</t>
  </si>
  <si>
    <t>KARTOPU SAVAŞLARI</t>
  </si>
  <si>
    <t>FROG KINGDOM: SUB ZERO MISSION</t>
  </si>
  <si>
    <t>COLLATERAL BEAUTY</t>
  </si>
  <si>
    <t>GİZLİ GÜZELLİK</t>
  </si>
  <si>
    <t>WARNER BROS. TURKEY</t>
  </si>
  <si>
    <t>SEN BENİM HER ŞEYİMSİN</t>
  </si>
  <si>
    <t>SEN SAĞ BEN SELAMET</t>
  </si>
  <si>
    <t>INCARNATE</t>
  </si>
  <si>
    <t>ŞEYTANIN OĞLU</t>
  </si>
  <si>
    <t>BİR FİLM</t>
  </si>
  <si>
    <t>ALLIED</t>
  </si>
  <si>
    <t>MÜTTEFİK</t>
  </si>
  <si>
    <t>SING</t>
  </si>
  <si>
    <t>ŞARKINI SÖYLE</t>
  </si>
  <si>
    <t>NASIL YANİ</t>
  </si>
  <si>
    <t>PİNEMA</t>
  </si>
  <si>
    <t>FLORENCE FOSTER JENKINS</t>
  </si>
  <si>
    <t>FLORENCE</t>
  </si>
  <si>
    <t>ARRIVAL</t>
  </si>
  <si>
    <t>CHANTIER FILMS</t>
  </si>
  <si>
    <t>GELİŞ</t>
  </si>
  <si>
    <t>İKİNCİ ŞANS</t>
  </si>
  <si>
    <t>I, DANIEL BLAKE</t>
  </si>
  <si>
    <t>BEN, DANIEL BLAKE</t>
  </si>
  <si>
    <t>M3 FİLM</t>
  </si>
  <si>
    <t>AŞIK</t>
  </si>
  <si>
    <t>ÖZEN FİLM</t>
  </si>
  <si>
    <t>TEREDDÜT</t>
  </si>
  <si>
    <t>ERTUĞRUL 1890</t>
  </si>
  <si>
    <t>NOCTURNAL ANIMALS</t>
  </si>
  <si>
    <t>GECE HAYVANLARI</t>
  </si>
  <si>
    <t>BABAMIN KANATLARI</t>
  </si>
  <si>
    <t>KRYAKNUTYE KANIKULY - QUACKERZ</t>
  </si>
  <si>
    <t>KAHRAMAN ÖRDEK</t>
  </si>
  <si>
    <t>ZUZULA</t>
  </si>
  <si>
    <t>MC FİLM</t>
  </si>
  <si>
    <t>MASTERMINDS</t>
  </si>
  <si>
    <t>APTALLAR ÇETESİ</t>
  </si>
  <si>
    <t>PİNEMART</t>
  </si>
  <si>
    <t>UNDERWORLD: BLOOD WARS</t>
  </si>
  <si>
    <t>KARANLIKLAR ÜLKESİ: KAN SAVAŞLARI</t>
  </si>
  <si>
    <t>XIONG CHUMO ZHI XUELING XIONGFENG</t>
  </si>
  <si>
    <t>AYI KARDEŞLER: BÜYÜLÜ KIŞ</t>
  </si>
  <si>
    <t>LA FILLE INCONNUE</t>
  </si>
  <si>
    <t>MEÇHUL KIZ</t>
  </si>
  <si>
    <t>İKİMİZİN YERİNE</t>
  </si>
  <si>
    <t>BAAGHI</t>
  </si>
  <si>
    <t>BAAGHI: ASİ VE AŞIK</t>
  </si>
  <si>
    <t>SİYAH KARGA</t>
  </si>
  <si>
    <t>ORAK</t>
  </si>
  <si>
    <t>OFFICE CHRISTMAS PARTY</t>
  </si>
  <si>
    <t>ÇILGIN OFİS PARTİSİ</t>
  </si>
  <si>
    <t>TROLLS</t>
  </si>
  <si>
    <t>TROLLER</t>
  </si>
  <si>
    <t>DEĞİŞTİR BAKALIM</t>
  </si>
  <si>
    <t>DEĞİŞİTİR BAKALIM</t>
  </si>
  <si>
    <t>DERİN FİLM</t>
  </si>
  <si>
    <t>MAL DE PIERRES</t>
  </si>
  <si>
    <t>AŞK MEKTUPLARI</t>
  </si>
  <si>
    <t>EKŞİ ELMALAR</t>
  </si>
  <si>
    <t>OLDU MU ŞİMDİ?</t>
  </si>
  <si>
    <t>FRANTZ</t>
  </si>
  <si>
    <t>ALEMDE 1 GECE</t>
  </si>
  <si>
    <t>ALL ROADS LEAD TO ROME</t>
  </si>
  <si>
    <t>ROMA'DA AŞK BAŞKADIR</t>
  </si>
  <si>
    <t>CAPTAIN FANTASTIC</t>
  </si>
  <si>
    <t>KAPTAN FANTASTİK</t>
  </si>
  <si>
    <t>BACALAUREAT</t>
  </si>
  <si>
    <t>MEZUNİYET</t>
  </si>
  <si>
    <t>BLING</t>
  </si>
  <si>
    <t>EN SÜPER KAHRAMANLAR</t>
  </si>
  <si>
    <t>30 ARALIK - 5 OCAK 2016 / 1. VİZYON HAFTASI</t>
  </si>
  <si>
    <t>BAŞKA</t>
  </si>
  <si>
    <r>
      <t xml:space="preserve">BİLET </t>
    </r>
    <r>
      <rPr>
        <b/>
        <sz val="7"/>
        <color indexed="10"/>
        <rFont val="Webdings"/>
        <family val="1"/>
      </rPr>
      <t>6</t>
    </r>
  </si>
  <si>
    <t>KURBAĞA KRALLIĞI 2</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</si>
</sst>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quot;₺&quot;_-;\-* #,##0.00\ &quot;₺&quot;_-;_-* &quot;-&quot;??\ &quot;₺&quot;_-;_-@_-"/>
    <numFmt numFmtId="177" formatCode="[$-41F]d\ mmmm\ yy;@"/>
    <numFmt numFmtId="178" formatCode="_-* #,##0.00\ _Y_T_L_-;\-* #,##0.00\ _Y_T_L_-;_-* &quot;-&quot;??\ _Y_T_L_-;_-@_-"/>
    <numFmt numFmtId="179" formatCode="dd/mm/yy;@"/>
    <numFmt numFmtId="180" formatCode="0\ %\ "/>
    <numFmt numFmtId="181" formatCode="[$-F400]h:mm:ss\ AM/PM"/>
    <numFmt numFmtId="182" formatCode="#,##0.00\ "/>
  </numFmts>
  <fonts count="76">
    <font>
      <sz val="10"/>
      <name val="Arial"/>
      <family val="2"/>
    </font>
    <font>
      <sz val="11"/>
      <color indexed="8"/>
      <name val="Calibri"/>
      <family val="2"/>
    </font>
    <font>
      <b/>
      <sz val="8"/>
      <name val="Corbel"/>
      <family val="2"/>
    </font>
    <font>
      <sz val="7"/>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b/>
      <sz val="7"/>
      <name val="Verdana"/>
      <family val="2"/>
    </font>
    <font>
      <sz val="7"/>
      <name val="Verdana"/>
      <family val="2"/>
    </font>
    <font>
      <sz val="10"/>
      <color indexed="9"/>
      <name val="Calibri"/>
      <family val="2"/>
    </font>
    <font>
      <u val="single"/>
      <sz val="8"/>
      <name val="Arial"/>
      <family val="2"/>
    </font>
    <font>
      <b/>
      <sz val="7"/>
      <color indexed="9"/>
      <name val="Calibri"/>
      <family val="2"/>
    </font>
    <font>
      <b/>
      <sz val="5"/>
      <name val="Corbel"/>
      <family val="2"/>
    </font>
    <font>
      <b/>
      <sz val="5"/>
      <name val="Arial"/>
      <family val="2"/>
    </font>
    <font>
      <sz val="5"/>
      <name val="Arial"/>
      <family val="2"/>
    </font>
    <font>
      <sz val="7"/>
      <color indexed="19"/>
      <name val="Calibri"/>
      <family val="2"/>
    </font>
    <font>
      <sz val="6"/>
      <name val="Calibri"/>
      <family val="2"/>
    </font>
    <font>
      <sz val="7"/>
      <color indexed="63"/>
      <name val="Calibri"/>
      <family val="2"/>
    </font>
    <font>
      <b/>
      <sz val="7"/>
      <color indexed="63"/>
      <name val="Calibri"/>
      <family val="2"/>
    </font>
    <font>
      <u val="single"/>
      <sz val="10"/>
      <color indexed="12"/>
      <name val="Arial"/>
      <family val="2"/>
    </font>
    <font>
      <u val="single"/>
      <sz val="10"/>
      <color indexed="36"/>
      <name val="Arial"/>
      <family val="2"/>
    </font>
    <font>
      <sz val="10"/>
      <name val="Verdana"/>
      <family val="2"/>
    </font>
    <font>
      <b/>
      <sz val="7"/>
      <color indexed="10"/>
      <name val="Webdings"/>
      <family val="1"/>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7"/>
      <color indexed="15"/>
      <name val="Arial"/>
      <family val="2"/>
    </font>
    <font>
      <b/>
      <sz val="7"/>
      <color indexed="23"/>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56"/>
      <name val="Calibri"/>
      <family val="2"/>
    </font>
    <font>
      <b/>
      <sz val="7"/>
      <color indexed="30"/>
      <name val="Calibri"/>
      <family val="2"/>
    </font>
    <font>
      <b/>
      <sz val="8"/>
      <color indexed="56"/>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rgb="FF00B0F0"/>
      <name val="Arial"/>
      <family val="2"/>
    </font>
    <font>
      <b/>
      <sz val="7"/>
      <color theme="1" tint="0.34999001026153564"/>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2060"/>
      <name val="Calibri"/>
      <family val="2"/>
    </font>
    <font>
      <b/>
      <sz val="7"/>
      <color rgb="FF0070C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23"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58" fillId="20" borderId="5" applyNumberFormat="0" applyAlignment="0" applyProtection="0"/>
    <xf numFmtId="0" fontId="59" fillId="21" borderId="6" applyNumberFormat="0" applyAlignment="0" applyProtection="0"/>
    <xf numFmtId="0" fontId="60" fillId="20" borderId="6" applyNumberFormat="0" applyAlignment="0" applyProtection="0"/>
    <xf numFmtId="0" fontId="61" fillId="22" borderId="7" applyNumberFormat="0" applyAlignment="0" applyProtection="0"/>
    <xf numFmtId="0" fontId="62" fillId="23"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3" fillId="24" borderId="0" applyNumberFormat="0" applyBorder="0" applyAlignment="0" applyProtection="0"/>
    <xf numFmtId="177"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177" fontId="0" fillId="0" borderId="0">
      <alignment/>
      <protection/>
    </xf>
    <xf numFmtId="0" fontId="0" fillId="0" borderId="0">
      <alignment/>
      <protection/>
    </xf>
    <xf numFmtId="0" fontId="0" fillId="0" borderId="0">
      <alignment/>
      <protection/>
    </xf>
    <xf numFmtId="0" fontId="0" fillId="0" borderId="0">
      <alignment/>
      <protection/>
    </xf>
    <xf numFmtId="177" fontId="50" fillId="0" borderId="0">
      <alignment/>
      <protection/>
    </xf>
    <xf numFmtId="0" fontId="0" fillId="0" borderId="0">
      <alignment/>
      <protection/>
    </xf>
    <xf numFmtId="177" fontId="0" fillId="0" borderId="0">
      <alignment/>
      <protection/>
    </xf>
    <xf numFmtId="0" fontId="50" fillId="0" borderId="0">
      <alignment/>
      <protection/>
    </xf>
    <xf numFmtId="177" fontId="50" fillId="0" borderId="0">
      <alignment/>
      <protection/>
    </xf>
    <xf numFmtId="177" fontId="50" fillId="0" borderId="0">
      <alignment/>
      <protection/>
    </xf>
    <xf numFmtId="177" fontId="50" fillId="0" borderId="0">
      <alignment/>
      <protection/>
    </xf>
    <xf numFmtId="177" fontId="50" fillId="0" borderId="0">
      <alignment/>
      <protection/>
    </xf>
    <xf numFmtId="0" fontId="0" fillId="0" borderId="0">
      <alignment/>
      <protection/>
    </xf>
    <xf numFmtId="0" fontId="0" fillId="0" borderId="0">
      <alignment/>
      <protection/>
    </xf>
    <xf numFmtId="177" fontId="50" fillId="0" borderId="0">
      <alignment/>
      <protection/>
    </xf>
    <xf numFmtId="177" fontId="50" fillId="0" borderId="0">
      <alignment/>
      <protection/>
    </xf>
    <xf numFmtId="0" fontId="50" fillId="0" borderId="0">
      <alignment/>
      <protection/>
    </xf>
    <xf numFmtId="0" fontId="0" fillId="0" borderId="0">
      <alignment/>
      <protection/>
    </xf>
    <xf numFmtId="177" fontId="0" fillId="0" borderId="0">
      <alignment/>
      <protection/>
    </xf>
    <xf numFmtId="177" fontId="50" fillId="0" borderId="0">
      <alignment/>
      <protection/>
    </xf>
    <xf numFmtId="177" fontId="50" fillId="0" borderId="0">
      <alignment/>
      <protection/>
    </xf>
    <xf numFmtId="0" fontId="0" fillId="25" borderId="8" applyNumberFormat="0" applyFont="0" applyAlignment="0" applyProtection="0"/>
    <xf numFmtId="0" fontId="64" fillId="26" borderId="0" applyNumberFormat="0" applyBorder="0" applyAlignment="0" applyProtection="0"/>
    <xf numFmtId="0" fontId="61"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14" fontId="5" fillId="34" borderId="0" xfId="0" applyNumberFormat="1" applyFont="1" applyFill="1" applyBorder="1" applyAlignment="1" applyProtection="1">
      <alignment horizontal="center" vertical="center"/>
      <protection/>
    </xf>
    <xf numFmtId="0" fontId="6" fillId="34" borderId="0" xfId="0" applyFont="1" applyFill="1" applyBorder="1" applyAlignment="1" applyProtection="1">
      <alignment vertical="center"/>
      <protection/>
    </xf>
    <xf numFmtId="0" fontId="7" fillId="34" borderId="0" xfId="0" applyFont="1" applyFill="1" applyBorder="1" applyAlignment="1" applyProtection="1">
      <alignment vertical="center"/>
      <protection/>
    </xf>
    <xf numFmtId="179" fontId="8"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9" fillId="34" borderId="0" xfId="0" applyNumberFormat="1" applyFont="1" applyFill="1" applyBorder="1" applyAlignment="1" applyProtection="1">
      <alignment horizontal="right" vertical="center"/>
      <protection/>
    </xf>
    <xf numFmtId="3" fontId="9" fillId="34" borderId="0" xfId="0" applyNumberFormat="1" applyFont="1" applyFill="1" applyBorder="1" applyAlignment="1" applyProtection="1">
      <alignment horizontal="right" vertical="center"/>
      <protection/>
    </xf>
    <xf numFmtId="3" fontId="10" fillId="34" borderId="0"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180" fontId="10" fillId="34" borderId="0" xfId="0" applyNumberFormat="1" applyFont="1" applyFill="1" applyBorder="1" applyAlignment="1" applyProtection="1">
      <alignment horizontal="right" vertical="center"/>
      <protection/>
    </xf>
    <xf numFmtId="180" fontId="7" fillId="34" borderId="0" xfId="0" applyNumberFormat="1" applyFont="1" applyFill="1" applyBorder="1" applyAlignment="1" applyProtection="1">
      <alignment horizontal="right" vertical="center"/>
      <protection/>
    </xf>
    <xf numFmtId="0" fontId="8"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right" vertical="center" wrapText="1"/>
      <protection locked="0"/>
    </xf>
    <xf numFmtId="0" fontId="11" fillId="34" borderId="0" xfId="0" applyFont="1" applyFill="1" applyAlignment="1">
      <alignment vertical="center"/>
    </xf>
    <xf numFmtId="0" fontId="0" fillId="34" borderId="0" xfId="0" applyNumberFormat="1" applyFont="1" applyFill="1" applyAlignment="1">
      <alignment vertical="center"/>
    </xf>
    <xf numFmtId="0" fontId="4" fillId="34" borderId="0" xfId="0" applyFont="1" applyFill="1" applyBorder="1" applyAlignment="1" applyProtection="1">
      <alignment horizontal="right"/>
      <protection locked="0"/>
    </xf>
    <xf numFmtId="0" fontId="3" fillId="35" borderId="11" xfId="0" applyNumberFormat="1" applyFont="1" applyFill="1" applyBorder="1" applyAlignment="1" applyProtection="1">
      <alignment horizontal="center" wrapText="1"/>
      <protection locked="0"/>
    </xf>
    <xf numFmtId="43" fontId="13" fillId="35" borderId="11" xfId="44"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2" fontId="3" fillId="35" borderId="12" xfId="0" applyNumberFormat="1" applyFont="1" applyFill="1" applyBorder="1" applyAlignment="1" applyProtection="1">
      <alignment horizontal="center" vertical="center"/>
      <protection/>
    </xf>
    <xf numFmtId="43" fontId="13" fillId="35" borderId="12" xfId="44" applyFont="1" applyFill="1" applyBorder="1" applyAlignment="1" applyProtection="1">
      <alignment horizontal="center" vertical="center"/>
      <protection/>
    </xf>
    <xf numFmtId="0" fontId="13" fillId="35" borderId="12" xfId="0" applyNumberFormat="1" applyFont="1" applyFill="1" applyBorder="1" applyAlignment="1" applyProtection="1">
      <alignment horizontal="center" vertical="center" textRotation="90"/>
      <protection locked="0"/>
    </xf>
    <xf numFmtId="0" fontId="11" fillId="34" borderId="0" xfId="0" applyFont="1" applyFill="1" applyAlignment="1">
      <alignment horizontal="center" vertical="center"/>
    </xf>
    <xf numFmtId="0" fontId="0"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4" fontId="13" fillId="35" borderId="12" xfId="0" applyNumberFormat="1" applyFont="1" applyFill="1" applyBorder="1" applyAlignment="1" applyProtection="1">
      <alignment horizontal="center" vertical="center" wrapText="1"/>
      <protection/>
    </xf>
    <xf numFmtId="179" fontId="11" fillId="34" borderId="0" xfId="0" applyNumberFormat="1" applyFont="1" applyFill="1" applyAlignment="1">
      <alignment horizontal="center" vertical="center"/>
    </xf>
    <xf numFmtId="179" fontId="0" fillId="34" borderId="0" xfId="0" applyNumberFormat="1" applyFont="1" applyFill="1" applyAlignment="1">
      <alignment horizontal="center" vertical="center"/>
    </xf>
    <xf numFmtId="179" fontId="2" fillId="34"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179" fontId="13" fillId="35" borderId="11" xfId="0" applyNumberFormat="1" applyFont="1" applyFill="1" applyBorder="1" applyAlignment="1" applyProtection="1">
      <alignment horizontal="center"/>
      <protection locked="0"/>
    </xf>
    <xf numFmtId="0" fontId="13" fillId="35" borderId="11" xfId="0" applyFont="1" applyFill="1" applyBorder="1" applyAlignment="1" applyProtection="1">
      <alignment horizontal="center"/>
      <protection locked="0"/>
    </xf>
    <xf numFmtId="179" fontId="13" fillId="35" borderId="12" xfId="0" applyNumberFormat="1" applyFont="1" applyFill="1" applyBorder="1" applyAlignment="1" applyProtection="1">
      <alignment horizontal="center" vertical="center" textRotation="90"/>
      <protection/>
    </xf>
    <xf numFmtId="0" fontId="13" fillId="35" borderId="12" xfId="0" applyFont="1" applyFill="1" applyBorder="1" applyAlignment="1" applyProtection="1">
      <alignment horizontal="center" vertical="center"/>
      <protection/>
    </xf>
    <xf numFmtId="0" fontId="0" fillId="34" borderId="0" xfId="0" applyFill="1" applyAlignment="1">
      <alignment horizontal="center" vertical="center"/>
    </xf>
    <xf numFmtId="3" fontId="13" fillId="35" borderId="12" xfId="0" applyNumberFormat="1" applyFont="1" applyFill="1" applyBorder="1" applyAlignment="1" applyProtection="1">
      <alignment horizontal="center" vertical="center" wrapText="1"/>
      <protection/>
    </xf>
    <xf numFmtId="3" fontId="13" fillId="35" borderId="12" xfId="0" applyNumberFormat="1" applyFont="1" applyFill="1" applyBorder="1" applyAlignment="1" applyProtection="1">
      <alignment horizontal="center" vertical="center" textRotation="90" wrapText="1"/>
      <protection/>
    </xf>
    <xf numFmtId="179" fontId="5" fillId="0" borderId="13"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right" vertical="center"/>
      <protection/>
    </xf>
    <xf numFmtId="0" fontId="20" fillId="34" borderId="0" xfId="0" applyFont="1" applyFill="1" applyBorder="1" applyAlignment="1" applyProtection="1">
      <alignment horizontal="left" vertical="center"/>
      <protection/>
    </xf>
    <xf numFmtId="1" fontId="4" fillId="34" borderId="0" xfId="0" applyNumberFormat="1" applyFont="1" applyFill="1" applyBorder="1" applyAlignment="1" applyProtection="1">
      <alignment horizontal="right" vertical="center"/>
      <protection/>
    </xf>
    <xf numFmtId="9" fontId="17" fillId="0" borderId="13" xfId="132" applyNumberFormat="1" applyFont="1" applyFill="1" applyBorder="1" applyAlignment="1" applyProtection="1">
      <alignment vertical="center"/>
      <protection/>
    </xf>
    <xf numFmtId="0" fontId="19" fillId="34" borderId="0" xfId="0" applyFont="1" applyFill="1" applyBorder="1" applyAlignment="1" applyProtection="1">
      <alignment vertical="center"/>
      <protection/>
    </xf>
    <xf numFmtId="181" fontId="5" fillId="0" borderId="13" xfId="0" applyNumberFormat="1" applyFont="1" applyFill="1" applyBorder="1" applyAlignment="1">
      <alignment vertical="center"/>
    </xf>
    <xf numFmtId="0" fontId="5" fillId="0" borderId="13"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locked="0"/>
    </xf>
    <xf numFmtId="4" fontId="67" fillId="34" borderId="0" xfId="0" applyNumberFormat="1" applyFont="1" applyFill="1" applyBorder="1" applyAlignment="1" applyProtection="1">
      <alignment horizontal="center" vertical="center"/>
      <protection/>
    </xf>
    <xf numFmtId="2" fontId="5" fillId="36" borderId="13" xfId="0" applyNumberFormat="1" applyFont="1" applyFill="1" applyBorder="1" applyAlignment="1" applyProtection="1">
      <alignment horizontal="center" vertical="center"/>
      <protection/>
    </xf>
    <xf numFmtId="0" fontId="68" fillId="0" borderId="13" xfId="0" applyFont="1" applyFill="1" applyBorder="1" applyAlignment="1">
      <alignment vertical="center"/>
    </xf>
    <xf numFmtId="2" fontId="19" fillId="34" borderId="13" xfId="0" applyNumberFormat="1" applyFont="1" applyFill="1" applyBorder="1" applyAlignment="1" applyProtection="1">
      <alignment horizontal="center" vertical="center"/>
      <protection/>
    </xf>
    <xf numFmtId="181" fontId="68" fillId="0" borderId="13" xfId="0" applyNumberFormat="1" applyFont="1" applyFill="1" applyBorder="1" applyAlignment="1">
      <alignment vertical="center"/>
    </xf>
    <xf numFmtId="0" fontId="19" fillId="34" borderId="13" xfId="0" applyFont="1" applyFill="1" applyBorder="1" applyAlignment="1">
      <alignment horizontal="center" vertical="center"/>
    </xf>
    <xf numFmtId="179" fontId="5" fillId="0" borderId="13" xfId="0" applyNumberFormat="1" applyFont="1" applyFill="1" applyBorder="1" applyAlignment="1" applyProtection="1">
      <alignment horizontal="center" vertical="center"/>
      <protection locked="0"/>
    </xf>
    <xf numFmtId="0" fontId="69" fillId="34" borderId="0" xfId="0" applyFont="1" applyFill="1" applyAlignment="1">
      <alignment horizontal="center" vertical="center"/>
    </xf>
    <xf numFmtId="0" fontId="70" fillId="34" borderId="0" xfId="0" applyNumberFormat="1" applyFont="1" applyFill="1" applyAlignment="1">
      <alignment horizontal="center" vertical="center"/>
    </xf>
    <xf numFmtId="0" fontId="71" fillId="34" borderId="0" xfId="0" applyFont="1" applyFill="1" applyBorder="1" applyAlignment="1" applyProtection="1">
      <alignment horizontal="center" vertical="center"/>
      <protection locked="0"/>
    </xf>
    <xf numFmtId="0" fontId="72" fillId="35" borderId="11" xfId="0" applyFont="1" applyFill="1" applyBorder="1" applyAlignment="1" applyProtection="1">
      <alignment horizontal="center"/>
      <protection locked="0"/>
    </xf>
    <xf numFmtId="0" fontId="72" fillId="35" borderId="12" xfId="0" applyNumberFormat="1" applyFont="1" applyFill="1" applyBorder="1" applyAlignment="1" applyProtection="1">
      <alignment horizontal="center" vertical="center" textRotation="90"/>
      <protection locked="0"/>
    </xf>
    <xf numFmtId="1" fontId="5" fillId="0" borderId="13" xfId="0" applyNumberFormat="1" applyFont="1" applyFill="1" applyBorder="1" applyAlignment="1">
      <alignment horizontal="center" vertical="center"/>
    </xf>
    <xf numFmtId="0" fontId="73"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pplyProtection="1">
      <alignment horizontal="center" vertical="center"/>
      <protection/>
    </xf>
    <xf numFmtId="4" fontId="5" fillId="0" borderId="13" xfId="46" applyNumberFormat="1" applyFont="1" applyFill="1" applyBorder="1" applyAlignment="1">
      <alignment vertical="center"/>
    </xf>
    <xf numFmtId="3" fontId="5" fillId="0" borderId="13" xfId="46" applyNumberFormat="1" applyFont="1" applyFill="1" applyBorder="1" applyAlignment="1">
      <alignment vertical="center"/>
    </xf>
    <xf numFmtId="4" fontId="74" fillId="0" borderId="13" xfId="0" applyNumberFormat="1" applyFont="1" applyFill="1" applyBorder="1" applyAlignment="1">
      <alignment vertical="center"/>
    </xf>
    <xf numFmtId="3" fontId="74" fillId="0" borderId="13" xfId="0" applyNumberFormat="1" applyFont="1" applyFill="1" applyBorder="1" applyAlignment="1">
      <alignment vertical="center"/>
    </xf>
    <xf numFmtId="3" fontId="5" fillId="0" borderId="13" xfId="130" applyNumberFormat="1" applyFont="1" applyFill="1" applyBorder="1" applyAlignment="1" applyProtection="1">
      <alignment vertical="center"/>
      <protection/>
    </xf>
    <xf numFmtId="2" fontId="5" fillId="0" borderId="13" xfId="130" applyNumberFormat="1" applyFont="1" applyFill="1" applyBorder="1" applyAlignment="1" applyProtection="1">
      <alignment vertical="center"/>
      <protection/>
    </xf>
    <xf numFmtId="4" fontId="5" fillId="0" borderId="13" xfId="0" applyNumberFormat="1" applyFont="1" applyFill="1" applyBorder="1" applyAlignment="1">
      <alignment vertical="center"/>
    </xf>
    <xf numFmtId="3" fontId="5" fillId="0" borderId="13" xfId="0" applyNumberFormat="1" applyFont="1" applyFill="1" applyBorder="1" applyAlignment="1">
      <alignment vertical="center"/>
    </xf>
    <xf numFmtId="9" fontId="5" fillId="0" borderId="13" xfId="132" applyNumberFormat="1" applyFont="1" applyFill="1" applyBorder="1" applyAlignment="1" applyProtection="1">
      <alignment vertical="center"/>
      <protection/>
    </xf>
    <xf numFmtId="4" fontId="5" fillId="0" borderId="13" xfId="132" applyNumberFormat="1" applyFont="1" applyFill="1" applyBorder="1" applyAlignment="1" applyProtection="1">
      <alignment vertical="center"/>
      <protection/>
    </xf>
    <xf numFmtId="3" fontId="5" fillId="0" borderId="13" xfId="132" applyNumberFormat="1" applyFont="1" applyFill="1" applyBorder="1" applyAlignment="1" applyProtection="1">
      <alignment vertical="center"/>
      <protection/>
    </xf>
    <xf numFmtId="4" fontId="74" fillId="0" borderId="13" xfId="44" applyNumberFormat="1" applyFont="1" applyFill="1" applyBorder="1" applyAlignment="1" applyProtection="1">
      <alignment vertical="center"/>
      <protection locked="0"/>
    </xf>
    <xf numFmtId="3" fontId="74" fillId="0" borderId="13" xfId="46" applyNumberFormat="1" applyFont="1" applyFill="1" applyBorder="1" applyAlignment="1" applyProtection="1">
      <alignment vertical="center"/>
      <protection locked="0"/>
    </xf>
    <xf numFmtId="3" fontId="74" fillId="0" borderId="13" xfId="44" applyNumberFormat="1" applyFont="1" applyFill="1" applyBorder="1" applyAlignment="1" applyProtection="1">
      <alignment vertical="center"/>
      <protection locked="0"/>
    </xf>
    <xf numFmtId="4" fontId="5" fillId="0" borderId="13" xfId="46" applyNumberFormat="1" applyFont="1" applyFill="1" applyBorder="1" applyAlignment="1" applyProtection="1">
      <alignment horizontal="right" vertical="center"/>
      <protection locked="0"/>
    </xf>
    <xf numFmtId="3" fontId="5" fillId="0" borderId="13" xfId="46" applyNumberFormat="1" applyFont="1" applyFill="1" applyBorder="1" applyAlignment="1" applyProtection="1">
      <alignment horizontal="right" vertical="center"/>
      <protection locked="0"/>
    </xf>
    <xf numFmtId="9" fontId="5" fillId="0" borderId="13" xfId="132" applyNumberFormat="1" applyFont="1" applyFill="1" applyBorder="1" applyAlignment="1" applyProtection="1">
      <alignment horizontal="right" vertical="center"/>
      <protection/>
    </xf>
    <xf numFmtId="4" fontId="5" fillId="0" borderId="13" xfId="44" applyNumberFormat="1" applyFont="1" applyFill="1" applyBorder="1" applyAlignment="1" applyProtection="1">
      <alignment horizontal="right" vertical="center"/>
      <protection locked="0"/>
    </xf>
    <xf numFmtId="3" fontId="5" fillId="0" borderId="13" xfId="44" applyNumberFormat="1" applyFont="1" applyFill="1" applyBorder="1" applyAlignment="1" applyProtection="1">
      <alignment horizontal="right" vertical="center"/>
      <protection locked="0"/>
    </xf>
    <xf numFmtId="3" fontId="13" fillId="35" borderId="11" xfId="0" applyNumberFormat="1" applyFont="1" applyFill="1" applyBorder="1" applyAlignment="1" applyProtection="1">
      <alignment horizontal="center" vertical="center" textRotation="90" wrapText="1"/>
      <protection/>
    </xf>
    <xf numFmtId="4" fontId="5" fillId="0" borderId="13" xfId="46" applyNumberFormat="1" applyFont="1" applyFill="1" applyBorder="1" applyAlignment="1" applyProtection="1">
      <alignment vertical="center"/>
      <protection locked="0"/>
    </xf>
    <xf numFmtId="3" fontId="5" fillId="0" borderId="13" xfId="46" applyNumberFormat="1" applyFont="1" applyFill="1" applyBorder="1" applyAlignment="1" applyProtection="1">
      <alignment vertical="center"/>
      <protection locked="0"/>
    </xf>
    <xf numFmtId="2" fontId="5" fillId="0" borderId="13" xfId="0" applyNumberFormat="1" applyFont="1" applyFill="1" applyBorder="1" applyAlignment="1" applyProtection="1">
      <alignment vertical="center"/>
      <protection/>
    </xf>
    <xf numFmtId="0" fontId="18" fillId="34" borderId="13" xfId="0" applyFont="1" applyFill="1" applyBorder="1" applyAlignment="1">
      <alignment horizontal="center"/>
    </xf>
    <xf numFmtId="4" fontId="5" fillId="0" borderId="13" xfId="44" applyNumberFormat="1" applyFont="1" applyFill="1" applyBorder="1" applyAlignment="1" applyProtection="1">
      <alignment vertical="center"/>
      <protection locked="0"/>
    </xf>
    <xf numFmtId="3" fontId="5" fillId="0" borderId="13" xfId="44" applyNumberFormat="1" applyFont="1" applyFill="1" applyBorder="1" applyAlignment="1" applyProtection="1">
      <alignment vertical="center"/>
      <protection locked="0"/>
    </xf>
    <xf numFmtId="4" fontId="5" fillId="0" borderId="13" xfId="67" applyNumberFormat="1" applyFont="1" applyFill="1" applyBorder="1" applyAlignment="1">
      <alignment vertical="center"/>
    </xf>
    <xf numFmtId="3" fontId="5" fillId="0" borderId="13" xfId="67" applyNumberFormat="1" applyFont="1" applyFill="1" applyBorder="1" applyAlignment="1">
      <alignment vertical="center"/>
    </xf>
    <xf numFmtId="0" fontId="13" fillId="35" borderId="14"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3" fillId="35" borderId="16" xfId="0" applyFont="1" applyFill="1" applyBorder="1" applyAlignment="1">
      <alignment horizontal="center" vertical="center" wrapText="1"/>
    </xf>
    <xf numFmtId="3" fontId="14" fillId="34" borderId="0" xfId="0" applyNumberFormat="1" applyFont="1" applyFill="1" applyBorder="1" applyAlignment="1" applyProtection="1">
      <alignment horizontal="right" vertical="center" wrapText="1"/>
      <protection locked="0"/>
    </xf>
    <xf numFmtId="0" fontId="15" fillId="34" borderId="0" xfId="0" applyFont="1" applyFill="1" applyAlignment="1" applyProtection="1">
      <alignment wrapText="1"/>
      <protection locked="0"/>
    </xf>
    <xf numFmtId="0" fontId="16" fillId="34" borderId="0" xfId="0" applyFont="1" applyFill="1" applyAlignment="1">
      <alignment wrapText="1"/>
    </xf>
    <xf numFmtId="0" fontId="16" fillId="34" borderId="17" xfId="0" applyFont="1" applyFill="1" applyBorder="1" applyAlignment="1">
      <alignment wrapText="1"/>
    </xf>
    <xf numFmtId="0" fontId="13" fillId="35" borderId="18"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2" fillId="34" borderId="0" xfId="69" applyNumberFormat="1" applyFont="1" applyFill="1" applyBorder="1" applyAlignment="1" applyProtection="1">
      <alignment horizontal="center" vertical="center" wrapText="1"/>
      <protection locked="0"/>
    </xf>
    <xf numFmtId="0" fontId="6" fillId="34" borderId="0" xfId="0" applyFont="1" applyFill="1" applyAlignment="1">
      <alignment vertical="center" wrapText="1"/>
    </xf>
    <xf numFmtId="0" fontId="75" fillId="34" borderId="17" xfId="0" applyNumberFormat="1" applyFont="1" applyFill="1" applyBorder="1" applyAlignment="1" applyProtection="1">
      <alignment horizontal="center" vertical="center" wrapText="1"/>
      <protection locked="0"/>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53"/>
  <sheetViews>
    <sheetView tabSelected="1"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5" bestFit="1" customWidth="1"/>
    <col min="3" max="3" width="23.421875" style="6" bestFit="1" customWidth="1"/>
    <col min="4" max="4" width="21.140625" style="7" bestFit="1" customWidth="1"/>
    <col min="5" max="5" width="5.8515625" style="8" bestFit="1" customWidth="1"/>
    <col min="6" max="6" width="13.57421875" style="9" bestFit="1" customWidth="1"/>
    <col min="7" max="8" width="3.140625" style="10" bestFit="1" customWidth="1"/>
    <col min="9" max="9" width="3.140625" style="57" bestFit="1" customWidth="1"/>
    <col min="10" max="10" width="2.57421875" style="11" bestFit="1" customWidth="1"/>
    <col min="11" max="11" width="7.28125" style="12" hidden="1" customWidth="1"/>
    <col min="12" max="12" width="4.8515625" style="13" hidden="1" customWidth="1"/>
    <col min="13" max="13" width="7.28125" style="12" hidden="1" customWidth="1"/>
    <col min="14" max="14" width="4.8515625" style="13" hidden="1" customWidth="1"/>
    <col min="15" max="15" width="7.28125" style="14" hidden="1" customWidth="1"/>
    <col min="16" max="16" width="4.8515625" style="15" hidden="1" customWidth="1"/>
    <col min="17" max="17" width="8.28125" style="16" hidden="1" customWidth="1"/>
    <col min="18" max="18" width="5.57421875" style="17" hidden="1" customWidth="1"/>
    <col min="19" max="19" width="4.28125" style="18" hidden="1" customWidth="1"/>
    <col min="20" max="20" width="5.28125" style="19" hidden="1" customWidth="1"/>
    <col min="21" max="21" width="8.28125" style="19" hidden="1" customWidth="1"/>
    <col min="22" max="22" width="5.57421875" style="19" hidden="1" customWidth="1"/>
    <col min="23" max="24" width="4.421875" style="20" hidden="1" customWidth="1"/>
    <col min="25" max="25" width="7.28125" style="19" hidden="1" customWidth="1"/>
    <col min="26" max="26" width="4.8515625" style="13" hidden="1" customWidth="1"/>
    <col min="27" max="27" width="8.28125" style="14" bestFit="1" customWidth="1"/>
    <col min="28" max="28" width="5.57421875" style="15" bestFit="1" customWidth="1"/>
    <col min="29" max="29" width="4.28125" style="13" hidden="1" customWidth="1"/>
    <col min="30" max="30" width="4.28125" style="12" hidden="1" customWidth="1"/>
    <col min="31" max="31" width="8.28125" style="12" hidden="1" customWidth="1"/>
    <col min="32" max="32" width="5.57421875" style="12" hidden="1" customWidth="1"/>
    <col min="33" max="33" width="4.7109375" style="13" hidden="1" customWidth="1"/>
    <col min="34" max="34" width="4.421875" style="13" hidden="1" customWidth="1"/>
    <col min="35" max="36" width="4.28125" style="13" hidden="1" customWidth="1"/>
    <col min="37" max="37" width="9.00390625" style="14" bestFit="1" customWidth="1"/>
    <col min="38" max="38" width="6.7109375" style="22" customWidth="1"/>
    <col min="39" max="39" width="4.28125" style="49" hidden="1" customWidth="1"/>
    <col min="40" max="40" width="5.8515625" style="10" hidden="1" customWidth="1"/>
    <col min="41" max="41" width="2.57421875" style="6" hidden="1" customWidth="1"/>
    <col min="42" max="42" width="0" style="6" hidden="1" customWidth="1"/>
    <col min="43" max="16384" width="4.57421875" style="6" customWidth="1"/>
  </cols>
  <sheetData>
    <row r="1" spans="1:40" s="1" customFormat="1" ht="12.75">
      <c r="A1" s="23" t="s">
        <v>0</v>
      </c>
      <c r="B1" s="111" t="s">
        <v>1</v>
      </c>
      <c r="C1" s="111"/>
      <c r="D1" s="24"/>
      <c r="E1" s="37"/>
      <c r="F1" s="24"/>
      <c r="G1" s="33"/>
      <c r="H1" s="33"/>
      <c r="I1" s="64"/>
      <c r="J1" s="33"/>
      <c r="K1" s="105" t="s">
        <v>2</v>
      </c>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row>
    <row r="2" spans="1:40" s="1" customFormat="1" ht="12.75">
      <c r="A2" s="23"/>
      <c r="B2" s="112" t="s">
        <v>3</v>
      </c>
      <c r="C2" s="113"/>
      <c r="D2" s="25"/>
      <c r="E2" s="38"/>
      <c r="F2" s="25"/>
      <c r="G2" s="34"/>
      <c r="H2" s="34"/>
      <c r="I2" s="65"/>
      <c r="J2" s="45"/>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row>
    <row r="3" spans="1:40" s="1" customFormat="1" ht="11.25">
      <c r="A3" s="23"/>
      <c r="B3" s="114" t="s">
        <v>122</v>
      </c>
      <c r="C3" s="114"/>
      <c r="D3" s="35"/>
      <c r="E3" s="39"/>
      <c r="F3" s="35"/>
      <c r="G3" s="40"/>
      <c r="H3" s="40"/>
      <c r="I3" s="66"/>
      <c r="J3" s="40"/>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row>
    <row r="4" spans="1:41" s="2" customFormat="1" ht="11.25">
      <c r="A4" s="26"/>
      <c r="B4" s="27"/>
      <c r="C4" s="28"/>
      <c r="D4" s="28"/>
      <c r="E4" s="41"/>
      <c r="F4" s="42"/>
      <c r="G4" s="42"/>
      <c r="H4" s="42"/>
      <c r="I4" s="67"/>
      <c r="J4" s="42"/>
      <c r="K4" s="101" t="s">
        <v>4</v>
      </c>
      <c r="L4" s="102"/>
      <c r="M4" s="101" t="s">
        <v>5</v>
      </c>
      <c r="N4" s="102"/>
      <c r="O4" s="101" t="s">
        <v>6</v>
      </c>
      <c r="P4" s="102"/>
      <c r="Q4" s="101" t="s">
        <v>7</v>
      </c>
      <c r="R4" s="109"/>
      <c r="S4" s="109"/>
      <c r="T4" s="102"/>
      <c r="U4" s="101" t="s">
        <v>8</v>
      </c>
      <c r="V4" s="102"/>
      <c r="W4" s="101" t="s">
        <v>9</v>
      </c>
      <c r="X4" s="102"/>
      <c r="Y4" s="101" t="s">
        <v>10</v>
      </c>
      <c r="Z4" s="102"/>
      <c r="AA4" s="103" t="s">
        <v>11</v>
      </c>
      <c r="AB4" s="110"/>
      <c r="AC4" s="101" t="s">
        <v>11</v>
      </c>
      <c r="AD4" s="102"/>
      <c r="AE4" s="101" t="s">
        <v>12</v>
      </c>
      <c r="AF4" s="102"/>
      <c r="AG4" s="101" t="s">
        <v>9</v>
      </c>
      <c r="AH4" s="102"/>
      <c r="AI4" s="101"/>
      <c r="AJ4" s="102"/>
      <c r="AK4" s="103" t="s">
        <v>13</v>
      </c>
      <c r="AL4" s="103"/>
      <c r="AM4" s="103"/>
      <c r="AN4" s="103"/>
      <c r="AO4" s="104"/>
    </row>
    <row r="5" spans="1:41" s="3" customFormat="1" ht="57">
      <c r="A5" s="29"/>
      <c r="B5" s="30"/>
      <c r="C5" s="31" t="s">
        <v>14</v>
      </c>
      <c r="D5" s="31" t="s">
        <v>15</v>
      </c>
      <c r="E5" s="43" t="s">
        <v>16</v>
      </c>
      <c r="F5" s="44" t="s">
        <v>17</v>
      </c>
      <c r="G5" s="32" t="s">
        <v>18</v>
      </c>
      <c r="H5" s="32" t="s">
        <v>19</v>
      </c>
      <c r="I5" s="68" t="s">
        <v>20</v>
      </c>
      <c r="J5" s="32" t="s">
        <v>21</v>
      </c>
      <c r="K5" s="36" t="s">
        <v>22</v>
      </c>
      <c r="L5" s="46" t="s">
        <v>23</v>
      </c>
      <c r="M5" s="36" t="s">
        <v>22</v>
      </c>
      <c r="N5" s="46" t="s">
        <v>23</v>
      </c>
      <c r="O5" s="36" t="s">
        <v>22</v>
      </c>
      <c r="P5" s="46" t="s">
        <v>23</v>
      </c>
      <c r="Q5" s="36" t="s">
        <v>24</v>
      </c>
      <c r="R5" s="46" t="s">
        <v>23</v>
      </c>
      <c r="S5" s="47" t="s">
        <v>25</v>
      </c>
      <c r="T5" s="47" t="s">
        <v>26</v>
      </c>
      <c r="U5" s="36" t="s">
        <v>22</v>
      </c>
      <c r="V5" s="46" t="s">
        <v>27</v>
      </c>
      <c r="W5" s="47" t="s">
        <v>28</v>
      </c>
      <c r="X5" s="47" t="s">
        <v>29</v>
      </c>
      <c r="Y5" s="36" t="s">
        <v>22</v>
      </c>
      <c r="Z5" s="46" t="s">
        <v>27</v>
      </c>
      <c r="AA5" s="36" t="s">
        <v>22</v>
      </c>
      <c r="AB5" s="46" t="s">
        <v>124</v>
      </c>
      <c r="AC5" s="47" t="s">
        <v>25</v>
      </c>
      <c r="AD5" s="47" t="s">
        <v>26</v>
      </c>
      <c r="AE5" s="36" t="s">
        <v>22</v>
      </c>
      <c r="AF5" s="46" t="s">
        <v>27</v>
      </c>
      <c r="AG5" s="47" t="s">
        <v>28</v>
      </c>
      <c r="AH5" s="47" t="s">
        <v>30</v>
      </c>
      <c r="AI5" s="47" t="s">
        <v>31</v>
      </c>
      <c r="AJ5" s="47" t="s">
        <v>32</v>
      </c>
      <c r="AK5" s="36" t="s">
        <v>22</v>
      </c>
      <c r="AL5" s="46" t="s">
        <v>23</v>
      </c>
      <c r="AM5" s="47" t="s">
        <v>26</v>
      </c>
      <c r="AN5" s="92" t="s">
        <v>33</v>
      </c>
      <c r="AO5" s="92" t="s">
        <v>34</v>
      </c>
    </row>
    <row r="6" spans="23:36" ht="11.25">
      <c r="W6" s="52">
        <f>IF(U6&lt;&gt;0,-(U6-Q6)/U6,"")</f>
      </c>
      <c r="X6" s="52">
        <f>IF(V6&lt;&gt;0,-(V6-R6)/V6,"")</f>
      </c>
      <c r="AI6" s="21"/>
      <c r="AJ6" s="21"/>
    </row>
    <row r="7" spans="1:42" s="50" customFormat="1" ht="11.25">
      <c r="A7" s="51">
        <v>1</v>
      </c>
      <c r="B7" s="60"/>
      <c r="C7" s="61" t="s">
        <v>39</v>
      </c>
      <c r="D7" s="54" t="s">
        <v>39</v>
      </c>
      <c r="E7" s="48">
        <v>42678</v>
      </c>
      <c r="F7" s="55" t="s">
        <v>40</v>
      </c>
      <c r="G7" s="71">
        <v>253</v>
      </c>
      <c r="H7" s="71">
        <v>254</v>
      </c>
      <c r="I7" s="70">
        <v>254</v>
      </c>
      <c r="J7" s="72">
        <v>9</v>
      </c>
      <c r="K7" s="73">
        <v>335569.84</v>
      </c>
      <c r="L7" s="74">
        <v>27190</v>
      </c>
      <c r="M7" s="73">
        <v>343643.07</v>
      </c>
      <c r="N7" s="74">
        <v>28250</v>
      </c>
      <c r="O7" s="73">
        <v>775599</v>
      </c>
      <c r="P7" s="74">
        <v>59860</v>
      </c>
      <c r="Q7" s="75">
        <f aca="true" t="shared" si="0" ref="Q7:Q53">K7+M7+O7</f>
        <v>1454811.9100000001</v>
      </c>
      <c r="R7" s="76">
        <f aca="true" t="shared" si="1" ref="R7:R53">L7+N7+P7</f>
        <v>115300</v>
      </c>
      <c r="S7" s="77">
        <f aca="true" t="shared" si="2" ref="S7:S53">R7/I7</f>
        <v>453.93700787401576</v>
      </c>
      <c r="T7" s="78">
        <f aca="true" t="shared" si="3" ref="T7:T38">Q7/R7</f>
        <v>12.617622810060713</v>
      </c>
      <c r="U7" s="79">
        <v>1537717.61</v>
      </c>
      <c r="V7" s="80">
        <v>121679</v>
      </c>
      <c r="W7" s="81">
        <f>IF(U7&lt;&gt;0,-(U7-Q7)/U7,"")</f>
        <v>-0.05391477567848101</v>
      </c>
      <c r="X7" s="81">
        <f>IF(V7&lt;&gt;0,-(V7-R7)/V7,"")</f>
        <v>-0.05242482268920685</v>
      </c>
      <c r="Y7" s="82">
        <f aca="true" t="shared" si="4" ref="Y7:Y53">AA7-Q7</f>
        <v>897265.5800000001</v>
      </c>
      <c r="Z7" s="83">
        <f aca="true" t="shared" si="5" ref="Z7:Z53">AB7-R7</f>
        <v>82022</v>
      </c>
      <c r="AA7" s="84">
        <v>2352077.49</v>
      </c>
      <c r="AB7" s="86">
        <v>197322</v>
      </c>
      <c r="AC7" s="77">
        <f aca="true" t="shared" si="6" ref="AC7:AC53">AB7/I7</f>
        <v>776.8582677165355</v>
      </c>
      <c r="AD7" s="78">
        <f aca="true" t="shared" si="7" ref="AD7:AD52">AA7/AB7</f>
        <v>11.91999619910603</v>
      </c>
      <c r="AE7" s="90">
        <v>2237434.51</v>
      </c>
      <c r="AF7" s="91">
        <v>186564</v>
      </c>
      <c r="AG7" s="89">
        <f>IF(AE7&lt;&gt;0,-(AE7-AA7)/AE7,"")</f>
        <v>0.051238585749712275</v>
      </c>
      <c r="AH7" s="89">
        <f>IF(AF7&lt;&gt;0,-(AF7-AB7)/AF7,"")</f>
        <v>0.05766385797903133</v>
      </c>
      <c r="AI7" s="81">
        <f aca="true" t="shared" si="8" ref="AI7:AI52">R7*1/AB7</f>
        <v>0.584324099694915</v>
      </c>
      <c r="AJ7" s="81">
        <f aca="true" t="shared" si="9" ref="AJ7:AJ52">Z7*1/AB7</f>
        <v>0.4156759003050851</v>
      </c>
      <c r="AK7" s="97">
        <v>34169452.74</v>
      </c>
      <c r="AL7" s="98">
        <v>3056495</v>
      </c>
      <c r="AM7" s="95">
        <f aca="true" t="shared" si="10" ref="AM7:AM38">AK7/AL7</f>
        <v>11.179292863230597</v>
      </c>
      <c r="AN7" s="48">
        <v>42734</v>
      </c>
      <c r="AO7" s="96">
        <v>1</v>
      </c>
      <c r="AP7" s="53"/>
    </row>
    <row r="8" spans="1:42" s="50" customFormat="1" ht="11.25">
      <c r="A8" s="51">
        <v>2</v>
      </c>
      <c r="B8" s="58" t="s">
        <v>35</v>
      </c>
      <c r="C8" s="59" t="s">
        <v>36</v>
      </c>
      <c r="D8" s="56" t="s">
        <v>38</v>
      </c>
      <c r="E8" s="63">
        <v>42734</v>
      </c>
      <c r="F8" s="55" t="s">
        <v>37</v>
      </c>
      <c r="G8" s="69">
        <v>239</v>
      </c>
      <c r="H8" s="69">
        <v>239</v>
      </c>
      <c r="I8" s="70">
        <v>259</v>
      </c>
      <c r="J8" s="72">
        <v>1</v>
      </c>
      <c r="K8" s="73">
        <v>467058</v>
      </c>
      <c r="L8" s="74">
        <v>30908</v>
      </c>
      <c r="M8" s="73">
        <v>299378</v>
      </c>
      <c r="N8" s="74">
        <v>21479</v>
      </c>
      <c r="O8" s="73">
        <v>758092</v>
      </c>
      <c r="P8" s="74">
        <v>49485</v>
      </c>
      <c r="Q8" s="75">
        <f t="shared" si="0"/>
        <v>1524528</v>
      </c>
      <c r="R8" s="76">
        <f t="shared" si="1"/>
        <v>101872</v>
      </c>
      <c r="S8" s="77">
        <f t="shared" si="2"/>
        <v>393.3281853281853</v>
      </c>
      <c r="T8" s="78">
        <f t="shared" si="3"/>
        <v>14.96513271556463</v>
      </c>
      <c r="U8" s="79"/>
      <c r="V8" s="80"/>
      <c r="W8" s="81"/>
      <c r="X8" s="81"/>
      <c r="Y8" s="82">
        <f t="shared" si="4"/>
        <v>815107</v>
      </c>
      <c r="Z8" s="83">
        <f t="shared" si="5"/>
        <v>63475</v>
      </c>
      <c r="AA8" s="84">
        <v>2339635</v>
      </c>
      <c r="AB8" s="85">
        <v>165347</v>
      </c>
      <c r="AC8" s="77">
        <f t="shared" si="6"/>
        <v>638.4054054054054</v>
      </c>
      <c r="AD8" s="78">
        <f t="shared" si="7"/>
        <v>14.149848500426376</v>
      </c>
      <c r="AE8" s="87"/>
      <c r="AF8" s="88"/>
      <c r="AG8" s="89"/>
      <c r="AH8" s="89"/>
      <c r="AI8" s="81">
        <f t="shared" si="8"/>
        <v>0.6161103618450894</v>
      </c>
      <c r="AJ8" s="81">
        <f t="shared" si="9"/>
        <v>0.38388963815491056</v>
      </c>
      <c r="AK8" s="93">
        <v>2339635</v>
      </c>
      <c r="AL8" s="94">
        <v>165347</v>
      </c>
      <c r="AM8" s="95">
        <f t="shared" si="10"/>
        <v>14.149848500426376</v>
      </c>
      <c r="AN8" s="48">
        <v>42734</v>
      </c>
      <c r="AO8" s="96">
        <v>1</v>
      </c>
      <c r="AP8" s="53"/>
    </row>
    <row r="9" spans="1:42" s="50" customFormat="1" ht="11.25">
      <c r="A9" s="51">
        <v>3</v>
      </c>
      <c r="B9" s="60"/>
      <c r="C9" s="59" t="s">
        <v>43</v>
      </c>
      <c r="D9" s="56" t="s">
        <v>43</v>
      </c>
      <c r="E9" s="63">
        <v>42727</v>
      </c>
      <c r="F9" s="55" t="s">
        <v>37</v>
      </c>
      <c r="G9" s="69">
        <v>341</v>
      </c>
      <c r="H9" s="69">
        <v>342</v>
      </c>
      <c r="I9" s="70">
        <v>342</v>
      </c>
      <c r="J9" s="72">
        <v>2</v>
      </c>
      <c r="K9" s="73">
        <v>279744</v>
      </c>
      <c r="L9" s="74">
        <v>23314</v>
      </c>
      <c r="M9" s="73">
        <v>345017</v>
      </c>
      <c r="N9" s="74">
        <v>29801</v>
      </c>
      <c r="O9" s="73">
        <v>561454</v>
      </c>
      <c r="P9" s="74">
        <v>44834</v>
      </c>
      <c r="Q9" s="75">
        <f t="shared" si="0"/>
        <v>1186215</v>
      </c>
      <c r="R9" s="76">
        <f t="shared" si="1"/>
        <v>97949</v>
      </c>
      <c r="S9" s="77">
        <f t="shared" si="2"/>
        <v>286.40058479532166</v>
      </c>
      <c r="T9" s="78">
        <f t="shared" si="3"/>
        <v>12.110537116254378</v>
      </c>
      <c r="U9" s="79">
        <v>1740496</v>
      </c>
      <c r="V9" s="80">
        <v>142352</v>
      </c>
      <c r="W9" s="81">
        <f aca="true" t="shared" si="11" ref="W9:X11">IF(U9&lt;&gt;0,-(U9-Q9)/U9,"")</f>
        <v>-0.3184615190152692</v>
      </c>
      <c r="X9" s="81">
        <f t="shared" si="11"/>
        <v>-0.31192396313364057</v>
      </c>
      <c r="Y9" s="82">
        <f t="shared" si="4"/>
        <v>612272</v>
      </c>
      <c r="Z9" s="83">
        <f t="shared" si="5"/>
        <v>57179</v>
      </c>
      <c r="AA9" s="84">
        <v>1798487</v>
      </c>
      <c r="AB9" s="85">
        <v>155128</v>
      </c>
      <c r="AC9" s="77">
        <f t="shared" si="6"/>
        <v>453.5906432748538</v>
      </c>
      <c r="AD9" s="78">
        <f t="shared" si="7"/>
        <v>11.59356789232118</v>
      </c>
      <c r="AE9" s="87">
        <v>2635352</v>
      </c>
      <c r="AF9" s="88">
        <v>226921</v>
      </c>
      <c r="AG9" s="89">
        <f aca="true" t="shared" si="12" ref="AG9:AH11">IF(AE9&lt;&gt;0,-(AE9-AA9)/AE9,"")</f>
        <v>-0.31755340463057685</v>
      </c>
      <c r="AH9" s="89">
        <f t="shared" si="12"/>
        <v>-0.31637882787401783</v>
      </c>
      <c r="AI9" s="81">
        <f t="shared" si="8"/>
        <v>0.6314076117786602</v>
      </c>
      <c r="AJ9" s="81">
        <f t="shared" si="9"/>
        <v>0.3685923882213398</v>
      </c>
      <c r="AK9" s="93">
        <v>4433839</v>
      </c>
      <c r="AL9" s="94">
        <v>382049</v>
      </c>
      <c r="AM9" s="95">
        <f t="shared" si="10"/>
        <v>11.605419723648014</v>
      </c>
      <c r="AN9" s="48">
        <v>42734</v>
      </c>
      <c r="AO9" s="96">
        <v>1</v>
      </c>
      <c r="AP9" s="53"/>
    </row>
    <row r="10" spans="1:42" s="50" customFormat="1" ht="11.25">
      <c r="A10" s="51">
        <v>4</v>
      </c>
      <c r="B10" s="60"/>
      <c r="C10" s="61" t="s">
        <v>44</v>
      </c>
      <c r="D10" s="54" t="s">
        <v>44</v>
      </c>
      <c r="E10" s="48">
        <v>42706</v>
      </c>
      <c r="F10" s="55" t="s">
        <v>40</v>
      </c>
      <c r="G10" s="71">
        <v>327</v>
      </c>
      <c r="H10" s="71">
        <v>332</v>
      </c>
      <c r="I10" s="70">
        <v>341</v>
      </c>
      <c r="J10" s="72">
        <v>5</v>
      </c>
      <c r="K10" s="73">
        <v>269702.4</v>
      </c>
      <c r="L10" s="74">
        <v>22395</v>
      </c>
      <c r="M10" s="73">
        <v>309044.54</v>
      </c>
      <c r="N10" s="74">
        <v>26410</v>
      </c>
      <c r="O10" s="73">
        <v>577600.5</v>
      </c>
      <c r="P10" s="74">
        <v>45833</v>
      </c>
      <c r="Q10" s="75">
        <f t="shared" si="0"/>
        <v>1156347.44</v>
      </c>
      <c r="R10" s="76">
        <f t="shared" si="1"/>
        <v>94638</v>
      </c>
      <c r="S10" s="77">
        <f t="shared" si="2"/>
        <v>277.5307917888563</v>
      </c>
      <c r="T10" s="78">
        <f t="shared" si="3"/>
        <v>12.21863775650373</v>
      </c>
      <c r="U10" s="79">
        <v>1972711.02</v>
      </c>
      <c r="V10" s="80">
        <v>156242</v>
      </c>
      <c r="W10" s="81">
        <f t="shared" si="11"/>
        <v>-0.41382826563213504</v>
      </c>
      <c r="X10" s="81">
        <f t="shared" si="11"/>
        <v>-0.3942857874323165</v>
      </c>
      <c r="Y10" s="82">
        <f t="shared" si="4"/>
        <v>510983.52</v>
      </c>
      <c r="Z10" s="83">
        <f t="shared" si="5"/>
        <v>47540</v>
      </c>
      <c r="AA10" s="84">
        <v>1667330.96</v>
      </c>
      <c r="AB10" s="86">
        <v>142178</v>
      </c>
      <c r="AC10" s="77">
        <f t="shared" si="6"/>
        <v>416.9442815249267</v>
      </c>
      <c r="AD10" s="78">
        <f t="shared" si="7"/>
        <v>11.727067197456709</v>
      </c>
      <c r="AE10" s="90">
        <v>2769633.74</v>
      </c>
      <c r="AF10" s="91">
        <v>236032</v>
      </c>
      <c r="AG10" s="89">
        <f t="shared" si="12"/>
        <v>-0.3979958664137303</v>
      </c>
      <c r="AH10" s="89">
        <f t="shared" si="12"/>
        <v>-0.3976325244034707</v>
      </c>
      <c r="AI10" s="81">
        <f t="shared" si="8"/>
        <v>0.6656304069546625</v>
      </c>
      <c r="AJ10" s="81">
        <f t="shared" si="9"/>
        <v>0.33436959304533753</v>
      </c>
      <c r="AK10" s="97">
        <v>20555336.91</v>
      </c>
      <c r="AL10" s="98">
        <v>1770691</v>
      </c>
      <c r="AM10" s="95">
        <f t="shared" si="10"/>
        <v>11.6086527293582</v>
      </c>
      <c r="AN10" s="48">
        <v>42734</v>
      </c>
      <c r="AO10" s="96">
        <v>1</v>
      </c>
      <c r="AP10" s="53"/>
    </row>
    <row r="11" spans="1:42" s="50" customFormat="1" ht="11.25">
      <c r="A11" s="51">
        <v>5</v>
      </c>
      <c r="B11" s="62"/>
      <c r="C11" s="59" t="s">
        <v>41</v>
      </c>
      <c r="D11" s="56" t="s">
        <v>41</v>
      </c>
      <c r="E11" s="63">
        <v>42727</v>
      </c>
      <c r="F11" s="55" t="s">
        <v>42</v>
      </c>
      <c r="G11" s="69">
        <v>270</v>
      </c>
      <c r="H11" s="69">
        <v>295</v>
      </c>
      <c r="I11" s="70">
        <v>350</v>
      </c>
      <c r="J11" s="72">
        <v>2</v>
      </c>
      <c r="K11" s="73">
        <v>370888.52</v>
      </c>
      <c r="L11" s="74">
        <v>27046</v>
      </c>
      <c r="M11" s="73">
        <v>301924.56</v>
      </c>
      <c r="N11" s="74">
        <v>23588</v>
      </c>
      <c r="O11" s="73">
        <v>524891.5</v>
      </c>
      <c r="P11" s="74">
        <v>38064</v>
      </c>
      <c r="Q11" s="75">
        <f t="shared" si="0"/>
        <v>1197704.58</v>
      </c>
      <c r="R11" s="76">
        <f t="shared" si="1"/>
        <v>88698</v>
      </c>
      <c r="S11" s="77">
        <f t="shared" si="2"/>
        <v>253.42285714285714</v>
      </c>
      <c r="T11" s="78">
        <f t="shared" si="3"/>
        <v>13.50317459243726</v>
      </c>
      <c r="U11" s="79">
        <v>2733452.3</v>
      </c>
      <c r="V11" s="80">
        <v>195667</v>
      </c>
      <c r="W11" s="81">
        <f t="shared" si="11"/>
        <v>-0.5618344684485622</v>
      </c>
      <c r="X11" s="81">
        <f t="shared" si="11"/>
        <v>-0.5466890175655578</v>
      </c>
      <c r="Y11" s="82">
        <f t="shared" si="4"/>
        <v>571596.4199999999</v>
      </c>
      <c r="Z11" s="83">
        <f t="shared" si="5"/>
        <v>48279</v>
      </c>
      <c r="AA11" s="84">
        <v>1769301</v>
      </c>
      <c r="AB11" s="86">
        <v>136977</v>
      </c>
      <c r="AC11" s="77">
        <f t="shared" si="6"/>
        <v>391.36285714285714</v>
      </c>
      <c r="AD11" s="78">
        <f t="shared" si="7"/>
        <v>12.916774348978295</v>
      </c>
      <c r="AE11" s="87">
        <v>3964365.6</v>
      </c>
      <c r="AF11" s="88">
        <v>299920</v>
      </c>
      <c r="AG11" s="89">
        <f t="shared" si="12"/>
        <v>-0.5536988314094946</v>
      </c>
      <c r="AH11" s="89">
        <f t="shared" si="12"/>
        <v>-0.5432882101893839</v>
      </c>
      <c r="AI11" s="81">
        <f t="shared" si="8"/>
        <v>0.647539367923082</v>
      </c>
      <c r="AJ11" s="81">
        <f t="shared" si="9"/>
        <v>0.352460632076918</v>
      </c>
      <c r="AK11" s="93">
        <v>5733667</v>
      </c>
      <c r="AL11" s="94">
        <v>436897</v>
      </c>
      <c r="AM11" s="95">
        <f t="shared" si="10"/>
        <v>13.123612659276672</v>
      </c>
      <c r="AN11" s="48">
        <v>42734</v>
      </c>
      <c r="AO11" s="96">
        <v>1</v>
      </c>
      <c r="AP11" s="53"/>
    </row>
    <row r="12" spans="1:42" s="50" customFormat="1" ht="11.25">
      <c r="A12" s="51">
        <v>6</v>
      </c>
      <c r="B12" s="58" t="s">
        <v>35</v>
      </c>
      <c r="C12" s="59" t="s">
        <v>47</v>
      </c>
      <c r="D12" s="56" t="s">
        <v>48</v>
      </c>
      <c r="E12" s="63">
        <v>42734</v>
      </c>
      <c r="F12" s="55" t="s">
        <v>42</v>
      </c>
      <c r="G12" s="69">
        <v>126</v>
      </c>
      <c r="H12" s="69">
        <v>126</v>
      </c>
      <c r="I12" s="70">
        <v>126</v>
      </c>
      <c r="J12" s="72">
        <v>1</v>
      </c>
      <c r="K12" s="73">
        <v>114265.52</v>
      </c>
      <c r="L12" s="74">
        <v>7776</v>
      </c>
      <c r="M12" s="73">
        <v>74540.44</v>
      </c>
      <c r="N12" s="74">
        <v>5552</v>
      </c>
      <c r="O12" s="73">
        <v>138895.5</v>
      </c>
      <c r="P12" s="74">
        <v>9178</v>
      </c>
      <c r="Q12" s="75">
        <f t="shared" si="0"/>
        <v>327701.46</v>
      </c>
      <c r="R12" s="76">
        <f t="shared" si="1"/>
        <v>22506</v>
      </c>
      <c r="S12" s="77">
        <f t="shared" si="2"/>
        <v>178.61904761904762</v>
      </c>
      <c r="T12" s="78">
        <f t="shared" si="3"/>
        <v>14.560626499600108</v>
      </c>
      <c r="U12" s="79"/>
      <c r="V12" s="80"/>
      <c r="W12" s="81"/>
      <c r="X12" s="81"/>
      <c r="Y12" s="82">
        <f t="shared" si="4"/>
        <v>286640.94</v>
      </c>
      <c r="Z12" s="83">
        <f t="shared" si="5"/>
        <v>23453</v>
      </c>
      <c r="AA12" s="84">
        <v>614342.4</v>
      </c>
      <c r="AB12" s="86">
        <v>45959</v>
      </c>
      <c r="AC12" s="77">
        <f t="shared" si="6"/>
        <v>364.75396825396825</v>
      </c>
      <c r="AD12" s="78">
        <f t="shared" si="7"/>
        <v>13.367183794251398</v>
      </c>
      <c r="AE12" s="87"/>
      <c r="AF12" s="88"/>
      <c r="AG12" s="89"/>
      <c r="AH12" s="89"/>
      <c r="AI12" s="81">
        <f t="shared" si="8"/>
        <v>0.4896973389325268</v>
      </c>
      <c r="AJ12" s="81">
        <f t="shared" si="9"/>
        <v>0.5103026610674731</v>
      </c>
      <c r="AK12" s="93">
        <v>614342.4</v>
      </c>
      <c r="AL12" s="94">
        <v>45959</v>
      </c>
      <c r="AM12" s="95">
        <f t="shared" si="10"/>
        <v>13.367183794251398</v>
      </c>
      <c r="AN12" s="48">
        <v>42734</v>
      </c>
      <c r="AO12" s="96">
        <v>1</v>
      </c>
      <c r="AP12" s="53"/>
    </row>
    <row r="13" spans="1:42" s="50" customFormat="1" ht="11.25">
      <c r="A13" s="51">
        <v>7</v>
      </c>
      <c r="B13" s="60"/>
      <c r="C13" s="59" t="s">
        <v>45</v>
      </c>
      <c r="D13" s="56" t="s">
        <v>46</v>
      </c>
      <c r="E13" s="63">
        <v>42718</v>
      </c>
      <c r="F13" s="55" t="s">
        <v>37</v>
      </c>
      <c r="G13" s="69">
        <v>298</v>
      </c>
      <c r="H13" s="69">
        <v>237</v>
      </c>
      <c r="I13" s="70">
        <v>237</v>
      </c>
      <c r="J13" s="72">
        <v>3</v>
      </c>
      <c r="K13" s="73">
        <v>113786</v>
      </c>
      <c r="L13" s="74">
        <v>7492</v>
      </c>
      <c r="M13" s="73">
        <v>73349</v>
      </c>
      <c r="N13" s="74">
        <v>5229</v>
      </c>
      <c r="O13" s="73">
        <v>151907</v>
      </c>
      <c r="P13" s="74">
        <v>9948</v>
      </c>
      <c r="Q13" s="75">
        <f t="shared" si="0"/>
        <v>339042</v>
      </c>
      <c r="R13" s="76">
        <f t="shared" si="1"/>
        <v>22669</v>
      </c>
      <c r="S13" s="77">
        <f t="shared" si="2"/>
        <v>95.64978902953587</v>
      </c>
      <c r="T13" s="78">
        <f t="shared" si="3"/>
        <v>14.956195685738233</v>
      </c>
      <c r="U13" s="79">
        <v>1075498</v>
      </c>
      <c r="V13" s="80">
        <v>68796</v>
      </c>
      <c r="W13" s="81">
        <f aca="true" t="shared" si="13" ref="W13:X16">IF(U13&lt;&gt;0,-(U13-Q13)/U13,"")</f>
        <v>-0.6847581306520328</v>
      </c>
      <c r="X13" s="81">
        <f t="shared" si="13"/>
        <v>-0.6704895633467062</v>
      </c>
      <c r="Y13" s="82">
        <f t="shared" si="4"/>
        <v>148147</v>
      </c>
      <c r="Z13" s="83">
        <f t="shared" si="5"/>
        <v>11940</v>
      </c>
      <c r="AA13" s="84">
        <v>487189</v>
      </c>
      <c r="AB13" s="85">
        <v>34609</v>
      </c>
      <c r="AC13" s="77">
        <f t="shared" si="6"/>
        <v>146.0295358649789</v>
      </c>
      <c r="AD13" s="78">
        <f t="shared" si="7"/>
        <v>14.076945303244822</v>
      </c>
      <c r="AE13" s="87">
        <v>1558673</v>
      </c>
      <c r="AF13" s="88">
        <v>101902</v>
      </c>
      <c r="AG13" s="89">
        <f aca="true" t="shared" si="14" ref="AG13:AH16">IF(AE13&lt;&gt;0,-(AE13-AA13)/AE13,"")</f>
        <v>-0.68743347706671</v>
      </c>
      <c r="AH13" s="89">
        <f t="shared" si="14"/>
        <v>-0.6603697670310691</v>
      </c>
      <c r="AI13" s="81">
        <f t="shared" si="8"/>
        <v>0.655003033892918</v>
      </c>
      <c r="AJ13" s="81">
        <f t="shared" si="9"/>
        <v>0.34499696610708197</v>
      </c>
      <c r="AK13" s="93">
        <v>6206531</v>
      </c>
      <c r="AL13" s="94">
        <v>412004</v>
      </c>
      <c r="AM13" s="95">
        <f t="shared" si="10"/>
        <v>15.064249376219648</v>
      </c>
      <c r="AN13" s="48">
        <v>42734</v>
      </c>
      <c r="AO13" s="96">
        <v>1</v>
      </c>
      <c r="AP13" s="53"/>
    </row>
    <row r="14" spans="1:42" s="50" customFormat="1" ht="11.25">
      <c r="A14" s="51">
        <v>8</v>
      </c>
      <c r="B14" s="60"/>
      <c r="C14" s="59" t="s">
        <v>49</v>
      </c>
      <c r="D14" s="56" t="s">
        <v>49</v>
      </c>
      <c r="E14" s="63">
        <v>42699</v>
      </c>
      <c r="F14" s="55" t="s">
        <v>37</v>
      </c>
      <c r="G14" s="69">
        <v>348</v>
      </c>
      <c r="H14" s="69">
        <v>136</v>
      </c>
      <c r="I14" s="70">
        <v>136</v>
      </c>
      <c r="J14" s="72">
        <v>6</v>
      </c>
      <c r="K14" s="73">
        <v>53732</v>
      </c>
      <c r="L14" s="74">
        <v>4335</v>
      </c>
      <c r="M14" s="73">
        <v>63936</v>
      </c>
      <c r="N14" s="74">
        <v>5175</v>
      </c>
      <c r="O14" s="73">
        <v>144245</v>
      </c>
      <c r="P14" s="74">
        <v>10877</v>
      </c>
      <c r="Q14" s="75">
        <f t="shared" si="0"/>
        <v>261913</v>
      </c>
      <c r="R14" s="76">
        <f t="shared" si="1"/>
        <v>20387</v>
      </c>
      <c r="S14" s="77">
        <f t="shared" si="2"/>
        <v>149.90441176470588</v>
      </c>
      <c r="T14" s="78">
        <f t="shared" si="3"/>
        <v>12.84705940059842</v>
      </c>
      <c r="U14" s="79">
        <v>510993</v>
      </c>
      <c r="V14" s="80">
        <v>40673</v>
      </c>
      <c r="W14" s="81">
        <f t="shared" si="13"/>
        <v>-0.4874430765196392</v>
      </c>
      <c r="X14" s="81">
        <f t="shared" si="13"/>
        <v>-0.49875839008678974</v>
      </c>
      <c r="Y14" s="82">
        <f t="shared" si="4"/>
        <v>134448</v>
      </c>
      <c r="Z14" s="83">
        <f t="shared" si="5"/>
        <v>12078</v>
      </c>
      <c r="AA14" s="84">
        <v>396361</v>
      </c>
      <c r="AB14" s="85">
        <v>32465</v>
      </c>
      <c r="AC14" s="77">
        <f t="shared" si="6"/>
        <v>238.71323529411765</v>
      </c>
      <c r="AD14" s="78">
        <f t="shared" si="7"/>
        <v>12.208871091945172</v>
      </c>
      <c r="AE14" s="87">
        <v>734568</v>
      </c>
      <c r="AF14" s="88">
        <v>61291</v>
      </c>
      <c r="AG14" s="89">
        <f t="shared" si="14"/>
        <v>-0.4604161901961425</v>
      </c>
      <c r="AH14" s="89">
        <f t="shared" si="14"/>
        <v>-0.470313749163825</v>
      </c>
      <c r="AI14" s="81">
        <f t="shared" si="8"/>
        <v>0.6279685815493609</v>
      </c>
      <c r="AJ14" s="81">
        <f t="shared" si="9"/>
        <v>0.37203141845063914</v>
      </c>
      <c r="AK14" s="93">
        <v>15111867</v>
      </c>
      <c r="AL14" s="94">
        <v>1343693</v>
      </c>
      <c r="AM14" s="95">
        <f t="shared" si="10"/>
        <v>11.246517619724148</v>
      </c>
      <c r="AN14" s="48">
        <v>42734</v>
      </c>
      <c r="AO14" s="96">
        <v>1</v>
      </c>
      <c r="AP14" s="53"/>
    </row>
    <row r="15" spans="1:42" s="50" customFormat="1" ht="11.25">
      <c r="A15" s="51">
        <v>9</v>
      </c>
      <c r="B15" s="60"/>
      <c r="C15" s="61" t="s">
        <v>50</v>
      </c>
      <c r="D15" s="54" t="s">
        <v>51</v>
      </c>
      <c r="E15" s="48">
        <v>42727</v>
      </c>
      <c r="F15" s="55" t="s">
        <v>40</v>
      </c>
      <c r="G15" s="71">
        <v>123</v>
      </c>
      <c r="H15" s="71">
        <v>158</v>
      </c>
      <c r="I15" s="70">
        <v>158</v>
      </c>
      <c r="J15" s="72">
        <v>2</v>
      </c>
      <c r="K15" s="73">
        <v>38120.5</v>
      </c>
      <c r="L15" s="74">
        <v>3009</v>
      </c>
      <c r="M15" s="73">
        <v>96115.78</v>
      </c>
      <c r="N15" s="74">
        <v>7861</v>
      </c>
      <c r="O15" s="73">
        <v>121970</v>
      </c>
      <c r="P15" s="74">
        <v>9361</v>
      </c>
      <c r="Q15" s="75">
        <f t="shared" si="0"/>
        <v>256206.28</v>
      </c>
      <c r="R15" s="76">
        <f t="shared" si="1"/>
        <v>20231</v>
      </c>
      <c r="S15" s="77">
        <f t="shared" si="2"/>
        <v>128.04430379746836</v>
      </c>
      <c r="T15" s="78">
        <f t="shared" si="3"/>
        <v>12.664044288468192</v>
      </c>
      <c r="U15" s="79">
        <v>400467.9</v>
      </c>
      <c r="V15" s="80">
        <v>30703</v>
      </c>
      <c r="W15" s="81">
        <f t="shared" si="13"/>
        <v>-0.36023266783679797</v>
      </c>
      <c r="X15" s="81">
        <f t="shared" si="13"/>
        <v>-0.34107416213399344</v>
      </c>
      <c r="Y15" s="82">
        <f t="shared" si="4"/>
        <v>67386.00000000003</v>
      </c>
      <c r="Z15" s="83">
        <f t="shared" si="5"/>
        <v>6568</v>
      </c>
      <c r="AA15" s="84">
        <v>323592.28</v>
      </c>
      <c r="AB15" s="86">
        <v>26799</v>
      </c>
      <c r="AC15" s="77">
        <f t="shared" si="6"/>
        <v>169.6139240506329</v>
      </c>
      <c r="AD15" s="78">
        <f t="shared" si="7"/>
        <v>12.07478935781186</v>
      </c>
      <c r="AE15" s="90">
        <v>504211.74</v>
      </c>
      <c r="AF15" s="91">
        <v>40177</v>
      </c>
      <c r="AG15" s="89">
        <f t="shared" si="14"/>
        <v>-0.3582214487905418</v>
      </c>
      <c r="AH15" s="89">
        <f t="shared" si="14"/>
        <v>-0.3329765786395201</v>
      </c>
      <c r="AI15" s="81">
        <f t="shared" si="8"/>
        <v>0.7549162282174708</v>
      </c>
      <c r="AJ15" s="81">
        <f t="shared" si="9"/>
        <v>0.2450837717825292</v>
      </c>
      <c r="AK15" s="97">
        <v>827804.02</v>
      </c>
      <c r="AL15" s="98">
        <v>66976</v>
      </c>
      <c r="AM15" s="95">
        <f t="shared" si="10"/>
        <v>12.35971123984711</v>
      </c>
      <c r="AN15" s="48">
        <v>42734</v>
      </c>
      <c r="AO15" s="96">
        <v>1</v>
      </c>
      <c r="AP15" s="53"/>
    </row>
    <row r="16" spans="1:42" s="50" customFormat="1" ht="11.25">
      <c r="A16" s="51">
        <v>10</v>
      </c>
      <c r="B16" s="62"/>
      <c r="C16" s="59" t="s">
        <v>53</v>
      </c>
      <c r="D16" s="56" t="s">
        <v>54</v>
      </c>
      <c r="E16" s="63">
        <v>42727</v>
      </c>
      <c r="F16" s="55" t="s">
        <v>55</v>
      </c>
      <c r="G16" s="69">
        <v>72</v>
      </c>
      <c r="H16" s="69">
        <v>70</v>
      </c>
      <c r="I16" s="70">
        <v>70</v>
      </c>
      <c r="J16" s="72">
        <v>2</v>
      </c>
      <c r="K16" s="73">
        <v>58492</v>
      </c>
      <c r="L16" s="74">
        <v>4019</v>
      </c>
      <c r="M16" s="73">
        <v>31880</v>
      </c>
      <c r="N16" s="74">
        <v>2327</v>
      </c>
      <c r="O16" s="73">
        <v>67168</v>
      </c>
      <c r="P16" s="74">
        <v>4437</v>
      </c>
      <c r="Q16" s="75">
        <f t="shared" si="0"/>
        <v>157540</v>
      </c>
      <c r="R16" s="76">
        <f t="shared" si="1"/>
        <v>10783</v>
      </c>
      <c r="S16" s="77">
        <f t="shared" si="2"/>
        <v>154.04285714285714</v>
      </c>
      <c r="T16" s="78">
        <f t="shared" si="3"/>
        <v>14.610034313270889</v>
      </c>
      <c r="U16" s="79">
        <v>339142</v>
      </c>
      <c r="V16" s="80">
        <v>23140</v>
      </c>
      <c r="W16" s="81">
        <f t="shared" si="13"/>
        <v>-0.5354748158588438</v>
      </c>
      <c r="X16" s="81">
        <f t="shared" si="13"/>
        <v>-0.5340103716508211</v>
      </c>
      <c r="Y16" s="82">
        <f t="shared" si="4"/>
        <v>125030</v>
      </c>
      <c r="Z16" s="83">
        <f t="shared" si="5"/>
        <v>9950</v>
      </c>
      <c r="AA16" s="84">
        <v>282570</v>
      </c>
      <c r="AB16" s="86">
        <v>20733</v>
      </c>
      <c r="AC16" s="77">
        <f t="shared" si="6"/>
        <v>296.1857142857143</v>
      </c>
      <c r="AD16" s="78">
        <f t="shared" si="7"/>
        <v>13.628997250759658</v>
      </c>
      <c r="AE16" s="87">
        <v>528249</v>
      </c>
      <c r="AF16" s="88">
        <v>38744</v>
      </c>
      <c r="AG16" s="89">
        <f t="shared" si="14"/>
        <v>-0.4650818080109948</v>
      </c>
      <c r="AH16" s="89">
        <f t="shared" si="14"/>
        <v>-0.46487198017757586</v>
      </c>
      <c r="AI16" s="81">
        <f t="shared" si="8"/>
        <v>0.5200887474075145</v>
      </c>
      <c r="AJ16" s="81">
        <f t="shared" si="9"/>
        <v>0.4799112525924854</v>
      </c>
      <c r="AK16" s="93">
        <v>810819</v>
      </c>
      <c r="AL16" s="94">
        <v>59477</v>
      </c>
      <c r="AM16" s="95">
        <f t="shared" si="10"/>
        <v>13.632479782100644</v>
      </c>
      <c r="AN16" s="48">
        <v>42734</v>
      </c>
      <c r="AO16" s="96">
        <v>1</v>
      </c>
      <c r="AP16" s="53"/>
    </row>
    <row r="17" spans="1:42" s="50" customFormat="1" ht="11.25">
      <c r="A17" s="51">
        <v>11</v>
      </c>
      <c r="B17" s="58" t="s">
        <v>35</v>
      </c>
      <c r="C17" s="59" t="s">
        <v>52</v>
      </c>
      <c r="D17" s="56" t="s">
        <v>125</v>
      </c>
      <c r="E17" s="63">
        <v>42734</v>
      </c>
      <c r="F17" s="55" t="s">
        <v>42</v>
      </c>
      <c r="G17" s="69">
        <v>162</v>
      </c>
      <c r="H17" s="69">
        <v>162</v>
      </c>
      <c r="I17" s="70">
        <v>162</v>
      </c>
      <c r="J17" s="72">
        <v>1</v>
      </c>
      <c r="K17" s="73">
        <v>20972.6</v>
      </c>
      <c r="L17" s="74">
        <v>1855</v>
      </c>
      <c r="M17" s="73">
        <v>54697.48</v>
      </c>
      <c r="N17" s="74">
        <v>4740</v>
      </c>
      <c r="O17" s="73">
        <v>86087</v>
      </c>
      <c r="P17" s="74">
        <v>7277</v>
      </c>
      <c r="Q17" s="75">
        <f t="shared" si="0"/>
        <v>161757.08000000002</v>
      </c>
      <c r="R17" s="76">
        <f t="shared" si="1"/>
        <v>13872</v>
      </c>
      <c r="S17" s="77">
        <f t="shared" si="2"/>
        <v>85.62962962962963</v>
      </c>
      <c r="T17" s="78">
        <f t="shared" si="3"/>
        <v>11.66068915801615</v>
      </c>
      <c r="U17" s="79"/>
      <c r="V17" s="80"/>
      <c r="W17" s="81"/>
      <c r="X17" s="81"/>
      <c r="Y17" s="82">
        <f t="shared" si="4"/>
        <v>45001.619999999995</v>
      </c>
      <c r="Z17" s="83">
        <f t="shared" si="5"/>
        <v>4925</v>
      </c>
      <c r="AA17" s="84">
        <v>206758.7</v>
      </c>
      <c r="AB17" s="86">
        <v>18797</v>
      </c>
      <c r="AC17" s="77">
        <f t="shared" si="6"/>
        <v>116.03086419753086</v>
      </c>
      <c r="AD17" s="78">
        <f t="shared" si="7"/>
        <v>10.999558440176624</v>
      </c>
      <c r="AE17" s="87"/>
      <c r="AF17" s="88"/>
      <c r="AG17" s="89"/>
      <c r="AH17" s="89"/>
      <c r="AI17" s="81">
        <f t="shared" si="8"/>
        <v>0.7379901048039581</v>
      </c>
      <c r="AJ17" s="81">
        <f t="shared" si="9"/>
        <v>0.2620098951960419</v>
      </c>
      <c r="AK17" s="93">
        <v>206758.7</v>
      </c>
      <c r="AL17" s="94">
        <v>18797</v>
      </c>
      <c r="AM17" s="95">
        <f t="shared" si="10"/>
        <v>10.999558440176624</v>
      </c>
      <c r="AN17" s="48">
        <v>42734</v>
      </c>
      <c r="AO17" s="96">
        <v>1</v>
      </c>
      <c r="AP17" s="53"/>
    </row>
    <row r="18" spans="1:42" s="50" customFormat="1" ht="11.25">
      <c r="A18" s="51">
        <v>12</v>
      </c>
      <c r="B18" s="62"/>
      <c r="C18" s="59" t="s">
        <v>56</v>
      </c>
      <c r="D18" s="56" t="s">
        <v>56</v>
      </c>
      <c r="E18" s="63">
        <v>42713</v>
      </c>
      <c r="F18" s="55" t="s">
        <v>42</v>
      </c>
      <c r="G18" s="69">
        <v>307</v>
      </c>
      <c r="H18" s="69">
        <v>102</v>
      </c>
      <c r="I18" s="70">
        <v>102</v>
      </c>
      <c r="J18" s="72">
        <v>4</v>
      </c>
      <c r="K18" s="73">
        <v>34488.44</v>
      </c>
      <c r="L18" s="74">
        <v>2896</v>
      </c>
      <c r="M18" s="73">
        <v>28612.14</v>
      </c>
      <c r="N18" s="74">
        <v>2452</v>
      </c>
      <c r="O18" s="73">
        <v>62032.5</v>
      </c>
      <c r="P18" s="74">
        <v>4872</v>
      </c>
      <c r="Q18" s="75">
        <f t="shared" si="0"/>
        <v>125133.08</v>
      </c>
      <c r="R18" s="76">
        <f t="shared" si="1"/>
        <v>10220</v>
      </c>
      <c r="S18" s="77">
        <f t="shared" si="2"/>
        <v>100.19607843137256</v>
      </c>
      <c r="T18" s="78">
        <f t="shared" si="3"/>
        <v>12.243941291585127</v>
      </c>
      <c r="U18" s="79">
        <v>426376.25</v>
      </c>
      <c r="V18" s="80">
        <v>34776</v>
      </c>
      <c r="W18" s="81">
        <f>IF(U18&lt;&gt;0,-(U18-Q18)/U18,"")</f>
        <v>-0.7065195821765401</v>
      </c>
      <c r="X18" s="81">
        <f>IF(V18&lt;&gt;0,-(V18-R18)/V18,"")</f>
        <v>-0.7061191626409018</v>
      </c>
      <c r="Y18" s="82">
        <f t="shared" si="4"/>
        <v>51575.020000000004</v>
      </c>
      <c r="Z18" s="83">
        <f t="shared" si="5"/>
        <v>4838</v>
      </c>
      <c r="AA18" s="84">
        <v>176708.1</v>
      </c>
      <c r="AB18" s="86">
        <v>15058</v>
      </c>
      <c r="AC18" s="77">
        <f t="shared" si="6"/>
        <v>147.62745098039215</v>
      </c>
      <c r="AD18" s="78">
        <f t="shared" si="7"/>
        <v>11.735164032408022</v>
      </c>
      <c r="AE18" s="87">
        <v>619008.78</v>
      </c>
      <c r="AF18" s="88">
        <v>53171</v>
      </c>
      <c r="AG18" s="89">
        <f>IF(AE18&lt;&gt;0,-(AE18-AA18)/AE18,"")</f>
        <v>-0.7145305434924526</v>
      </c>
      <c r="AH18" s="89">
        <f>IF(AF18&lt;&gt;0,-(AF18-AB18)/AF18,"")</f>
        <v>-0.7168005115570518</v>
      </c>
      <c r="AI18" s="81">
        <f t="shared" si="8"/>
        <v>0.6787089918979944</v>
      </c>
      <c r="AJ18" s="81">
        <f t="shared" si="9"/>
        <v>0.32129100810200556</v>
      </c>
      <c r="AK18" s="93">
        <v>4037235.9</v>
      </c>
      <c r="AL18" s="94">
        <v>350300</v>
      </c>
      <c r="AM18" s="95">
        <f t="shared" si="10"/>
        <v>11.525081073365687</v>
      </c>
      <c r="AN18" s="48">
        <v>42734</v>
      </c>
      <c r="AO18" s="96">
        <v>1</v>
      </c>
      <c r="AP18" s="53"/>
    </row>
    <row r="19" spans="1:42" s="50" customFormat="1" ht="11.25">
      <c r="A19" s="51">
        <v>13</v>
      </c>
      <c r="B19" s="60"/>
      <c r="C19" s="61" t="s">
        <v>57</v>
      </c>
      <c r="D19" s="54" t="s">
        <v>57</v>
      </c>
      <c r="E19" s="48">
        <v>42720</v>
      </c>
      <c r="F19" s="55" t="s">
        <v>40</v>
      </c>
      <c r="G19" s="71">
        <v>220</v>
      </c>
      <c r="H19" s="71">
        <v>98</v>
      </c>
      <c r="I19" s="70">
        <v>98</v>
      </c>
      <c r="J19" s="72">
        <v>3</v>
      </c>
      <c r="K19" s="73">
        <v>24975</v>
      </c>
      <c r="L19" s="74">
        <v>2100</v>
      </c>
      <c r="M19" s="73">
        <v>32040.82</v>
      </c>
      <c r="N19" s="74">
        <v>2724</v>
      </c>
      <c r="O19" s="73">
        <v>66633.5</v>
      </c>
      <c r="P19" s="74">
        <v>5241</v>
      </c>
      <c r="Q19" s="75">
        <f t="shared" si="0"/>
        <v>123649.32</v>
      </c>
      <c r="R19" s="76">
        <f t="shared" si="1"/>
        <v>10065</v>
      </c>
      <c r="S19" s="77">
        <f t="shared" si="2"/>
        <v>102.70408163265306</v>
      </c>
      <c r="T19" s="78">
        <f t="shared" si="3"/>
        <v>12.285078986587184</v>
      </c>
      <c r="U19" s="79">
        <v>345810.04</v>
      </c>
      <c r="V19" s="80">
        <v>28252</v>
      </c>
      <c r="W19" s="81">
        <f>IF(U19&lt;&gt;0,-(U19-Q19)/U19,"")</f>
        <v>-0.6424357141279067</v>
      </c>
      <c r="X19" s="81">
        <f>IF(V19&lt;&gt;0,-(V19-R19)/V19,"")</f>
        <v>-0.6437420359620558</v>
      </c>
      <c r="Y19" s="82">
        <f t="shared" si="4"/>
        <v>54420.639999999985</v>
      </c>
      <c r="Z19" s="83">
        <f t="shared" si="5"/>
        <v>4992</v>
      </c>
      <c r="AA19" s="84">
        <v>178069.96</v>
      </c>
      <c r="AB19" s="86">
        <v>15057</v>
      </c>
      <c r="AC19" s="77">
        <f t="shared" si="6"/>
        <v>153.64285714285714</v>
      </c>
      <c r="AD19" s="78">
        <f t="shared" si="7"/>
        <v>11.826390383210466</v>
      </c>
      <c r="AE19" s="90">
        <v>521383.82</v>
      </c>
      <c r="AF19" s="91">
        <v>44779</v>
      </c>
      <c r="AG19" s="89">
        <f>IF(AE19&lt;&gt;0,-(AE19-AA19)/AE19,"")</f>
        <v>-0.6584666551409286</v>
      </c>
      <c r="AH19" s="89">
        <f>IF(AF19&lt;&gt;0,-(AF19-AB19)/AF19,"")</f>
        <v>-0.6637486321713303</v>
      </c>
      <c r="AI19" s="81">
        <f t="shared" si="8"/>
        <v>0.668459852560271</v>
      </c>
      <c r="AJ19" s="81">
        <f t="shared" si="9"/>
        <v>0.33154014743972904</v>
      </c>
      <c r="AK19" s="97">
        <v>1712820.54</v>
      </c>
      <c r="AL19" s="98">
        <v>148088</v>
      </c>
      <c r="AM19" s="95">
        <f t="shared" si="10"/>
        <v>11.566234536221707</v>
      </c>
      <c r="AN19" s="48">
        <v>42734</v>
      </c>
      <c r="AO19" s="96">
        <v>1</v>
      </c>
      <c r="AP19" s="53"/>
    </row>
    <row r="20" spans="1:42" s="50" customFormat="1" ht="11.25">
      <c r="A20" s="51">
        <v>14</v>
      </c>
      <c r="B20" s="58" t="s">
        <v>35</v>
      </c>
      <c r="C20" s="61" t="s">
        <v>58</v>
      </c>
      <c r="D20" s="54" t="s">
        <v>59</v>
      </c>
      <c r="E20" s="48">
        <v>42734</v>
      </c>
      <c r="F20" s="55" t="s">
        <v>60</v>
      </c>
      <c r="G20" s="71">
        <v>78</v>
      </c>
      <c r="H20" s="71">
        <v>78</v>
      </c>
      <c r="I20" s="70">
        <v>78</v>
      </c>
      <c r="J20" s="72">
        <v>1</v>
      </c>
      <c r="K20" s="73">
        <v>19971.12</v>
      </c>
      <c r="L20" s="74">
        <v>1765</v>
      </c>
      <c r="M20" s="73">
        <v>30370</v>
      </c>
      <c r="N20" s="74">
        <v>2786</v>
      </c>
      <c r="O20" s="73">
        <v>38134.5</v>
      </c>
      <c r="P20" s="74">
        <v>3261</v>
      </c>
      <c r="Q20" s="75">
        <f t="shared" si="0"/>
        <v>88475.62</v>
      </c>
      <c r="R20" s="76">
        <f t="shared" si="1"/>
        <v>7812</v>
      </c>
      <c r="S20" s="77">
        <f t="shared" si="2"/>
        <v>100.15384615384616</v>
      </c>
      <c r="T20" s="78">
        <f t="shared" si="3"/>
        <v>11.325604198668714</v>
      </c>
      <c r="U20" s="79"/>
      <c r="V20" s="80"/>
      <c r="W20" s="81"/>
      <c r="X20" s="81"/>
      <c r="Y20" s="82">
        <f t="shared" si="4"/>
        <v>47826.25</v>
      </c>
      <c r="Z20" s="83">
        <f t="shared" si="5"/>
        <v>4739</v>
      </c>
      <c r="AA20" s="84">
        <v>136301.87</v>
      </c>
      <c r="AB20" s="85">
        <v>12551</v>
      </c>
      <c r="AC20" s="77">
        <f t="shared" si="6"/>
        <v>160.9102564102564</v>
      </c>
      <c r="AD20" s="78">
        <f t="shared" si="7"/>
        <v>10.859841446896661</v>
      </c>
      <c r="AE20" s="90"/>
      <c r="AF20" s="91"/>
      <c r="AG20" s="89"/>
      <c r="AH20" s="89"/>
      <c r="AI20" s="81">
        <f t="shared" si="8"/>
        <v>0.622420524261015</v>
      </c>
      <c r="AJ20" s="81">
        <f t="shared" si="9"/>
        <v>0.3775794757389849</v>
      </c>
      <c r="AK20" s="93">
        <v>136301.87</v>
      </c>
      <c r="AL20" s="94">
        <v>12551</v>
      </c>
      <c r="AM20" s="95">
        <f t="shared" si="10"/>
        <v>10.859841446896661</v>
      </c>
      <c r="AN20" s="48">
        <v>42734</v>
      </c>
      <c r="AO20" s="96">
        <v>1</v>
      </c>
      <c r="AP20" s="53"/>
    </row>
    <row r="21" spans="1:42" s="50" customFormat="1" ht="11.25">
      <c r="A21" s="51">
        <v>15</v>
      </c>
      <c r="B21" s="60"/>
      <c r="C21" s="59" t="s">
        <v>61</v>
      </c>
      <c r="D21" s="56" t="s">
        <v>62</v>
      </c>
      <c r="E21" s="63">
        <v>42706</v>
      </c>
      <c r="F21" s="55" t="s">
        <v>37</v>
      </c>
      <c r="G21" s="69">
        <v>116</v>
      </c>
      <c r="H21" s="69">
        <v>31</v>
      </c>
      <c r="I21" s="70">
        <v>31</v>
      </c>
      <c r="J21" s="72">
        <v>5</v>
      </c>
      <c r="K21" s="73">
        <v>32316</v>
      </c>
      <c r="L21" s="74">
        <v>2113</v>
      </c>
      <c r="M21" s="73">
        <v>13679</v>
      </c>
      <c r="N21" s="74">
        <v>918</v>
      </c>
      <c r="O21" s="73">
        <v>40750</v>
      </c>
      <c r="P21" s="74">
        <v>2444</v>
      </c>
      <c r="Q21" s="75">
        <f t="shared" si="0"/>
        <v>86745</v>
      </c>
      <c r="R21" s="76">
        <f t="shared" si="1"/>
        <v>5475</v>
      </c>
      <c r="S21" s="77">
        <f t="shared" si="2"/>
        <v>176.61290322580646</v>
      </c>
      <c r="T21" s="78">
        <f t="shared" si="3"/>
        <v>15.843835616438357</v>
      </c>
      <c r="U21" s="79">
        <v>232271</v>
      </c>
      <c r="V21" s="80">
        <v>14747</v>
      </c>
      <c r="W21" s="81">
        <f>IF(U21&lt;&gt;0,-(U21-Q21)/U21,"")</f>
        <v>-0.6265353832376835</v>
      </c>
      <c r="X21" s="81">
        <f>IF(V21&lt;&gt;0,-(V21-R21)/V21,"")</f>
        <v>-0.6287380484166271</v>
      </c>
      <c r="Y21" s="82">
        <f t="shared" si="4"/>
        <v>59662</v>
      </c>
      <c r="Z21" s="83">
        <f t="shared" si="5"/>
        <v>4357</v>
      </c>
      <c r="AA21" s="84">
        <v>146407</v>
      </c>
      <c r="AB21" s="85">
        <v>9832</v>
      </c>
      <c r="AC21" s="77">
        <f t="shared" si="6"/>
        <v>317.16129032258067</v>
      </c>
      <c r="AD21" s="78">
        <f t="shared" si="7"/>
        <v>14.89086655817738</v>
      </c>
      <c r="AE21" s="87">
        <v>350682</v>
      </c>
      <c r="AF21" s="88">
        <v>23931</v>
      </c>
      <c r="AG21" s="89">
        <f>IF(AE21&lt;&gt;0,-(AE21-AA21)/AE21,"")</f>
        <v>-0.582507799088633</v>
      </c>
      <c r="AH21" s="89">
        <f>IF(AF21&lt;&gt;0,-(AF21-AB21)/AF21,"")</f>
        <v>-0.5891521457523714</v>
      </c>
      <c r="AI21" s="81">
        <f t="shared" si="8"/>
        <v>0.5568551668022783</v>
      </c>
      <c r="AJ21" s="81">
        <f t="shared" si="9"/>
        <v>0.44314483319772174</v>
      </c>
      <c r="AK21" s="93">
        <v>3564355</v>
      </c>
      <c r="AL21" s="94">
        <v>258037</v>
      </c>
      <c r="AM21" s="95">
        <f t="shared" si="10"/>
        <v>13.813348473280964</v>
      </c>
      <c r="AN21" s="48">
        <v>42734</v>
      </c>
      <c r="AO21" s="96">
        <v>1</v>
      </c>
      <c r="AP21" s="53"/>
    </row>
    <row r="22" spans="1:42" s="50" customFormat="1" ht="11.25">
      <c r="A22" s="51">
        <v>16</v>
      </c>
      <c r="B22" s="60"/>
      <c r="C22" s="59" t="s">
        <v>63</v>
      </c>
      <c r="D22" s="56" t="s">
        <v>64</v>
      </c>
      <c r="E22" s="63">
        <v>42713</v>
      </c>
      <c r="F22" s="55" t="s">
        <v>37</v>
      </c>
      <c r="G22" s="69">
        <v>215</v>
      </c>
      <c r="H22" s="69">
        <v>68</v>
      </c>
      <c r="I22" s="70">
        <v>68</v>
      </c>
      <c r="J22" s="72">
        <v>4</v>
      </c>
      <c r="K22" s="73">
        <v>14091</v>
      </c>
      <c r="L22" s="74">
        <v>1002</v>
      </c>
      <c r="M22" s="73">
        <v>32794</v>
      </c>
      <c r="N22" s="74">
        <v>2399</v>
      </c>
      <c r="O22" s="73">
        <v>34543</v>
      </c>
      <c r="P22" s="74">
        <v>2276</v>
      </c>
      <c r="Q22" s="75">
        <f t="shared" si="0"/>
        <v>81428</v>
      </c>
      <c r="R22" s="76">
        <f t="shared" si="1"/>
        <v>5677</v>
      </c>
      <c r="S22" s="77">
        <f t="shared" si="2"/>
        <v>83.48529411764706</v>
      </c>
      <c r="T22" s="78">
        <f t="shared" si="3"/>
        <v>14.343491280605955</v>
      </c>
      <c r="U22" s="79">
        <v>369977</v>
      </c>
      <c r="V22" s="80">
        <v>26685</v>
      </c>
      <c r="W22" s="81">
        <f>IF(U22&lt;&gt;0,-(U22-Q22)/U22,"")</f>
        <v>-0.7799106430940301</v>
      </c>
      <c r="X22" s="81">
        <f>IF(V22&lt;&gt;0,-(V22-R22)/V22,"")</f>
        <v>-0.7872587596027731</v>
      </c>
      <c r="Y22" s="82">
        <f t="shared" si="4"/>
        <v>19917</v>
      </c>
      <c r="Z22" s="83">
        <f t="shared" si="5"/>
        <v>1688</v>
      </c>
      <c r="AA22" s="84">
        <v>101345</v>
      </c>
      <c r="AB22" s="85">
        <v>7365</v>
      </c>
      <c r="AC22" s="77">
        <f t="shared" si="6"/>
        <v>108.30882352941177</v>
      </c>
      <c r="AD22" s="78">
        <f t="shared" si="7"/>
        <v>13.760353021045486</v>
      </c>
      <c r="AE22" s="87">
        <v>442833</v>
      </c>
      <c r="AF22" s="88">
        <v>34822</v>
      </c>
      <c r="AG22" s="89">
        <f>IF(AE22&lt;&gt;0,-(AE22-AA22)/AE22,"")</f>
        <v>-0.7711439752683291</v>
      </c>
      <c r="AH22" s="89">
        <f>IF(AF22&lt;&gt;0,-(AF22-AB22)/AF22,"")</f>
        <v>-0.7884957785308139</v>
      </c>
      <c r="AI22" s="81">
        <f t="shared" si="8"/>
        <v>0.7708078750848608</v>
      </c>
      <c r="AJ22" s="81">
        <f t="shared" si="9"/>
        <v>0.22919212491513918</v>
      </c>
      <c r="AK22" s="93">
        <v>2464065</v>
      </c>
      <c r="AL22" s="94">
        <v>187869</v>
      </c>
      <c r="AM22" s="95">
        <f t="shared" si="10"/>
        <v>13.115867971831436</v>
      </c>
      <c r="AN22" s="48">
        <v>42734</v>
      </c>
      <c r="AO22" s="96">
        <v>1</v>
      </c>
      <c r="AP22" s="53"/>
    </row>
    <row r="23" spans="1:42" s="50" customFormat="1" ht="11.25">
      <c r="A23" s="51">
        <v>17</v>
      </c>
      <c r="B23" s="58" t="s">
        <v>35</v>
      </c>
      <c r="C23" s="61" t="s">
        <v>65</v>
      </c>
      <c r="D23" s="54" t="s">
        <v>65</v>
      </c>
      <c r="E23" s="48">
        <v>42734</v>
      </c>
      <c r="F23" s="55" t="s">
        <v>66</v>
      </c>
      <c r="G23" s="71">
        <v>57</v>
      </c>
      <c r="H23" s="71">
        <v>57</v>
      </c>
      <c r="I23" s="70">
        <v>57</v>
      </c>
      <c r="J23" s="72">
        <v>1</v>
      </c>
      <c r="K23" s="73">
        <v>8222.83</v>
      </c>
      <c r="L23" s="74">
        <v>771</v>
      </c>
      <c r="M23" s="73">
        <v>13991.96</v>
      </c>
      <c r="N23" s="74">
        <v>1305</v>
      </c>
      <c r="O23" s="73">
        <v>20069.93</v>
      </c>
      <c r="P23" s="74">
        <v>1785</v>
      </c>
      <c r="Q23" s="75">
        <f t="shared" si="0"/>
        <v>42284.72</v>
      </c>
      <c r="R23" s="76">
        <f t="shared" si="1"/>
        <v>3861</v>
      </c>
      <c r="S23" s="77">
        <f t="shared" si="2"/>
        <v>67.73684210526316</v>
      </c>
      <c r="T23" s="78">
        <f t="shared" si="3"/>
        <v>10.951753431753431</v>
      </c>
      <c r="U23" s="79"/>
      <c r="V23" s="80"/>
      <c r="W23" s="81"/>
      <c r="X23" s="81"/>
      <c r="Y23" s="82">
        <f t="shared" si="4"/>
        <v>14725.779999999999</v>
      </c>
      <c r="Z23" s="83">
        <f t="shared" si="5"/>
        <v>1381</v>
      </c>
      <c r="AA23" s="84">
        <v>57010.5</v>
      </c>
      <c r="AB23" s="86">
        <v>5242</v>
      </c>
      <c r="AC23" s="77">
        <f t="shared" si="6"/>
        <v>91.96491228070175</v>
      </c>
      <c r="AD23" s="78">
        <f t="shared" si="7"/>
        <v>10.87571537581076</v>
      </c>
      <c r="AE23" s="90"/>
      <c r="AF23" s="91"/>
      <c r="AG23" s="89"/>
      <c r="AH23" s="89"/>
      <c r="AI23" s="81">
        <f t="shared" si="8"/>
        <v>0.736550934757726</v>
      </c>
      <c r="AJ23" s="81">
        <f t="shared" si="9"/>
        <v>0.26344906524227396</v>
      </c>
      <c r="AK23" s="90">
        <v>57010.5</v>
      </c>
      <c r="AL23" s="91">
        <v>5242</v>
      </c>
      <c r="AM23" s="95">
        <f t="shared" si="10"/>
        <v>10.87571537581076</v>
      </c>
      <c r="AN23" s="48">
        <v>42734</v>
      </c>
      <c r="AO23" s="96">
        <v>1</v>
      </c>
      <c r="AP23" s="53"/>
    </row>
    <row r="24" spans="1:42" s="50" customFormat="1" ht="11.25">
      <c r="A24" s="51">
        <v>18</v>
      </c>
      <c r="B24" s="60"/>
      <c r="C24" s="61" t="s">
        <v>72</v>
      </c>
      <c r="D24" s="54" t="s">
        <v>72</v>
      </c>
      <c r="E24" s="48">
        <v>42692</v>
      </c>
      <c r="F24" s="55" t="s">
        <v>40</v>
      </c>
      <c r="G24" s="71">
        <v>356</v>
      </c>
      <c r="H24" s="71">
        <v>13</v>
      </c>
      <c r="I24" s="70">
        <v>13</v>
      </c>
      <c r="J24" s="72">
        <v>7</v>
      </c>
      <c r="K24" s="73">
        <v>5222.5</v>
      </c>
      <c r="L24" s="74">
        <v>646</v>
      </c>
      <c r="M24" s="73">
        <v>8872</v>
      </c>
      <c r="N24" s="74">
        <v>1084</v>
      </c>
      <c r="O24" s="73">
        <v>9488.5</v>
      </c>
      <c r="P24" s="74">
        <v>1175</v>
      </c>
      <c r="Q24" s="75">
        <f t="shared" si="0"/>
        <v>23583</v>
      </c>
      <c r="R24" s="76">
        <f t="shared" si="1"/>
        <v>2905</v>
      </c>
      <c r="S24" s="77">
        <f t="shared" si="2"/>
        <v>223.46153846153845</v>
      </c>
      <c r="T24" s="78">
        <f t="shared" si="3"/>
        <v>8.118072289156627</v>
      </c>
      <c r="U24" s="79">
        <v>46302.5</v>
      </c>
      <c r="V24" s="80">
        <v>5280</v>
      </c>
      <c r="W24" s="81">
        <f aca="true" t="shared" si="15" ref="W24:X27">IF(U24&lt;&gt;0,-(U24-Q24)/U24,"")</f>
        <v>-0.4906754494897684</v>
      </c>
      <c r="X24" s="81">
        <f t="shared" si="15"/>
        <v>-0.4498106060606061</v>
      </c>
      <c r="Y24" s="82">
        <f t="shared" si="4"/>
        <v>10198.5</v>
      </c>
      <c r="Z24" s="83">
        <f t="shared" si="5"/>
        <v>1267</v>
      </c>
      <c r="AA24" s="84">
        <v>33781.5</v>
      </c>
      <c r="AB24" s="86">
        <v>4172</v>
      </c>
      <c r="AC24" s="77">
        <f t="shared" si="6"/>
        <v>320.9230769230769</v>
      </c>
      <c r="AD24" s="78">
        <f t="shared" si="7"/>
        <v>8.097195589645255</v>
      </c>
      <c r="AE24" s="90">
        <v>74823</v>
      </c>
      <c r="AF24" s="91">
        <v>8795</v>
      </c>
      <c r="AG24" s="89">
        <f aca="true" t="shared" si="16" ref="AG24:AH27">IF(AE24&lt;&gt;0,-(AE24-AA24)/AE24,"")</f>
        <v>-0.5485144942063269</v>
      </c>
      <c r="AH24" s="89">
        <f t="shared" si="16"/>
        <v>-0.5256395679363275</v>
      </c>
      <c r="AI24" s="81">
        <f t="shared" si="8"/>
        <v>0.6963087248322147</v>
      </c>
      <c r="AJ24" s="81">
        <f t="shared" si="9"/>
        <v>0.3036912751677852</v>
      </c>
      <c r="AK24" s="97">
        <v>9008507.29</v>
      </c>
      <c r="AL24" s="98">
        <v>811503</v>
      </c>
      <c r="AM24" s="95">
        <f t="shared" si="10"/>
        <v>11.101015387497027</v>
      </c>
      <c r="AN24" s="48">
        <v>42734</v>
      </c>
      <c r="AO24" s="96">
        <v>1</v>
      </c>
      <c r="AP24" s="53"/>
    </row>
    <row r="25" spans="1:42" s="50" customFormat="1" ht="11.25">
      <c r="A25" s="51">
        <v>19</v>
      </c>
      <c r="B25" s="60"/>
      <c r="C25" s="61" t="s">
        <v>67</v>
      </c>
      <c r="D25" s="54" t="s">
        <v>68</v>
      </c>
      <c r="E25" s="48">
        <v>42727</v>
      </c>
      <c r="F25" s="55" t="s">
        <v>60</v>
      </c>
      <c r="G25" s="71">
        <v>24</v>
      </c>
      <c r="H25" s="71">
        <v>18</v>
      </c>
      <c r="I25" s="70">
        <v>18</v>
      </c>
      <c r="J25" s="72">
        <v>2</v>
      </c>
      <c r="K25" s="73">
        <v>14977</v>
      </c>
      <c r="L25" s="74">
        <v>770</v>
      </c>
      <c r="M25" s="73">
        <v>6041.5</v>
      </c>
      <c r="N25" s="74">
        <v>347</v>
      </c>
      <c r="O25" s="73">
        <v>16245</v>
      </c>
      <c r="P25" s="74">
        <v>816</v>
      </c>
      <c r="Q25" s="75">
        <f t="shared" si="0"/>
        <v>37263.5</v>
      </c>
      <c r="R25" s="76">
        <f t="shared" si="1"/>
        <v>1933</v>
      </c>
      <c r="S25" s="77">
        <f t="shared" si="2"/>
        <v>107.38888888888889</v>
      </c>
      <c r="T25" s="78">
        <f t="shared" si="3"/>
        <v>19.27754785307812</v>
      </c>
      <c r="U25" s="79">
        <v>113983.5</v>
      </c>
      <c r="V25" s="80">
        <v>6185</v>
      </c>
      <c r="W25" s="81">
        <f t="shared" si="15"/>
        <v>-0.6730798755960292</v>
      </c>
      <c r="X25" s="81">
        <f t="shared" si="15"/>
        <v>-0.6874696847210995</v>
      </c>
      <c r="Y25" s="82">
        <f t="shared" si="4"/>
        <v>29115.5</v>
      </c>
      <c r="Z25" s="83">
        <f t="shared" si="5"/>
        <v>1962</v>
      </c>
      <c r="AA25" s="84">
        <v>66379</v>
      </c>
      <c r="AB25" s="85">
        <v>3895</v>
      </c>
      <c r="AC25" s="77">
        <f t="shared" si="6"/>
        <v>216.38888888888889</v>
      </c>
      <c r="AD25" s="78">
        <f t="shared" si="7"/>
        <v>17.042105263157893</v>
      </c>
      <c r="AE25" s="90">
        <v>176469.38</v>
      </c>
      <c r="AF25" s="91">
        <v>10569</v>
      </c>
      <c r="AG25" s="89">
        <f t="shared" si="16"/>
        <v>-0.6238497579580095</v>
      </c>
      <c r="AH25" s="89">
        <f t="shared" si="16"/>
        <v>-0.6314693916169931</v>
      </c>
      <c r="AI25" s="81">
        <f t="shared" si="8"/>
        <v>0.4962772785622593</v>
      </c>
      <c r="AJ25" s="81">
        <f t="shared" si="9"/>
        <v>0.5037227214377407</v>
      </c>
      <c r="AK25" s="93">
        <v>242848.38</v>
      </c>
      <c r="AL25" s="94">
        <v>14464</v>
      </c>
      <c r="AM25" s="95">
        <f t="shared" si="10"/>
        <v>16.789849280973453</v>
      </c>
      <c r="AN25" s="48">
        <v>42734</v>
      </c>
      <c r="AO25" s="96">
        <v>1</v>
      </c>
      <c r="AP25" s="53"/>
    </row>
    <row r="26" spans="1:42" s="50" customFormat="1" ht="11.25">
      <c r="A26" s="51">
        <v>20</v>
      </c>
      <c r="B26" s="58" t="s">
        <v>35</v>
      </c>
      <c r="C26" s="61" t="s">
        <v>73</v>
      </c>
      <c r="D26" s="54" t="s">
        <v>74</v>
      </c>
      <c r="E26" s="48">
        <v>42734</v>
      </c>
      <c r="F26" s="55" t="s">
        <v>123</v>
      </c>
      <c r="G26" s="71">
        <v>8</v>
      </c>
      <c r="H26" s="71">
        <v>12</v>
      </c>
      <c r="I26" s="70">
        <v>12</v>
      </c>
      <c r="J26" s="72">
        <v>1</v>
      </c>
      <c r="K26" s="73">
        <v>5813</v>
      </c>
      <c r="L26" s="74">
        <v>423</v>
      </c>
      <c r="M26" s="73">
        <v>3062</v>
      </c>
      <c r="N26" s="74">
        <v>213</v>
      </c>
      <c r="O26" s="73">
        <v>7766.5</v>
      </c>
      <c r="P26" s="74">
        <v>469</v>
      </c>
      <c r="Q26" s="75">
        <f t="shared" si="0"/>
        <v>16641.5</v>
      </c>
      <c r="R26" s="76">
        <f t="shared" si="1"/>
        <v>1105</v>
      </c>
      <c r="S26" s="77">
        <f t="shared" si="2"/>
        <v>92.08333333333333</v>
      </c>
      <c r="T26" s="78">
        <f t="shared" si="3"/>
        <v>15.060180995475113</v>
      </c>
      <c r="U26" s="79">
        <v>1782</v>
      </c>
      <c r="V26" s="80">
        <v>356</v>
      </c>
      <c r="W26" s="81">
        <f t="shared" si="15"/>
        <v>8.338664421997755</v>
      </c>
      <c r="X26" s="81">
        <f t="shared" si="15"/>
        <v>2.103932584269663</v>
      </c>
      <c r="Y26" s="82">
        <f t="shared" si="4"/>
        <v>23613.4</v>
      </c>
      <c r="Z26" s="83">
        <f t="shared" si="5"/>
        <v>1923</v>
      </c>
      <c r="AA26" s="84">
        <v>40254.9</v>
      </c>
      <c r="AB26" s="86">
        <v>3028</v>
      </c>
      <c r="AC26" s="77">
        <f t="shared" si="6"/>
        <v>252.33333333333334</v>
      </c>
      <c r="AD26" s="78">
        <f t="shared" si="7"/>
        <v>13.294220607661824</v>
      </c>
      <c r="AE26" s="90">
        <v>3107</v>
      </c>
      <c r="AF26" s="91">
        <v>278</v>
      </c>
      <c r="AG26" s="89">
        <f t="shared" si="16"/>
        <v>11.956195687158031</v>
      </c>
      <c r="AH26" s="89">
        <f t="shared" si="16"/>
        <v>9.892086330935252</v>
      </c>
      <c r="AI26" s="81">
        <f t="shared" si="8"/>
        <v>0.36492734478203437</v>
      </c>
      <c r="AJ26" s="81">
        <f t="shared" si="9"/>
        <v>0.6350726552179656</v>
      </c>
      <c r="AK26" s="97">
        <v>43361.9</v>
      </c>
      <c r="AL26" s="98">
        <v>3306</v>
      </c>
      <c r="AM26" s="95">
        <f t="shared" si="10"/>
        <v>13.116122202056866</v>
      </c>
      <c r="AN26" s="48">
        <v>42734</v>
      </c>
      <c r="AO26" s="96">
        <v>1</v>
      </c>
      <c r="AP26" s="53"/>
    </row>
    <row r="27" spans="1:42" s="50" customFormat="1" ht="11.25">
      <c r="A27" s="51">
        <v>21</v>
      </c>
      <c r="B27" s="60"/>
      <c r="C27" s="61" t="s">
        <v>69</v>
      </c>
      <c r="D27" s="54" t="s">
        <v>71</v>
      </c>
      <c r="E27" s="48">
        <v>42685</v>
      </c>
      <c r="F27" s="55" t="s">
        <v>70</v>
      </c>
      <c r="G27" s="71">
        <v>87</v>
      </c>
      <c r="H27" s="71">
        <v>11</v>
      </c>
      <c r="I27" s="70">
        <v>11</v>
      </c>
      <c r="J27" s="72">
        <v>8</v>
      </c>
      <c r="K27" s="73">
        <v>11506.5</v>
      </c>
      <c r="L27" s="74">
        <v>632</v>
      </c>
      <c r="M27" s="73">
        <v>3845</v>
      </c>
      <c r="N27" s="74">
        <v>208</v>
      </c>
      <c r="O27" s="73">
        <v>12376</v>
      </c>
      <c r="P27" s="74">
        <v>658</v>
      </c>
      <c r="Q27" s="75">
        <f t="shared" si="0"/>
        <v>27727.5</v>
      </c>
      <c r="R27" s="76">
        <f t="shared" si="1"/>
        <v>1498</v>
      </c>
      <c r="S27" s="77">
        <f t="shared" si="2"/>
        <v>136.1818181818182</v>
      </c>
      <c r="T27" s="78">
        <f t="shared" si="3"/>
        <v>18.509679572763684</v>
      </c>
      <c r="U27" s="79">
        <v>77429</v>
      </c>
      <c r="V27" s="80">
        <v>4224</v>
      </c>
      <c r="W27" s="81">
        <f t="shared" si="15"/>
        <v>-0.6418977385734027</v>
      </c>
      <c r="X27" s="81">
        <f t="shared" si="15"/>
        <v>-0.6453598484848485</v>
      </c>
      <c r="Y27" s="82">
        <f t="shared" si="4"/>
        <v>21887.5</v>
      </c>
      <c r="Z27" s="83">
        <f t="shared" si="5"/>
        <v>1320</v>
      </c>
      <c r="AA27" s="84">
        <v>49615</v>
      </c>
      <c r="AB27" s="86">
        <v>2818</v>
      </c>
      <c r="AC27" s="77">
        <f t="shared" si="6"/>
        <v>256.1818181818182</v>
      </c>
      <c r="AD27" s="78">
        <f t="shared" si="7"/>
        <v>17.606458481192334</v>
      </c>
      <c r="AE27" s="90">
        <v>123597.5</v>
      </c>
      <c r="AF27" s="91">
        <v>7269</v>
      </c>
      <c r="AG27" s="89">
        <f t="shared" si="16"/>
        <v>-0.5985760229778111</v>
      </c>
      <c r="AH27" s="89">
        <f t="shared" si="16"/>
        <v>-0.6123263172375842</v>
      </c>
      <c r="AI27" s="81">
        <f t="shared" si="8"/>
        <v>0.531582682753726</v>
      </c>
      <c r="AJ27" s="81">
        <f t="shared" si="9"/>
        <v>0.46841731724627395</v>
      </c>
      <c r="AK27" s="97">
        <v>3150618</v>
      </c>
      <c r="AL27" s="98">
        <v>220748</v>
      </c>
      <c r="AM27" s="95">
        <f t="shared" si="10"/>
        <v>14.272464529689962</v>
      </c>
      <c r="AN27" s="48">
        <v>42734</v>
      </c>
      <c r="AO27" s="96">
        <v>1</v>
      </c>
      <c r="AP27" s="53"/>
    </row>
    <row r="28" spans="1:42" s="50" customFormat="1" ht="11.25">
      <c r="A28" s="51">
        <v>22</v>
      </c>
      <c r="B28" s="58" t="s">
        <v>35</v>
      </c>
      <c r="C28" s="61" t="s">
        <v>76</v>
      </c>
      <c r="D28" s="54" t="s">
        <v>76</v>
      </c>
      <c r="E28" s="48">
        <v>42734</v>
      </c>
      <c r="F28" s="55" t="s">
        <v>77</v>
      </c>
      <c r="G28" s="71">
        <v>30</v>
      </c>
      <c r="H28" s="71">
        <v>30</v>
      </c>
      <c r="I28" s="70">
        <v>30</v>
      </c>
      <c r="J28" s="72">
        <v>1</v>
      </c>
      <c r="K28" s="73">
        <v>2550</v>
      </c>
      <c r="L28" s="74">
        <v>238</v>
      </c>
      <c r="M28" s="73">
        <v>3921.5</v>
      </c>
      <c r="N28" s="74">
        <v>394</v>
      </c>
      <c r="O28" s="73">
        <v>5878.5</v>
      </c>
      <c r="P28" s="74">
        <v>527</v>
      </c>
      <c r="Q28" s="75">
        <f t="shared" si="0"/>
        <v>12350</v>
      </c>
      <c r="R28" s="76">
        <f t="shared" si="1"/>
        <v>1159</v>
      </c>
      <c r="S28" s="77">
        <f t="shared" si="2"/>
        <v>38.63333333333333</v>
      </c>
      <c r="T28" s="78">
        <f t="shared" si="3"/>
        <v>10.655737704918034</v>
      </c>
      <c r="U28" s="79"/>
      <c r="V28" s="80"/>
      <c r="W28" s="81"/>
      <c r="X28" s="81"/>
      <c r="Y28" s="82">
        <f t="shared" si="4"/>
        <v>8061</v>
      </c>
      <c r="Z28" s="83">
        <f t="shared" si="5"/>
        <v>834</v>
      </c>
      <c r="AA28" s="84">
        <v>20411</v>
      </c>
      <c r="AB28" s="85">
        <v>1993</v>
      </c>
      <c r="AC28" s="77">
        <f t="shared" si="6"/>
        <v>66.43333333333334</v>
      </c>
      <c r="AD28" s="78">
        <f t="shared" si="7"/>
        <v>10.241344706472654</v>
      </c>
      <c r="AE28" s="90"/>
      <c r="AF28" s="91"/>
      <c r="AG28" s="89"/>
      <c r="AH28" s="89"/>
      <c r="AI28" s="81">
        <f t="shared" si="8"/>
        <v>0.5815353738083292</v>
      </c>
      <c r="AJ28" s="81">
        <f t="shared" si="9"/>
        <v>0.41846462619167085</v>
      </c>
      <c r="AK28" s="93">
        <v>20411</v>
      </c>
      <c r="AL28" s="94">
        <v>1993</v>
      </c>
      <c r="AM28" s="95">
        <f t="shared" si="10"/>
        <v>10.241344706472654</v>
      </c>
      <c r="AN28" s="48">
        <v>42734</v>
      </c>
      <c r="AO28" s="96">
        <v>1</v>
      </c>
      <c r="AP28" s="53"/>
    </row>
    <row r="29" spans="1:42" s="50" customFormat="1" ht="11.25">
      <c r="A29" s="51">
        <v>23</v>
      </c>
      <c r="B29" s="60"/>
      <c r="C29" s="61" t="s">
        <v>78</v>
      </c>
      <c r="D29" s="54" t="s">
        <v>78</v>
      </c>
      <c r="E29" s="48">
        <v>42720</v>
      </c>
      <c r="F29" s="55" t="s">
        <v>60</v>
      </c>
      <c r="G29" s="71">
        <v>16</v>
      </c>
      <c r="H29" s="71">
        <v>11</v>
      </c>
      <c r="I29" s="70">
        <v>11</v>
      </c>
      <c r="J29" s="72">
        <v>3</v>
      </c>
      <c r="K29" s="73">
        <v>3886.5</v>
      </c>
      <c r="L29" s="74">
        <v>288</v>
      </c>
      <c r="M29" s="73">
        <v>1790.5</v>
      </c>
      <c r="N29" s="74">
        <v>115</v>
      </c>
      <c r="O29" s="73">
        <v>4261</v>
      </c>
      <c r="P29" s="74">
        <v>270</v>
      </c>
      <c r="Q29" s="75">
        <f t="shared" si="0"/>
        <v>9938</v>
      </c>
      <c r="R29" s="76">
        <f t="shared" si="1"/>
        <v>673</v>
      </c>
      <c r="S29" s="77">
        <f t="shared" si="2"/>
        <v>61.18181818181818</v>
      </c>
      <c r="T29" s="78">
        <f t="shared" si="3"/>
        <v>14.766716196136702</v>
      </c>
      <c r="U29" s="79">
        <v>32891.5</v>
      </c>
      <c r="V29" s="80">
        <v>2345</v>
      </c>
      <c r="W29" s="81">
        <f aca="true" t="shared" si="17" ref="W29:W42">IF(U29&lt;&gt;0,-(U29-Q29)/U29,"")</f>
        <v>-0.6978550689387836</v>
      </c>
      <c r="X29" s="81">
        <f aca="true" t="shared" si="18" ref="X29:X42">IF(V29&lt;&gt;0,-(V29-R29)/V29,"")</f>
        <v>-0.7130063965884862</v>
      </c>
      <c r="Y29" s="82">
        <f t="shared" si="4"/>
        <v>11827.5</v>
      </c>
      <c r="Z29" s="83">
        <f t="shared" si="5"/>
        <v>880</v>
      </c>
      <c r="AA29" s="84">
        <v>21765.5</v>
      </c>
      <c r="AB29" s="85">
        <v>1553</v>
      </c>
      <c r="AC29" s="77">
        <f t="shared" si="6"/>
        <v>141.1818181818182</v>
      </c>
      <c r="AD29" s="78">
        <f t="shared" si="7"/>
        <v>14.01513200257566</v>
      </c>
      <c r="AE29" s="90">
        <v>56100.5</v>
      </c>
      <c r="AF29" s="91">
        <v>4299</v>
      </c>
      <c r="AG29" s="89">
        <f aca="true" t="shared" si="19" ref="AG29:AG42">IF(AE29&lt;&gt;0,-(AE29-AA29)/AE29,"")</f>
        <v>-0.6120266307786918</v>
      </c>
      <c r="AH29" s="89">
        <f aca="true" t="shared" si="20" ref="AH29:AH42">IF(AF29&lt;&gt;0,-(AF29-AB29)/AF29,"")</f>
        <v>-0.6387531984182367</v>
      </c>
      <c r="AI29" s="81">
        <f t="shared" si="8"/>
        <v>0.433354797166774</v>
      </c>
      <c r="AJ29" s="81">
        <f t="shared" si="9"/>
        <v>0.5666452028332261</v>
      </c>
      <c r="AK29" s="93">
        <v>170296.8</v>
      </c>
      <c r="AL29" s="94">
        <v>12658</v>
      </c>
      <c r="AM29" s="95">
        <f t="shared" si="10"/>
        <v>13.453689366408595</v>
      </c>
      <c r="AN29" s="48">
        <v>42734</v>
      </c>
      <c r="AO29" s="96">
        <v>1</v>
      </c>
      <c r="AP29" s="53"/>
    </row>
    <row r="30" spans="1:42" s="50" customFormat="1" ht="11.25">
      <c r="A30" s="51">
        <v>24</v>
      </c>
      <c r="B30" s="60"/>
      <c r="C30" s="61" t="s">
        <v>82</v>
      </c>
      <c r="D30" s="54" t="s">
        <v>82</v>
      </c>
      <c r="E30" s="48">
        <v>42706</v>
      </c>
      <c r="F30" s="55" t="s">
        <v>75</v>
      </c>
      <c r="G30" s="71">
        <v>16</v>
      </c>
      <c r="H30" s="71">
        <v>11</v>
      </c>
      <c r="I30" s="70">
        <v>11</v>
      </c>
      <c r="J30" s="72">
        <v>5</v>
      </c>
      <c r="K30" s="73">
        <v>1288</v>
      </c>
      <c r="L30" s="74">
        <v>117</v>
      </c>
      <c r="M30" s="73">
        <v>613</v>
      </c>
      <c r="N30" s="74">
        <v>53</v>
      </c>
      <c r="O30" s="73">
        <v>1308</v>
      </c>
      <c r="P30" s="74">
        <v>102</v>
      </c>
      <c r="Q30" s="75">
        <f t="shared" si="0"/>
        <v>3209</v>
      </c>
      <c r="R30" s="76">
        <f t="shared" si="1"/>
        <v>272</v>
      </c>
      <c r="S30" s="77">
        <f t="shared" si="2"/>
        <v>24.727272727272727</v>
      </c>
      <c r="T30" s="78">
        <f t="shared" si="3"/>
        <v>11.797794117647058</v>
      </c>
      <c r="U30" s="79">
        <v>7458</v>
      </c>
      <c r="V30" s="80">
        <v>538</v>
      </c>
      <c r="W30" s="81">
        <f t="shared" si="17"/>
        <v>-0.5697237865379459</v>
      </c>
      <c r="X30" s="81">
        <f t="shared" si="18"/>
        <v>-0.4944237918215613</v>
      </c>
      <c r="Y30" s="82">
        <f t="shared" si="4"/>
        <v>7514.5</v>
      </c>
      <c r="Z30" s="83">
        <f t="shared" si="5"/>
        <v>779</v>
      </c>
      <c r="AA30" s="84">
        <v>10723.5</v>
      </c>
      <c r="AB30" s="86">
        <v>1051</v>
      </c>
      <c r="AC30" s="77">
        <f t="shared" si="6"/>
        <v>95.54545454545455</v>
      </c>
      <c r="AD30" s="78">
        <f t="shared" si="7"/>
        <v>10.20313986679353</v>
      </c>
      <c r="AE30" s="90">
        <v>19544.5</v>
      </c>
      <c r="AF30" s="91">
        <v>2191</v>
      </c>
      <c r="AG30" s="89">
        <f t="shared" si="19"/>
        <v>-0.4513290183939216</v>
      </c>
      <c r="AH30" s="89">
        <f t="shared" si="20"/>
        <v>-0.5203103605659516</v>
      </c>
      <c r="AI30" s="81">
        <f t="shared" si="8"/>
        <v>0.2588011417697431</v>
      </c>
      <c r="AJ30" s="81">
        <f t="shared" si="9"/>
        <v>0.7411988582302569</v>
      </c>
      <c r="AK30" s="97">
        <v>180428.8</v>
      </c>
      <c r="AL30" s="98">
        <v>16599</v>
      </c>
      <c r="AM30" s="95">
        <f t="shared" si="10"/>
        <v>10.869859630098198</v>
      </c>
      <c r="AN30" s="48">
        <v>42734</v>
      </c>
      <c r="AO30" s="96">
        <v>1</v>
      </c>
      <c r="AP30" s="53"/>
    </row>
    <row r="31" spans="1:42" s="50" customFormat="1" ht="11.25">
      <c r="A31" s="51">
        <v>25</v>
      </c>
      <c r="B31" s="60"/>
      <c r="C31" s="61" t="s">
        <v>120</v>
      </c>
      <c r="D31" s="54" t="s">
        <v>121</v>
      </c>
      <c r="E31" s="48">
        <v>42664</v>
      </c>
      <c r="F31" s="55" t="s">
        <v>60</v>
      </c>
      <c r="G31" s="71">
        <v>138</v>
      </c>
      <c r="H31" s="71">
        <v>1</v>
      </c>
      <c r="I31" s="70">
        <v>1</v>
      </c>
      <c r="J31" s="72">
        <v>10</v>
      </c>
      <c r="K31" s="73">
        <v>0</v>
      </c>
      <c r="L31" s="74">
        <v>0</v>
      </c>
      <c r="M31" s="73">
        <v>0</v>
      </c>
      <c r="N31" s="74">
        <v>0</v>
      </c>
      <c r="O31" s="73">
        <v>0</v>
      </c>
      <c r="P31" s="74">
        <v>0</v>
      </c>
      <c r="Q31" s="75">
        <f t="shared" si="0"/>
        <v>0</v>
      </c>
      <c r="R31" s="76">
        <f t="shared" si="1"/>
        <v>0</v>
      </c>
      <c r="S31" s="77">
        <f t="shared" si="2"/>
        <v>0</v>
      </c>
      <c r="T31" s="78" t="e">
        <f t="shared" si="3"/>
        <v>#DIV/0!</v>
      </c>
      <c r="U31" s="79">
        <v>339</v>
      </c>
      <c r="V31" s="80">
        <v>53</v>
      </c>
      <c r="W31" s="81">
        <f t="shared" si="17"/>
        <v>-1</v>
      </c>
      <c r="X31" s="81">
        <f t="shared" si="18"/>
        <v>-1</v>
      </c>
      <c r="Y31" s="82">
        <f t="shared" si="4"/>
        <v>3564</v>
      </c>
      <c r="Z31" s="83">
        <f t="shared" si="5"/>
        <v>713</v>
      </c>
      <c r="AA31" s="84">
        <v>3564</v>
      </c>
      <c r="AB31" s="85">
        <v>713</v>
      </c>
      <c r="AC31" s="77">
        <f t="shared" si="6"/>
        <v>713</v>
      </c>
      <c r="AD31" s="78">
        <f t="shared" si="7"/>
        <v>4.998597475455821</v>
      </c>
      <c r="AE31" s="90">
        <v>628</v>
      </c>
      <c r="AF31" s="91">
        <v>100</v>
      </c>
      <c r="AG31" s="89">
        <f t="shared" si="19"/>
        <v>4.67515923566879</v>
      </c>
      <c r="AH31" s="89">
        <f t="shared" si="20"/>
        <v>6.13</v>
      </c>
      <c r="AI31" s="81">
        <f t="shared" si="8"/>
        <v>0</v>
      </c>
      <c r="AJ31" s="81">
        <f t="shared" si="9"/>
        <v>1</v>
      </c>
      <c r="AK31" s="93">
        <v>584851.34</v>
      </c>
      <c r="AL31" s="94">
        <v>51640</v>
      </c>
      <c r="AM31" s="95">
        <f t="shared" si="10"/>
        <v>11.325548799380325</v>
      </c>
      <c r="AN31" s="48">
        <v>42734</v>
      </c>
      <c r="AO31" s="96">
        <v>1</v>
      </c>
      <c r="AP31" s="53"/>
    </row>
    <row r="32" spans="1:42" s="50" customFormat="1" ht="11.25">
      <c r="A32" s="51">
        <v>26</v>
      </c>
      <c r="B32" s="60"/>
      <c r="C32" s="61" t="s">
        <v>92</v>
      </c>
      <c r="D32" s="54" t="s">
        <v>93</v>
      </c>
      <c r="E32" s="48">
        <v>42692</v>
      </c>
      <c r="F32" s="55" t="s">
        <v>60</v>
      </c>
      <c r="G32" s="71">
        <v>103</v>
      </c>
      <c r="H32" s="71">
        <v>8</v>
      </c>
      <c r="I32" s="70">
        <v>8</v>
      </c>
      <c r="J32" s="72">
        <v>7</v>
      </c>
      <c r="K32" s="73">
        <v>692</v>
      </c>
      <c r="L32" s="74">
        <v>131</v>
      </c>
      <c r="M32" s="73">
        <v>425</v>
      </c>
      <c r="N32" s="74">
        <v>70</v>
      </c>
      <c r="O32" s="73">
        <v>424</v>
      </c>
      <c r="P32" s="74">
        <v>54</v>
      </c>
      <c r="Q32" s="75">
        <f t="shared" si="0"/>
        <v>1541</v>
      </c>
      <c r="R32" s="76">
        <f t="shared" si="1"/>
        <v>255</v>
      </c>
      <c r="S32" s="77">
        <f t="shared" si="2"/>
        <v>31.875</v>
      </c>
      <c r="T32" s="78">
        <f t="shared" si="3"/>
        <v>6.043137254901961</v>
      </c>
      <c r="U32" s="79">
        <v>2666</v>
      </c>
      <c r="V32" s="80">
        <v>378</v>
      </c>
      <c r="W32" s="81">
        <f t="shared" si="17"/>
        <v>-0.42198049512378094</v>
      </c>
      <c r="X32" s="81">
        <f t="shared" si="18"/>
        <v>-0.3253968253968254</v>
      </c>
      <c r="Y32" s="82">
        <f t="shared" si="4"/>
        <v>2288</v>
      </c>
      <c r="Z32" s="83">
        <f t="shared" si="5"/>
        <v>375</v>
      </c>
      <c r="AA32" s="84">
        <v>3829</v>
      </c>
      <c r="AB32" s="85">
        <v>630</v>
      </c>
      <c r="AC32" s="77">
        <f t="shared" si="6"/>
        <v>78.75</v>
      </c>
      <c r="AD32" s="78">
        <f t="shared" si="7"/>
        <v>6.0777777777777775</v>
      </c>
      <c r="AE32" s="90">
        <v>4399</v>
      </c>
      <c r="AF32" s="91">
        <v>696</v>
      </c>
      <c r="AG32" s="89">
        <f t="shared" si="19"/>
        <v>-0.12957490338713343</v>
      </c>
      <c r="AH32" s="89">
        <f t="shared" si="20"/>
        <v>-0.09482758620689655</v>
      </c>
      <c r="AI32" s="81">
        <f t="shared" si="8"/>
        <v>0.40476190476190477</v>
      </c>
      <c r="AJ32" s="81">
        <f t="shared" si="9"/>
        <v>0.5952380952380952</v>
      </c>
      <c r="AK32" s="93">
        <v>911083.76</v>
      </c>
      <c r="AL32" s="94">
        <v>80518</v>
      </c>
      <c r="AM32" s="95">
        <f t="shared" si="10"/>
        <v>11.31528055838446</v>
      </c>
      <c r="AN32" s="48">
        <v>42734</v>
      </c>
      <c r="AO32" s="96">
        <v>1</v>
      </c>
      <c r="AP32" s="53"/>
    </row>
    <row r="33" spans="1:42" s="50" customFormat="1" ht="11.25">
      <c r="A33" s="51">
        <v>27</v>
      </c>
      <c r="B33" s="60"/>
      <c r="C33" s="61" t="s">
        <v>79</v>
      </c>
      <c r="D33" s="54" t="s">
        <v>79</v>
      </c>
      <c r="E33" s="48">
        <v>42363</v>
      </c>
      <c r="F33" s="55" t="s">
        <v>40</v>
      </c>
      <c r="G33" s="71">
        <v>279</v>
      </c>
      <c r="H33" s="71">
        <v>1</v>
      </c>
      <c r="I33" s="70">
        <v>1</v>
      </c>
      <c r="J33" s="72">
        <v>21</v>
      </c>
      <c r="K33" s="73">
        <v>0</v>
      </c>
      <c r="L33" s="74">
        <v>0</v>
      </c>
      <c r="M33" s="73">
        <v>4193</v>
      </c>
      <c r="N33" s="74">
        <v>599</v>
      </c>
      <c r="O33" s="73">
        <v>0</v>
      </c>
      <c r="P33" s="74">
        <v>0</v>
      </c>
      <c r="Q33" s="75">
        <f t="shared" si="0"/>
        <v>4193</v>
      </c>
      <c r="R33" s="76">
        <f t="shared" si="1"/>
        <v>599</v>
      </c>
      <c r="S33" s="77">
        <f t="shared" si="2"/>
        <v>599</v>
      </c>
      <c r="T33" s="78">
        <f t="shared" si="3"/>
        <v>7</v>
      </c>
      <c r="U33" s="79">
        <v>0</v>
      </c>
      <c r="V33" s="80">
        <v>0</v>
      </c>
      <c r="W33" s="81">
        <f t="shared" si="17"/>
      </c>
      <c r="X33" s="81">
        <f t="shared" si="18"/>
      </c>
      <c r="Y33" s="82">
        <f t="shared" si="4"/>
        <v>0</v>
      </c>
      <c r="Z33" s="83">
        <f t="shared" si="5"/>
        <v>0</v>
      </c>
      <c r="AA33" s="84">
        <v>4193</v>
      </c>
      <c r="AB33" s="86">
        <v>599</v>
      </c>
      <c r="AC33" s="77">
        <f t="shared" si="6"/>
        <v>599</v>
      </c>
      <c r="AD33" s="78">
        <f t="shared" si="7"/>
        <v>7</v>
      </c>
      <c r="AE33" s="90">
        <v>1794.85</v>
      </c>
      <c r="AF33" s="91">
        <v>257</v>
      </c>
      <c r="AG33" s="89">
        <f t="shared" si="19"/>
        <v>1.3361283672730313</v>
      </c>
      <c r="AH33" s="89">
        <f t="shared" si="20"/>
        <v>1.3307392996108949</v>
      </c>
      <c r="AI33" s="81">
        <f t="shared" si="8"/>
        <v>1</v>
      </c>
      <c r="AJ33" s="81">
        <f t="shared" si="9"/>
        <v>0</v>
      </c>
      <c r="AK33" s="97">
        <v>4654181.37</v>
      </c>
      <c r="AL33" s="98">
        <v>451794</v>
      </c>
      <c r="AM33" s="95">
        <f t="shared" si="10"/>
        <v>10.30155639517125</v>
      </c>
      <c r="AN33" s="48">
        <v>42734</v>
      </c>
      <c r="AO33" s="96">
        <v>1</v>
      </c>
      <c r="AP33" s="53"/>
    </row>
    <row r="34" spans="1:42" s="50" customFormat="1" ht="11.25">
      <c r="A34" s="51">
        <v>28</v>
      </c>
      <c r="B34" s="60"/>
      <c r="C34" s="61" t="s">
        <v>85</v>
      </c>
      <c r="D34" s="54" t="s">
        <v>85</v>
      </c>
      <c r="E34" s="48">
        <v>42720</v>
      </c>
      <c r="F34" s="55" t="s">
        <v>86</v>
      </c>
      <c r="G34" s="71">
        <v>45</v>
      </c>
      <c r="H34" s="71">
        <v>27</v>
      </c>
      <c r="I34" s="70">
        <v>27</v>
      </c>
      <c r="J34" s="72">
        <v>3</v>
      </c>
      <c r="K34" s="73">
        <v>296</v>
      </c>
      <c r="L34" s="74">
        <v>32</v>
      </c>
      <c r="M34" s="73">
        <v>921</v>
      </c>
      <c r="N34" s="74">
        <v>103</v>
      </c>
      <c r="O34" s="73">
        <v>1535</v>
      </c>
      <c r="P34" s="74">
        <v>171</v>
      </c>
      <c r="Q34" s="75">
        <f t="shared" si="0"/>
        <v>2752</v>
      </c>
      <c r="R34" s="76">
        <f t="shared" si="1"/>
        <v>306</v>
      </c>
      <c r="S34" s="77">
        <f t="shared" si="2"/>
        <v>11.333333333333334</v>
      </c>
      <c r="T34" s="78">
        <f t="shared" si="3"/>
        <v>8.993464052287582</v>
      </c>
      <c r="U34" s="79">
        <v>8586</v>
      </c>
      <c r="V34" s="80">
        <v>984</v>
      </c>
      <c r="W34" s="81">
        <f t="shared" si="17"/>
        <v>-0.6794782203587235</v>
      </c>
      <c r="X34" s="81">
        <f t="shared" si="18"/>
        <v>-0.6890243902439024</v>
      </c>
      <c r="Y34" s="82">
        <f t="shared" si="4"/>
        <v>2383</v>
      </c>
      <c r="Z34" s="83">
        <f t="shared" si="5"/>
        <v>282</v>
      </c>
      <c r="AA34" s="84">
        <v>5135</v>
      </c>
      <c r="AB34" s="86">
        <v>588</v>
      </c>
      <c r="AC34" s="77">
        <f t="shared" si="6"/>
        <v>21.77777777777778</v>
      </c>
      <c r="AD34" s="78">
        <f t="shared" si="7"/>
        <v>8.732993197278912</v>
      </c>
      <c r="AE34" s="90">
        <v>11992</v>
      </c>
      <c r="AF34" s="91">
        <v>1397</v>
      </c>
      <c r="AG34" s="89">
        <f t="shared" si="19"/>
        <v>-0.5717978652434956</v>
      </c>
      <c r="AH34" s="89">
        <f t="shared" si="20"/>
        <v>-0.5790980672870437</v>
      </c>
      <c r="AI34" s="81">
        <f t="shared" si="8"/>
        <v>0.5204081632653061</v>
      </c>
      <c r="AJ34" s="81">
        <f t="shared" si="9"/>
        <v>0.47959183673469385</v>
      </c>
      <c r="AK34" s="97">
        <v>39551.28</v>
      </c>
      <c r="AL34" s="98">
        <v>4471</v>
      </c>
      <c r="AM34" s="95">
        <f t="shared" si="10"/>
        <v>8.846182062178483</v>
      </c>
      <c r="AN34" s="48">
        <v>42734</v>
      </c>
      <c r="AO34" s="96">
        <v>1</v>
      </c>
      <c r="AP34" s="53"/>
    </row>
    <row r="35" spans="1:42" s="50" customFormat="1" ht="11.25">
      <c r="A35" s="51">
        <v>29</v>
      </c>
      <c r="B35" s="60"/>
      <c r="C35" s="61" t="s">
        <v>83</v>
      </c>
      <c r="D35" s="54" t="s">
        <v>84</v>
      </c>
      <c r="E35" s="48">
        <v>42706</v>
      </c>
      <c r="F35" s="55" t="s">
        <v>60</v>
      </c>
      <c r="G35" s="71">
        <v>107</v>
      </c>
      <c r="H35" s="71">
        <v>18</v>
      </c>
      <c r="I35" s="70">
        <v>18</v>
      </c>
      <c r="J35" s="72">
        <v>5</v>
      </c>
      <c r="K35" s="73">
        <v>949</v>
      </c>
      <c r="L35" s="74">
        <v>133</v>
      </c>
      <c r="M35" s="73">
        <v>988.5</v>
      </c>
      <c r="N35" s="74">
        <v>121</v>
      </c>
      <c r="O35" s="73">
        <v>1141</v>
      </c>
      <c r="P35" s="74">
        <v>138</v>
      </c>
      <c r="Q35" s="75">
        <f t="shared" si="0"/>
        <v>3078.5</v>
      </c>
      <c r="R35" s="76">
        <f t="shared" si="1"/>
        <v>392</v>
      </c>
      <c r="S35" s="77">
        <f t="shared" si="2"/>
        <v>21.77777777777778</v>
      </c>
      <c r="T35" s="78">
        <f t="shared" si="3"/>
        <v>7.853316326530612</v>
      </c>
      <c r="U35" s="79">
        <v>8475</v>
      </c>
      <c r="V35" s="80">
        <v>935</v>
      </c>
      <c r="W35" s="81">
        <f t="shared" si="17"/>
        <v>-0.6367551622418879</v>
      </c>
      <c r="X35" s="81">
        <f t="shared" si="18"/>
        <v>-0.5807486631016042</v>
      </c>
      <c r="Y35" s="82">
        <f t="shared" si="4"/>
        <v>1266</v>
      </c>
      <c r="Z35" s="83">
        <f t="shared" si="5"/>
        <v>161</v>
      </c>
      <c r="AA35" s="84">
        <v>4344.5</v>
      </c>
      <c r="AB35" s="85">
        <v>553</v>
      </c>
      <c r="AC35" s="77">
        <f t="shared" si="6"/>
        <v>30.72222222222222</v>
      </c>
      <c r="AD35" s="78">
        <f t="shared" si="7"/>
        <v>7.85623869801085</v>
      </c>
      <c r="AE35" s="90">
        <v>10806.5</v>
      </c>
      <c r="AF35" s="91">
        <v>1229</v>
      </c>
      <c r="AG35" s="89">
        <f t="shared" si="19"/>
        <v>-0.5979734419099616</v>
      </c>
      <c r="AH35" s="89">
        <f t="shared" si="20"/>
        <v>-0.5500406834825061</v>
      </c>
      <c r="AI35" s="81">
        <f t="shared" si="8"/>
        <v>0.7088607594936709</v>
      </c>
      <c r="AJ35" s="81">
        <f t="shared" si="9"/>
        <v>0.2911392405063291</v>
      </c>
      <c r="AK35" s="93">
        <v>555984.56</v>
      </c>
      <c r="AL35" s="94">
        <v>50991</v>
      </c>
      <c r="AM35" s="95">
        <f t="shared" si="10"/>
        <v>10.903582200780532</v>
      </c>
      <c r="AN35" s="48">
        <v>42734</v>
      </c>
      <c r="AO35" s="96">
        <v>1</v>
      </c>
      <c r="AP35" s="53"/>
    </row>
    <row r="36" spans="1:42" s="50" customFormat="1" ht="11.25">
      <c r="A36" s="51">
        <v>30</v>
      </c>
      <c r="B36" s="60"/>
      <c r="C36" s="59" t="s">
        <v>80</v>
      </c>
      <c r="D36" s="56" t="s">
        <v>81</v>
      </c>
      <c r="E36" s="63">
        <v>42713</v>
      </c>
      <c r="F36" s="55" t="s">
        <v>37</v>
      </c>
      <c r="G36" s="69">
        <v>35</v>
      </c>
      <c r="H36" s="69">
        <v>2</v>
      </c>
      <c r="I36" s="70">
        <v>2</v>
      </c>
      <c r="J36" s="72">
        <v>4</v>
      </c>
      <c r="K36" s="73">
        <v>876</v>
      </c>
      <c r="L36" s="74">
        <v>57</v>
      </c>
      <c r="M36" s="73">
        <v>429</v>
      </c>
      <c r="N36" s="74">
        <v>28</v>
      </c>
      <c r="O36" s="73">
        <v>1991</v>
      </c>
      <c r="P36" s="74">
        <v>98</v>
      </c>
      <c r="Q36" s="75">
        <f t="shared" si="0"/>
        <v>3296</v>
      </c>
      <c r="R36" s="76">
        <f t="shared" si="1"/>
        <v>183</v>
      </c>
      <c r="S36" s="77">
        <f t="shared" si="2"/>
        <v>91.5</v>
      </c>
      <c r="T36" s="78">
        <f t="shared" si="3"/>
        <v>18.010928961748633</v>
      </c>
      <c r="U36" s="79">
        <v>30682</v>
      </c>
      <c r="V36" s="80">
        <v>1359</v>
      </c>
      <c r="W36" s="81">
        <f t="shared" si="17"/>
        <v>-0.8925754514047324</v>
      </c>
      <c r="X36" s="81">
        <f t="shared" si="18"/>
        <v>-0.8653421633554084</v>
      </c>
      <c r="Y36" s="82">
        <f t="shared" si="4"/>
        <v>2641</v>
      </c>
      <c r="Z36" s="83">
        <f t="shared" si="5"/>
        <v>206</v>
      </c>
      <c r="AA36" s="84">
        <v>5937</v>
      </c>
      <c r="AB36" s="85">
        <v>389</v>
      </c>
      <c r="AC36" s="77">
        <f t="shared" si="6"/>
        <v>194.5</v>
      </c>
      <c r="AD36" s="78">
        <f t="shared" si="7"/>
        <v>15.262210796915166</v>
      </c>
      <c r="AE36" s="87">
        <v>50994</v>
      </c>
      <c r="AF36" s="88">
        <v>2449</v>
      </c>
      <c r="AG36" s="89">
        <f t="shared" si="19"/>
        <v>-0.8835745381809624</v>
      </c>
      <c r="AH36" s="89">
        <f t="shared" si="20"/>
        <v>-0.8411596570028583</v>
      </c>
      <c r="AI36" s="81">
        <f t="shared" si="8"/>
        <v>0.4704370179948586</v>
      </c>
      <c r="AJ36" s="81">
        <f t="shared" si="9"/>
        <v>0.5295629820051414</v>
      </c>
      <c r="AK36" s="93">
        <v>469210</v>
      </c>
      <c r="AL36" s="94">
        <v>30311</v>
      </c>
      <c r="AM36" s="95">
        <f t="shared" si="10"/>
        <v>15.479858797136353</v>
      </c>
      <c r="AN36" s="48">
        <v>42734</v>
      </c>
      <c r="AO36" s="96">
        <v>1</v>
      </c>
      <c r="AP36" s="53"/>
    </row>
    <row r="37" spans="1:42" s="50" customFormat="1" ht="11.25">
      <c r="A37" s="51">
        <v>31</v>
      </c>
      <c r="B37" s="62"/>
      <c r="C37" s="59" t="s">
        <v>90</v>
      </c>
      <c r="D37" s="56" t="s">
        <v>91</v>
      </c>
      <c r="E37" s="63">
        <v>42706</v>
      </c>
      <c r="F37" s="55" t="s">
        <v>55</v>
      </c>
      <c r="G37" s="69">
        <v>191</v>
      </c>
      <c r="H37" s="69">
        <v>1</v>
      </c>
      <c r="I37" s="70">
        <v>1</v>
      </c>
      <c r="J37" s="72">
        <v>5</v>
      </c>
      <c r="K37" s="73">
        <v>77</v>
      </c>
      <c r="L37" s="74">
        <v>7</v>
      </c>
      <c r="M37" s="73">
        <v>872</v>
      </c>
      <c r="N37" s="74">
        <v>82</v>
      </c>
      <c r="O37" s="73">
        <v>1145</v>
      </c>
      <c r="P37" s="74">
        <v>109</v>
      </c>
      <c r="Q37" s="75">
        <f t="shared" si="0"/>
        <v>2094</v>
      </c>
      <c r="R37" s="76">
        <f t="shared" si="1"/>
        <v>198</v>
      </c>
      <c r="S37" s="77">
        <f t="shared" si="2"/>
        <v>198</v>
      </c>
      <c r="T37" s="78">
        <f t="shared" si="3"/>
        <v>10.575757575757576</v>
      </c>
      <c r="U37" s="79">
        <v>49251</v>
      </c>
      <c r="V37" s="80">
        <v>3792</v>
      </c>
      <c r="W37" s="81">
        <f t="shared" si="17"/>
        <v>-0.957483096789913</v>
      </c>
      <c r="X37" s="81">
        <f t="shared" si="18"/>
        <v>-0.9477848101265823</v>
      </c>
      <c r="Y37" s="82">
        <f t="shared" si="4"/>
        <v>805</v>
      </c>
      <c r="Z37" s="83">
        <f t="shared" si="5"/>
        <v>91</v>
      </c>
      <c r="AA37" s="84">
        <v>2899</v>
      </c>
      <c r="AB37" s="86">
        <v>289</v>
      </c>
      <c r="AC37" s="77">
        <f t="shared" si="6"/>
        <v>289</v>
      </c>
      <c r="AD37" s="78">
        <f t="shared" si="7"/>
        <v>10.03114186851211</v>
      </c>
      <c r="AE37" s="87">
        <v>78804</v>
      </c>
      <c r="AF37" s="88">
        <v>6513</v>
      </c>
      <c r="AG37" s="89">
        <f t="shared" si="19"/>
        <v>-0.9632125272828791</v>
      </c>
      <c r="AH37" s="89">
        <f t="shared" si="20"/>
        <v>-0.9556272071242131</v>
      </c>
      <c r="AI37" s="81">
        <f t="shared" si="8"/>
        <v>0.6851211072664359</v>
      </c>
      <c r="AJ37" s="81">
        <f t="shared" si="9"/>
        <v>0.314878892733564</v>
      </c>
      <c r="AK37" s="93">
        <v>3363523</v>
      </c>
      <c r="AL37" s="94">
        <v>262430</v>
      </c>
      <c r="AM37" s="95">
        <f t="shared" si="10"/>
        <v>12.816838776054567</v>
      </c>
      <c r="AN37" s="48">
        <v>42734</v>
      </c>
      <c r="AO37" s="96">
        <v>1</v>
      </c>
      <c r="AP37" s="53"/>
    </row>
    <row r="38" spans="1:42" s="50" customFormat="1" ht="11.25">
      <c r="A38" s="51">
        <v>32</v>
      </c>
      <c r="B38" s="60"/>
      <c r="C38" s="59" t="s">
        <v>96</v>
      </c>
      <c r="D38" s="56" t="s">
        <v>96</v>
      </c>
      <c r="E38" s="63">
        <v>42664</v>
      </c>
      <c r="F38" s="55" t="s">
        <v>37</v>
      </c>
      <c r="G38" s="69">
        <v>341</v>
      </c>
      <c r="H38" s="69">
        <v>2</v>
      </c>
      <c r="I38" s="70">
        <v>2</v>
      </c>
      <c r="J38" s="72">
        <v>11</v>
      </c>
      <c r="K38" s="73">
        <v>246</v>
      </c>
      <c r="L38" s="74">
        <v>28</v>
      </c>
      <c r="M38" s="73">
        <v>720</v>
      </c>
      <c r="N38" s="74">
        <v>85</v>
      </c>
      <c r="O38" s="73">
        <v>416</v>
      </c>
      <c r="P38" s="74">
        <v>49</v>
      </c>
      <c r="Q38" s="75">
        <f t="shared" si="0"/>
        <v>1382</v>
      </c>
      <c r="R38" s="76">
        <f t="shared" si="1"/>
        <v>162</v>
      </c>
      <c r="S38" s="77">
        <f t="shared" si="2"/>
        <v>81</v>
      </c>
      <c r="T38" s="78">
        <f t="shared" si="3"/>
        <v>8.530864197530864</v>
      </c>
      <c r="U38" s="79">
        <v>2357</v>
      </c>
      <c r="V38" s="80">
        <v>273</v>
      </c>
      <c r="W38" s="81">
        <f t="shared" si="17"/>
        <v>-0.4136614340263046</v>
      </c>
      <c r="X38" s="81">
        <f t="shared" si="18"/>
        <v>-0.4065934065934066</v>
      </c>
      <c r="Y38" s="82">
        <f t="shared" si="4"/>
        <v>1005</v>
      </c>
      <c r="Z38" s="83">
        <f t="shared" si="5"/>
        <v>127</v>
      </c>
      <c r="AA38" s="84">
        <v>2387</v>
      </c>
      <c r="AB38" s="85">
        <v>289</v>
      </c>
      <c r="AC38" s="77">
        <f t="shared" si="6"/>
        <v>144.5</v>
      </c>
      <c r="AD38" s="78">
        <f t="shared" si="7"/>
        <v>8.259515570934257</v>
      </c>
      <c r="AE38" s="87">
        <v>4013</v>
      </c>
      <c r="AF38" s="88">
        <v>475</v>
      </c>
      <c r="AG38" s="89">
        <f t="shared" si="19"/>
        <v>-0.405183154747072</v>
      </c>
      <c r="AH38" s="89">
        <f t="shared" si="20"/>
        <v>-0.391578947368421</v>
      </c>
      <c r="AI38" s="81">
        <f t="shared" si="8"/>
        <v>0.5605536332179931</v>
      </c>
      <c r="AJ38" s="81">
        <f t="shared" si="9"/>
        <v>0.43944636678200694</v>
      </c>
      <c r="AK38" s="93">
        <v>15542286</v>
      </c>
      <c r="AL38" s="94">
        <v>1373260</v>
      </c>
      <c r="AM38" s="95">
        <f t="shared" si="10"/>
        <v>11.317802892387457</v>
      </c>
      <c r="AN38" s="48">
        <v>42734</v>
      </c>
      <c r="AO38" s="96">
        <v>1</v>
      </c>
      <c r="AP38" s="53"/>
    </row>
    <row r="39" spans="1:42" s="50" customFormat="1" ht="11.25">
      <c r="A39" s="51">
        <v>33</v>
      </c>
      <c r="B39" s="60"/>
      <c r="C39" s="61" t="s">
        <v>94</v>
      </c>
      <c r="D39" s="54" t="s">
        <v>95</v>
      </c>
      <c r="E39" s="48">
        <v>42727</v>
      </c>
      <c r="F39" s="55" t="s">
        <v>75</v>
      </c>
      <c r="G39" s="71">
        <v>10</v>
      </c>
      <c r="H39" s="71">
        <v>6</v>
      </c>
      <c r="I39" s="70">
        <v>6</v>
      </c>
      <c r="J39" s="72">
        <v>2</v>
      </c>
      <c r="K39" s="73">
        <v>764</v>
      </c>
      <c r="L39" s="74">
        <v>47</v>
      </c>
      <c r="M39" s="73">
        <v>216</v>
      </c>
      <c r="N39" s="74">
        <v>16</v>
      </c>
      <c r="O39" s="73">
        <v>431</v>
      </c>
      <c r="P39" s="74">
        <v>27</v>
      </c>
      <c r="Q39" s="75">
        <f t="shared" si="0"/>
        <v>1411</v>
      </c>
      <c r="R39" s="76">
        <f t="shared" si="1"/>
        <v>90</v>
      </c>
      <c r="S39" s="77">
        <f t="shared" si="2"/>
        <v>15</v>
      </c>
      <c r="T39" s="78">
        <f aca="true" t="shared" si="21" ref="T39:T53">Q39/R39</f>
        <v>15.677777777777777</v>
      </c>
      <c r="U39" s="79">
        <v>7791.5</v>
      </c>
      <c r="V39" s="80">
        <v>544</v>
      </c>
      <c r="W39" s="81">
        <f t="shared" si="17"/>
        <v>-0.8189052172238979</v>
      </c>
      <c r="X39" s="81">
        <f t="shared" si="18"/>
        <v>-0.8345588235294118</v>
      </c>
      <c r="Y39" s="82">
        <f t="shared" si="4"/>
        <v>2204.5</v>
      </c>
      <c r="Z39" s="83">
        <f t="shared" si="5"/>
        <v>181</v>
      </c>
      <c r="AA39" s="84">
        <v>3615.5</v>
      </c>
      <c r="AB39" s="86">
        <v>271</v>
      </c>
      <c r="AC39" s="77">
        <f t="shared" si="6"/>
        <v>45.166666666666664</v>
      </c>
      <c r="AD39" s="78">
        <f t="shared" si="7"/>
        <v>13.341328413284133</v>
      </c>
      <c r="AE39" s="90">
        <v>14832</v>
      </c>
      <c r="AF39" s="91">
        <v>1125</v>
      </c>
      <c r="AG39" s="89">
        <f t="shared" si="19"/>
        <v>-0.7562365156418555</v>
      </c>
      <c r="AH39" s="89">
        <f t="shared" si="20"/>
        <v>-0.7591111111111111</v>
      </c>
      <c r="AI39" s="81">
        <f t="shared" si="8"/>
        <v>0.33210332103321033</v>
      </c>
      <c r="AJ39" s="81">
        <f t="shared" si="9"/>
        <v>0.6678966789667896</v>
      </c>
      <c r="AK39" s="97">
        <v>20775</v>
      </c>
      <c r="AL39" s="98">
        <v>1626</v>
      </c>
      <c r="AM39" s="95">
        <f aca="true" t="shared" si="22" ref="AM39:AM53">AK39/AL39</f>
        <v>12.776752767527675</v>
      </c>
      <c r="AN39" s="48">
        <v>42734</v>
      </c>
      <c r="AO39" s="96">
        <v>1</v>
      </c>
      <c r="AP39" s="53"/>
    </row>
    <row r="40" spans="1:42" s="50" customFormat="1" ht="11.25">
      <c r="A40" s="51">
        <v>34</v>
      </c>
      <c r="B40" s="60"/>
      <c r="C40" s="61" t="s">
        <v>87</v>
      </c>
      <c r="D40" s="54" t="s">
        <v>88</v>
      </c>
      <c r="E40" s="48">
        <v>42720</v>
      </c>
      <c r="F40" s="55" t="s">
        <v>89</v>
      </c>
      <c r="G40" s="71">
        <v>26</v>
      </c>
      <c r="H40" s="71">
        <v>3</v>
      </c>
      <c r="I40" s="70">
        <v>3</v>
      </c>
      <c r="J40" s="72">
        <v>3</v>
      </c>
      <c r="K40" s="73">
        <v>892</v>
      </c>
      <c r="L40" s="74">
        <v>59</v>
      </c>
      <c r="M40" s="73">
        <v>320</v>
      </c>
      <c r="N40" s="74">
        <v>14</v>
      </c>
      <c r="O40" s="73">
        <v>1050</v>
      </c>
      <c r="P40" s="74">
        <v>56</v>
      </c>
      <c r="Q40" s="75">
        <f t="shared" si="0"/>
        <v>2262</v>
      </c>
      <c r="R40" s="76">
        <f t="shared" si="1"/>
        <v>129</v>
      </c>
      <c r="S40" s="77">
        <f t="shared" si="2"/>
        <v>43</v>
      </c>
      <c r="T40" s="78">
        <f t="shared" si="21"/>
        <v>17.53488372093023</v>
      </c>
      <c r="U40" s="79">
        <v>24725.5</v>
      </c>
      <c r="V40" s="80">
        <v>1281</v>
      </c>
      <c r="W40" s="81">
        <f t="shared" si="17"/>
        <v>-0.9085155001921094</v>
      </c>
      <c r="X40" s="81">
        <f t="shared" si="18"/>
        <v>-0.8992974238875878</v>
      </c>
      <c r="Y40" s="82">
        <f t="shared" si="4"/>
        <v>1380</v>
      </c>
      <c r="Z40" s="83">
        <f t="shared" si="5"/>
        <v>96</v>
      </c>
      <c r="AA40" s="84">
        <v>3642</v>
      </c>
      <c r="AB40" s="86">
        <v>225</v>
      </c>
      <c r="AC40" s="77">
        <f t="shared" si="6"/>
        <v>75</v>
      </c>
      <c r="AD40" s="78">
        <f t="shared" si="7"/>
        <v>16.186666666666667</v>
      </c>
      <c r="AE40" s="90">
        <v>38539</v>
      </c>
      <c r="AF40" s="91">
        <v>2128</v>
      </c>
      <c r="AG40" s="89">
        <f t="shared" si="19"/>
        <v>-0.9054983263706894</v>
      </c>
      <c r="AH40" s="89">
        <f t="shared" si="20"/>
        <v>-0.894266917293233</v>
      </c>
      <c r="AI40" s="81">
        <f t="shared" si="8"/>
        <v>0.5733333333333334</v>
      </c>
      <c r="AJ40" s="81">
        <f t="shared" si="9"/>
        <v>0.4266666666666667</v>
      </c>
      <c r="AK40" s="97">
        <v>170786</v>
      </c>
      <c r="AL40" s="98">
        <v>10322</v>
      </c>
      <c r="AM40" s="95">
        <f t="shared" si="22"/>
        <v>16.54582445262546</v>
      </c>
      <c r="AN40" s="48">
        <v>42734</v>
      </c>
      <c r="AO40" s="96">
        <v>1</v>
      </c>
      <c r="AP40" s="53"/>
    </row>
    <row r="41" spans="1:42" s="50" customFormat="1" ht="11.25">
      <c r="A41" s="51">
        <v>35</v>
      </c>
      <c r="B41" s="60"/>
      <c r="C41" s="61" t="s">
        <v>105</v>
      </c>
      <c r="D41" s="54" t="s">
        <v>106</v>
      </c>
      <c r="E41" s="48">
        <v>42727</v>
      </c>
      <c r="F41" s="55" t="s">
        <v>107</v>
      </c>
      <c r="G41" s="71">
        <v>33</v>
      </c>
      <c r="H41" s="71">
        <v>3</v>
      </c>
      <c r="I41" s="70">
        <v>3</v>
      </c>
      <c r="J41" s="72">
        <v>2</v>
      </c>
      <c r="K41" s="73">
        <v>86</v>
      </c>
      <c r="L41" s="74">
        <v>21</v>
      </c>
      <c r="M41" s="73">
        <v>258</v>
      </c>
      <c r="N41" s="74">
        <v>60</v>
      </c>
      <c r="O41" s="73">
        <v>171</v>
      </c>
      <c r="P41" s="74">
        <v>38</v>
      </c>
      <c r="Q41" s="75">
        <f t="shared" si="0"/>
        <v>515</v>
      </c>
      <c r="R41" s="76">
        <f t="shared" si="1"/>
        <v>119</v>
      </c>
      <c r="S41" s="77">
        <f t="shared" si="2"/>
        <v>39.666666666666664</v>
      </c>
      <c r="T41" s="78">
        <f t="shared" si="21"/>
        <v>4.3277310924369745</v>
      </c>
      <c r="U41" s="79">
        <v>7986</v>
      </c>
      <c r="V41" s="80">
        <v>650</v>
      </c>
      <c r="W41" s="81">
        <f t="shared" si="17"/>
        <v>-0.9355121462559479</v>
      </c>
      <c r="X41" s="81">
        <f t="shared" si="18"/>
        <v>-0.816923076923077</v>
      </c>
      <c r="Y41" s="82">
        <f t="shared" si="4"/>
        <v>397</v>
      </c>
      <c r="Z41" s="83">
        <f t="shared" si="5"/>
        <v>81</v>
      </c>
      <c r="AA41" s="84">
        <v>912</v>
      </c>
      <c r="AB41" s="86">
        <v>200</v>
      </c>
      <c r="AC41" s="77">
        <f t="shared" si="6"/>
        <v>66.66666666666667</v>
      </c>
      <c r="AD41" s="78">
        <f t="shared" si="7"/>
        <v>4.56</v>
      </c>
      <c r="AE41" s="90">
        <v>11521</v>
      </c>
      <c r="AF41" s="91">
        <v>990</v>
      </c>
      <c r="AG41" s="89">
        <f t="shared" si="19"/>
        <v>-0.9208402048433296</v>
      </c>
      <c r="AH41" s="89">
        <f t="shared" si="20"/>
        <v>-0.797979797979798</v>
      </c>
      <c r="AI41" s="81">
        <f t="shared" si="8"/>
        <v>0.595</v>
      </c>
      <c r="AJ41" s="81">
        <f t="shared" si="9"/>
        <v>0.405</v>
      </c>
      <c r="AK41" s="97">
        <v>12433</v>
      </c>
      <c r="AL41" s="98">
        <v>1190</v>
      </c>
      <c r="AM41" s="95">
        <f t="shared" si="22"/>
        <v>10.447899159663866</v>
      </c>
      <c r="AN41" s="48">
        <v>42734</v>
      </c>
      <c r="AO41" s="96">
        <v>1</v>
      </c>
      <c r="AP41" s="53"/>
    </row>
    <row r="42" spans="1:42" s="50" customFormat="1" ht="11.25">
      <c r="A42" s="51">
        <v>36</v>
      </c>
      <c r="B42" s="60"/>
      <c r="C42" s="61" t="s">
        <v>99</v>
      </c>
      <c r="D42" s="54" t="s">
        <v>99</v>
      </c>
      <c r="E42" s="48">
        <v>42727</v>
      </c>
      <c r="F42" s="55" t="s">
        <v>100</v>
      </c>
      <c r="G42" s="71">
        <v>7</v>
      </c>
      <c r="H42" s="71">
        <v>3</v>
      </c>
      <c r="I42" s="70">
        <v>3</v>
      </c>
      <c r="J42" s="72">
        <v>2</v>
      </c>
      <c r="K42" s="73">
        <v>203</v>
      </c>
      <c r="L42" s="74">
        <v>15</v>
      </c>
      <c r="M42" s="73">
        <v>118</v>
      </c>
      <c r="N42" s="74">
        <v>14</v>
      </c>
      <c r="O42" s="73">
        <v>305</v>
      </c>
      <c r="P42" s="74">
        <v>23</v>
      </c>
      <c r="Q42" s="75">
        <f t="shared" si="0"/>
        <v>626</v>
      </c>
      <c r="R42" s="76">
        <f t="shared" si="1"/>
        <v>52</v>
      </c>
      <c r="S42" s="77">
        <f t="shared" si="2"/>
        <v>17.333333333333332</v>
      </c>
      <c r="T42" s="78">
        <f t="shared" si="21"/>
        <v>12.038461538461538</v>
      </c>
      <c r="U42" s="79">
        <v>2980.000000002144</v>
      </c>
      <c r="V42" s="80">
        <v>273</v>
      </c>
      <c r="W42" s="81">
        <f t="shared" si="17"/>
        <v>-0.7899328859061914</v>
      </c>
      <c r="X42" s="81">
        <f t="shared" si="18"/>
        <v>-0.8095238095238095</v>
      </c>
      <c r="Y42" s="82">
        <f t="shared" si="4"/>
        <v>1234</v>
      </c>
      <c r="Z42" s="83">
        <f t="shared" si="5"/>
        <v>125</v>
      </c>
      <c r="AA42" s="84">
        <v>1860</v>
      </c>
      <c r="AB42" s="86">
        <v>177</v>
      </c>
      <c r="AC42" s="77">
        <f t="shared" si="6"/>
        <v>59</v>
      </c>
      <c r="AD42" s="78">
        <f t="shared" si="7"/>
        <v>10.508474576271187</v>
      </c>
      <c r="AE42" s="90">
        <v>14550</v>
      </c>
      <c r="AF42" s="91">
        <v>1757</v>
      </c>
      <c r="AG42" s="89">
        <f t="shared" si="19"/>
        <v>-0.8721649484536083</v>
      </c>
      <c r="AH42" s="89">
        <f t="shared" si="20"/>
        <v>-0.8992601024473534</v>
      </c>
      <c r="AI42" s="81">
        <f t="shared" si="8"/>
        <v>0.2937853107344633</v>
      </c>
      <c r="AJ42" s="81">
        <f t="shared" si="9"/>
        <v>0.7062146892655368</v>
      </c>
      <c r="AK42" s="99">
        <v>16410</v>
      </c>
      <c r="AL42" s="100">
        <v>1934</v>
      </c>
      <c r="AM42" s="95">
        <f t="shared" si="22"/>
        <v>8.485005170630817</v>
      </c>
      <c r="AN42" s="48">
        <v>42734</v>
      </c>
      <c r="AO42" s="96">
        <v>1</v>
      </c>
      <c r="AP42" s="53"/>
    </row>
    <row r="43" spans="1:42" s="50" customFormat="1" ht="11.25">
      <c r="A43" s="51">
        <v>37</v>
      </c>
      <c r="B43" s="58" t="s">
        <v>35</v>
      </c>
      <c r="C43" s="61" t="s">
        <v>97</v>
      </c>
      <c r="D43" s="54" t="s">
        <v>98</v>
      </c>
      <c r="E43" s="48">
        <v>42734</v>
      </c>
      <c r="F43" s="55" t="s">
        <v>40</v>
      </c>
      <c r="G43" s="71">
        <v>6</v>
      </c>
      <c r="H43" s="71">
        <v>6</v>
      </c>
      <c r="I43" s="70">
        <v>6</v>
      </c>
      <c r="J43" s="72">
        <v>1</v>
      </c>
      <c r="K43" s="73">
        <v>231</v>
      </c>
      <c r="L43" s="74">
        <v>18</v>
      </c>
      <c r="M43" s="73">
        <v>136</v>
      </c>
      <c r="N43" s="74">
        <v>10</v>
      </c>
      <c r="O43" s="73">
        <v>558</v>
      </c>
      <c r="P43" s="74">
        <v>39</v>
      </c>
      <c r="Q43" s="75">
        <f t="shared" si="0"/>
        <v>925</v>
      </c>
      <c r="R43" s="76">
        <f t="shared" si="1"/>
        <v>67</v>
      </c>
      <c r="S43" s="77">
        <f t="shared" si="2"/>
        <v>11.166666666666666</v>
      </c>
      <c r="T43" s="78">
        <f t="shared" si="21"/>
        <v>13.805970149253731</v>
      </c>
      <c r="U43" s="79"/>
      <c r="V43" s="80"/>
      <c r="W43" s="81"/>
      <c r="X43" s="81"/>
      <c r="Y43" s="82">
        <f t="shared" si="4"/>
        <v>652</v>
      </c>
      <c r="Z43" s="83">
        <f t="shared" si="5"/>
        <v>57</v>
      </c>
      <c r="AA43" s="84">
        <v>1577</v>
      </c>
      <c r="AB43" s="86">
        <v>124</v>
      </c>
      <c r="AC43" s="77">
        <f t="shared" si="6"/>
        <v>20.666666666666668</v>
      </c>
      <c r="AD43" s="78">
        <f t="shared" si="7"/>
        <v>12.71774193548387</v>
      </c>
      <c r="AE43" s="90">
        <v>1794.85</v>
      </c>
      <c r="AF43" s="91">
        <v>257</v>
      </c>
      <c r="AG43" s="89"/>
      <c r="AH43" s="89"/>
      <c r="AI43" s="81">
        <f t="shared" si="8"/>
        <v>0.5403225806451613</v>
      </c>
      <c r="AJ43" s="81">
        <f t="shared" si="9"/>
        <v>0.4596774193548387</v>
      </c>
      <c r="AK43" s="97">
        <v>1577</v>
      </c>
      <c r="AL43" s="98">
        <v>124</v>
      </c>
      <c r="AM43" s="95">
        <f t="shared" si="22"/>
        <v>12.71774193548387</v>
      </c>
      <c r="AN43" s="48">
        <v>42734</v>
      </c>
      <c r="AO43" s="96">
        <v>1</v>
      </c>
      <c r="AP43" s="53"/>
    </row>
    <row r="44" spans="1:42" s="50" customFormat="1" ht="11.25">
      <c r="A44" s="51">
        <v>38</v>
      </c>
      <c r="B44" s="60"/>
      <c r="C44" s="61" t="s">
        <v>108</v>
      </c>
      <c r="D44" s="54" t="s">
        <v>109</v>
      </c>
      <c r="E44" s="48">
        <v>42713</v>
      </c>
      <c r="F44" s="55" t="s">
        <v>75</v>
      </c>
      <c r="G44" s="71">
        <v>7</v>
      </c>
      <c r="H44" s="71">
        <v>3</v>
      </c>
      <c r="I44" s="70">
        <v>3</v>
      </c>
      <c r="J44" s="72">
        <v>4</v>
      </c>
      <c r="K44" s="73">
        <v>177</v>
      </c>
      <c r="L44" s="74">
        <v>42</v>
      </c>
      <c r="M44" s="73">
        <v>171</v>
      </c>
      <c r="N44" s="74">
        <v>13</v>
      </c>
      <c r="O44" s="73">
        <v>140</v>
      </c>
      <c r="P44" s="74">
        <v>10</v>
      </c>
      <c r="Q44" s="75">
        <f t="shared" si="0"/>
        <v>488</v>
      </c>
      <c r="R44" s="76">
        <f t="shared" si="1"/>
        <v>65</v>
      </c>
      <c r="S44" s="77">
        <f t="shared" si="2"/>
        <v>21.666666666666668</v>
      </c>
      <c r="T44" s="78">
        <f t="shared" si="21"/>
        <v>7.507692307692308</v>
      </c>
      <c r="U44" s="79">
        <v>2733</v>
      </c>
      <c r="V44" s="80">
        <v>318</v>
      </c>
      <c r="W44" s="81">
        <f aca="true" t="shared" si="23" ref="W44:W53">IF(U44&lt;&gt;0,-(U44-Q44)/U44,"")</f>
        <v>-0.8214416392242957</v>
      </c>
      <c r="X44" s="81">
        <f aca="true" t="shared" si="24" ref="X44:X53">IF(V44&lt;&gt;0,-(V44-R44)/V44,"")</f>
        <v>-0.7955974842767296</v>
      </c>
      <c r="Y44" s="82">
        <f t="shared" si="4"/>
        <v>579</v>
      </c>
      <c r="Z44" s="83">
        <f t="shared" si="5"/>
        <v>59</v>
      </c>
      <c r="AA44" s="84">
        <v>1067</v>
      </c>
      <c r="AB44" s="86">
        <v>124</v>
      </c>
      <c r="AC44" s="77">
        <f t="shared" si="6"/>
        <v>41.333333333333336</v>
      </c>
      <c r="AD44" s="78">
        <f t="shared" si="7"/>
        <v>8.60483870967742</v>
      </c>
      <c r="AE44" s="90">
        <v>4567</v>
      </c>
      <c r="AF44" s="91">
        <v>506</v>
      </c>
      <c r="AG44" s="89">
        <f aca="true" t="shared" si="25" ref="AG44:AG53">IF(AE44&lt;&gt;0,-(AE44-AA44)/AE44,"")</f>
        <v>-0.7663674184366105</v>
      </c>
      <c r="AH44" s="89">
        <f aca="true" t="shared" si="26" ref="AH44:AH53">IF(AF44&lt;&gt;0,-(AF44-AB44)/AF44,"")</f>
        <v>-0.7549407114624506</v>
      </c>
      <c r="AI44" s="81">
        <f t="shared" si="8"/>
        <v>0.5241935483870968</v>
      </c>
      <c r="AJ44" s="81">
        <f t="shared" si="9"/>
        <v>0.47580645161290325</v>
      </c>
      <c r="AK44" s="97">
        <v>38853.5</v>
      </c>
      <c r="AL44" s="98">
        <v>2697</v>
      </c>
      <c r="AM44" s="95">
        <f t="shared" si="22"/>
        <v>14.406192065257693</v>
      </c>
      <c r="AN44" s="48">
        <v>42734</v>
      </c>
      <c r="AO44" s="96">
        <v>1</v>
      </c>
      <c r="AP44" s="53"/>
    </row>
    <row r="45" spans="1:42" s="50" customFormat="1" ht="11.25">
      <c r="A45" s="51">
        <v>39</v>
      </c>
      <c r="B45" s="60"/>
      <c r="C45" s="61" t="s">
        <v>116</v>
      </c>
      <c r="D45" s="54" t="s">
        <v>117</v>
      </c>
      <c r="E45" s="48">
        <v>42685</v>
      </c>
      <c r="F45" s="55" t="s">
        <v>75</v>
      </c>
      <c r="G45" s="71">
        <v>12</v>
      </c>
      <c r="H45" s="71">
        <v>1</v>
      </c>
      <c r="I45" s="70">
        <v>1</v>
      </c>
      <c r="J45" s="72">
        <v>8</v>
      </c>
      <c r="K45" s="73">
        <v>0</v>
      </c>
      <c r="L45" s="74">
        <v>0</v>
      </c>
      <c r="M45" s="73">
        <v>0</v>
      </c>
      <c r="N45" s="74">
        <v>0</v>
      </c>
      <c r="O45" s="73">
        <v>0</v>
      </c>
      <c r="P45" s="74">
        <v>0</v>
      </c>
      <c r="Q45" s="75">
        <f t="shared" si="0"/>
        <v>0</v>
      </c>
      <c r="R45" s="76">
        <f t="shared" si="1"/>
        <v>0</v>
      </c>
      <c r="S45" s="77">
        <f t="shared" si="2"/>
        <v>0</v>
      </c>
      <c r="T45" s="78" t="e">
        <f t="shared" si="21"/>
        <v>#DIV/0!</v>
      </c>
      <c r="U45" s="79">
        <v>0</v>
      </c>
      <c r="V45" s="80">
        <v>0</v>
      </c>
      <c r="W45" s="81">
        <f t="shared" si="23"/>
      </c>
      <c r="X45" s="81">
        <f t="shared" si="24"/>
      </c>
      <c r="Y45" s="82">
        <f t="shared" si="4"/>
        <v>300</v>
      </c>
      <c r="Z45" s="83">
        <f t="shared" si="5"/>
        <v>91</v>
      </c>
      <c r="AA45" s="84">
        <v>300</v>
      </c>
      <c r="AB45" s="86">
        <v>91</v>
      </c>
      <c r="AC45" s="77">
        <f t="shared" si="6"/>
        <v>91</v>
      </c>
      <c r="AD45" s="78">
        <f t="shared" si="7"/>
        <v>3.2967032967032965</v>
      </c>
      <c r="AE45" s="90">
        <v>205</v>
      </c>
      <c r="AF45" s="91">
        <v>61</v>
      </c>
      <c r="AG45" s="89">
        <f t="shared" si="25"/>
        <v>0.4634146341463415</v>
      </c>
      <c r="AH45" s="89">
        <f t="shared" si="26"/>
        <v>0.4918032786885246</v>
      </c>
      <c r="AI45" s="81">
        <f t="shared" si="8"/>
        <v>0</v>
      </c>
      <c r="AJ45" s="81">
        <f t="shared" si="9"/>
        <v>1</v>
      </c>
      <c r="AK45" s="97">
        <v>65931.70000000001</v>
      </c>
      <c r="AL45" s="98">
        <v>5481</v>
      </c>
      <c r="AM45" s="95">
        <f t="shared" si="22"/>
        <v>12.029137018792193</v>
      </c>
      <c r="AN45" s="48">
        <v>42734</v>
      </c>
      <c r="AO45" s="96">
        <v>1</v>
      </c>
      <c r="AP45" s="53"/>
    </row>
    <row r="46" spans="1:42" s="50" customFormat="1" ht="11.25">
      <c r="A46" s="51">
        <v>40</v>
      </c>
      <c r="B46" s="60"/>
      <c r="C46" s="61" t="s">
        <v>110</v>
      </c>
      <c r="D46" s="54" t="s">
        <v>110</v>
      </c>
      <c r="E46" s="48">
        <v>42671</v>
      </c>
      <c r="F46" s="55" t="s">
        <v>40</v>
      </c>
      <c r="G46" s="71">
        <v>357</v>
      </c>
      <c r="H46" s="71">
        <v>2</v>
      </c>
      <c r="I46" s="70">
        <v>2</v>
      </c>
      <c r="J46" s="72">
        <v>10</v>
      </c>
      <c r="K46" s="73">
        <v>24</v>
      </c>
      <c r="L46" s="74">
        <v>4</v>
      </c>
      <c r="M46" s="73">
        <v>50</v>
      </c>
      <c r="N46" s="74">
        <v>7</v>
      </c>
      <c r="O46" s="73">
        <v>372</v>
      </c>
      <c r="P46" s="74">
        <v>35</v>
      </c>
      <c r="Q46" s="75">
        <f t="shared" si="0"/>
        <v>446</v>
      </c>
      <c r="R46" s="76">
        <f t="shared" si="1"/>
        <v>46</v>
      </c>
      <c r="S46" s="77">
        <f t="shared" si="2"/>
        <v>23</v>
      </c>
      <c r="T46" s="78">
        <f t="shared" si="21"/>
        <v>9.695652173913043</v>
      </c>
      <c r="U46" s="79">
        <v>7150</v>
      </c>
      <c r="V46" s="80">
        <v>605</v>
      </c>
      <c r="W46" s="81">
        <f t="shared" si="23"/>
        <v>-0.9376223776223777</v>
      </c>
      <c r="X46" s="81">
        <f t="shared" si="24"/>
        <v>-0.9239669421487603</v>
      </c>
      <c r="Y46" s="82">
        <f t="shared" si="4"/>
        <v>324</v>
      </c>
      <c r="Z46" s="83">
        <f t="shared" si="5"/>
        <v>38</v>
      </c>
      <c r="AA46" s="84">
        <v>770</v>
      </c>
      <c r="AB46" s="86">
        <v>84</v>
      </c>
      <c r="AC46" s="77">
        <f t="shared" si="6"/>
        <v>42</v>
      </c>
      <c r="AD46" s="78">
        <f t="shared" si="7"/>
        <v>9.166666666666666</v>
      </c>
      <c r="AE46" s="90">
        <v>18056.75</v>
      </c>
      <c r="AF46" s="91">
        <v>1968</v>
      </c>
      <c r="AG46" s="89">
        <f t="shared" si="25"/>
        <v>-0.9573566671743254</v>
      </c>
      <c r="AH46" s="89">
        <f t="shared" si="26"/>
        <v>-0.9573170731707317</v>
      </c>
      <c r="AI46" s="81">
        <f t="shared" si="8"/>
        <v>0.5476190476190477</v>
      </c>
      <c r="AJ46" s="81">
        <f t="shared" si="9"/>
        <v>0.4523809523809524</v>
      </c>
      <c r="AK46" s="97">
        <v>13915148.64</v>
      </c>
      <c r="AL46" s="98">
        <v>1219366</v>
      </c>
      <c r="AM46" s="95">
        <f t="shared" si="22"/>
        <v>11.41178993017683</v>
      </c>
      <c r="AN46" s="48">
        <v>42734</v>
      </c>
      <c r="AO46" s="96">
        <v>1</v>
      </c>
      <c r="AP46" s="53"/>
    </row>
    <row r="47" spans="1:42" s="50" customFormat="1" ht="11.25">
      <c r="A47" s="51">
        <v>41</v>
      </c>
      <c r="B47" s="62"/>
      <c r="C47" s="59" t="s">
        <v>103</v>
      </c>
      <c r="D47" s="56" t="s">
        <v>104</v>
      </c>
      <c r="E47" s="63">
        <v>42678</v>
      </c>
      <c r="F47" s="55" t="s">
        <v>42</v>
      </c>
      <c r="G47" s="69">
        <v>206</v>
      </c>
      <c r="H47" s="69">
        <v>4</v>
      </c>
      <c r="I47" s="70">
        <v>4</v>
      </c>
      <c r="J47" s="72">
        <v>9</v>
      </c>
      <c r="K47" s="73">
        <v>152</v>
      </c>
      <c r="L47" s="74">
        <v>16</v>
      </c>
      <c r="M47" s="73">
        <v>153</v>
      </c>
      <c r="N47" s="74">
        <v>15</v>
      </c>
      <c r="O47" s="73">
        <v>263</v>
      </c>
      <c r="P47" s="74">
        <v>26</v>
      </c>
      <c r="Q47" s="75">
        <f t="shared" si="0"/>
        <v>568</v>
      </c>
      <c r="R47" s="76">
        <f t="shared" si="1"/>
        <v>57</v>
      </c>
      <c r="S47" s="77">
        <f t="shared" si="2"/>
        <v>14.25</v>
      </c>
      <c r="T47" s="78">
        <f t="shared" si="21"/>
        <v>9.964912280701755</v>
      </c>
      <c r="U47" s="79">
        <v>4144.5</v>
      </c>
      <c r="V47" s="80">
        <v>378</v>
      </c>
      <c r="W47" s="81">
        <f t="shared" si="23"/>
        <v>-0.8629508987815177</v>
      </c>
      <c r="X47" s="81">
        <f t="shared" si="24"/>
        <v>-0.8492063492063492</v>
      </c>
      <c r="Y47" s="82">
        <f t="shared" si="4"/>
        <v>144</v>
      </c>
      <c r="Z47" s="83">
        <f t="shared" si="5"/>
        <v>14</v>
      </c>
      <c r="AA47" s="84">
        <v>712</v>
      </c>
      <c r="AB47" s="86">
        <v>71</v>
      </c>
      <c r="AC47" s="77">
        <f t="shared" si="6"/>
        <v>17.75</v>
      </c>
      <c r="AD47" s="78">
        <f t="shared" si="7"/>
        <v>10.028169014084508</v>
      </c>
      <c r="AE47" s="87">
        <v>5889.5</v>
      </c>
      <c r="AF47" s="88">
        <v>603</v>
      </c>
      <c r="AG47" s="89">
        <f t="shared" si="25"/>
        <v>-0.8791068851345615</v>
      </c>
      <c r="AH47" s="89">
        <f t="shared" si="26"/>
        <v>-0.8822553897180763</v>
      </c>
      <c r="AI47" s="81">
        <f t="shared" si="8"/>
        <v>0.8028169014084507</v>
      </c>
      <c r="AJ47" s="81">
        <f t="shared" si="9"/>
        <v>0.19718309859154928</v>
      </c>
      <c r="AK47" s="93">
        <v>3931167.2</v>
      </c>
      <c r="AL47" s="94">
        <v>322427</v>
      </c>
      <c r="AM47" s="95">
        <f t="shared" si="22"/>
        <v>12.192425572300087</v>
      </c>
      <c r="AN47" s="48">
        <v>42734</v>
      </c>
      <c r="AO47" s="96">
        <v>1</v>
      </c>
      <c r="AP47" s="53"/>
    </row>
    <row r="48" spans="1:42" s="50" customFormat="1" ht="11.25">
      <c r="A48" s="51">
        <v>42</v>
      </c>
      <c r="B48" s="60"/>
      <c r="C48" s="61" t="s">
        <v>112</v>
      </c>
      <c r="D48" s="54" t="s">
        <v>112</v>
      </c>
      <c r="E48" s="48">
        <v>42699</v>
      </c>
      <c r="F48" s="55" t="s">
        <v>75</v>
      </c>
      <c r="G48" s="71">
        <v>10</v>
      </c>
      <c r="H48" s="71">
        <v>2</v>
      </c>
      <c r="I48" s="70">
        <v>2</v>
      </c>
      <c r="J48" s="72">
        <v>6</v>
      </c>
      <c r="K48" s="73">
        <v>60.0000000009871</v>
      </c>
      <c r="L48" s="74">
        <v>2</v>
      </c>
      <c r="M48" s="73">
        <v>0</v>
      </c>
      <c r="N48" s="74">
        <v>0</v>
      </c>
      <c r="O48" s="73">
        <v>41.9999999936474</v>
      </c>
      <c r="P48" s="74">
        <v>3</v>
      </c>
      <c r="Q48" s="75">
        <f t="shared" si="0"/>
        <v>101.99999999463449</v>
      </c>
      <c r="R48" s="76">
        <f t="shared" si="1"/>
        <v>5</v>
      </c>
      <c r="S48" s="77">
        <f t="shared" si="2"/>
        <v>2.5</v>
      </c>
      <c r="T48" s="78">
        <f t="shared" si="21"/>
        <v>20.399999998926898</v>
      </c>
      <c r="U48" s="79">
        <v>4204.5</v>
      </c>
      <c r="V48" s="80">
        <v>416</v>
      </c>
      <c r="W48" s="81">
        <f t="shared" si="23"/>
        <v>-0.9757402782745547</v>
      </c>
      <c r="X48" s="81">
        <f t="shared" si="24"/>
        <v>-0.9879807692307693</v>
      </c>
      <c r="Y48" s="82">
        <f t="shared" si="4"/>
        <v>618.0000000053656</v>
      </c>
      <c r="Z48" s="83">
        <f t="shared" si="5"/>
        <v>42</v>
      </c>
      <c r="AA48" s="84">
        <v>720</v>
      </c>
      <c r="AB48" s="86">
        <v>47</v>
      </c>
      <c r="AC48" s="77">
        <f t="shared" si="6"/>
        <v>23.5</v>
      </c>
      <c r="AD48" s="78">
        <f t="shared" si="7"/>
        <v>15.319148936170214</v>
      </c>
      <c r="AE48" s="90">
        <v>7909.3</v>
      </c>
      <c r="AF48" s="91">
        <v>895</v>
      </c>
      <c r="AG48" s="89">
        <f t="shared" si="25"/>
        <v>-0.9089679238364963</v>
      </c>
      <c r="AH48" s="89">
        <f t="shared" si="26"/>
        <v>-0.9474860335195531</v>
      </c>
      <c r="AI48" s="81">
        <f t="shared" si="8"/>
        <v>0.10638297872340426</v>
      </c>
      <c r="AJ48" s="81">
        <f t="shared" si="9"/>
        <v>0.8936170212765957</v>
      </c>
      <c r="AK48" s="97">
        <v>103710.1</v>
      </c>
      <c r="AL48" s="98">
        <v>7428</v>
      </c>
      <c r="AM48" s="95">
        <f t="shared" si="22"/>
        <v>13.962049003769522</v>
      </c>
      <c r="AN48" s="48">
        <v>42734</v>
      </c>
      <c r="AO48" s="96">
        <v>1</v>
      </c>
      <c r="AP48" s="53"/>
    </row>
    <row r="49" spans="1:42" s="50" customFormat="1" ht="11.25">
      <c r="A49" s="51">
        <v>43</v>
      </c>
      <c r="B49" s="60"/>
      <c r="C49" s="61" t="s">
        <v>101</v>
      </c>
      <c r="D49" s="54" t="s">
        <v>102</v>
      </c>
      <c r="E49" s="48">
        <v>42713</v>
      </c>
      <c r="F49" s="55" t="s">
        <v>66</v>
      </c>
      <c r="G49" s="71">
        <v>30</v>
      </c>
      <c r="H49" s="71">
        <v>1</v>
      </c>
      <c r="I49" s="70">
        <v>1</v>
      </c>
      <c r="J49" s="72">
        <v>4</v>
      </c>
      <c r="K49" s="73">
        <v>144</v>
      </c>
      <c r="L49" s="74">
        <v>10</v>
      </c>
      <c r="M49" s="73">
        <v>0</v>
      </c>
      <c r="N49" s="74">
        <v>0</v>
      </c>
      <c r="O49" s="73">
        <v>440</v>
      </c>
      <c r="P49" s="74">
        <v>24</v>
      </c>
      <c r="Q49" s="75">
        <f t="shared" si="0"/>
        <v>584</v>
      </c>
      <c r="R49" s="76">
        <f t="shared" si="1"/>
        <v>34</v>
      </c>
      <c r="S49" s="77">
        <f t="shared" si="2"/>
        <v>34</v>
      </c>
      <c r="T49" s="78">
        <f t="shared" si="21"/>
        <v>17.176470588235293</v>
      </c>
      <c r="U49" s="79">
        <v>1506.5</v>
      </c>
      <c r="V49" s="80">
        <v>90</v>
      </c>
      <c r="W49" s="81">
        <f t="shared" si="23"/>
        <v>-0.6123464985064719</v>
      </c>
      <c r="X49" s="81">
        <f t="shared" si="24"/>
        <v>-0.6222222222222222</v>
      </c>
      <c r="Y49" s="82">
        <f t="shared" si="4"/>
        <v>129</v>
      </c>
      <c r="Z49" s="83">
        <f t="shared" si="5"/>
        <v>6</v>
      </c>
      <c r="AA49" s="84">
        <v>713</v>
      </c>
      <c r="AB49" s="86">
        <v>40</v>
      </c>
      <c r="AC49" s="77">
        <f t="shared" si="6"/>
        <v>40</v>
      </c>
      <c r="AD49" s="78">
        <f t="shared" si="7"/>
        <v>17.825</v>
      </c>
      <c r="AE49" s="90">
        <v>1774</v>
      </c>
      <c r="AF49" s="91">
        <v>115</v>
      </c>
      <c r="AG49" s="89">
        <f t="shared" si="25"/>
        <v>-0.5980834272829764</v>
      </c>
      <c r="AH49" s="89">
        <f t="shared" si="26"/>
        <v>-0.6521739130434783</v>
      </c>
      <c r="AI49" s="81">
        <f t="shared" si="8"/>
        <v>0.85</v>
      </c>
      <c r="AJ49" s="81">
        <f t="shared" si="9"/>
        <v>0.15</v>
      </c>
      <c r="AK49" s="90">
        <v>240903.4</v>
      </c>
      <c r="AL49" s="91">
        <v>15533</v>
      </c>
      <c r="AM49" s="95">
        <f t="shared" si="22"/>
        <v>15.50913538917144</v>
      </c>
      <c r="AN49" s="48">
        <v>42734</v>
      </c>
      <c r="AO49" s="96">
        <v>1</v>
      </c>
      <c r="AP49" s="53"/>
    </row>
    <row r="50" spans="1:42" s="50" customFormat="1" ht="11.25">
      <c r="A50" s="51">
        <v>44</v>
      </c>
      <c r="B50" s="60"/>
      <c r="C50" s="61" t="s">
        <v>111</v>
      </c>
      <c r="D50" s="54" t="s">
        <v>111</v>
      </c>
      <c r="E50" s="48">
        <v>42720</v>
      </c>
      <c r="F50" s="55" t="s">
        <v>77</v>
      </c>
      <c r="G50" s="71">
        <v>47</v>
      </c>
      <c r="H50" s="71">
        <v>1</v>
      </c>
      <c r="I50" s="70">
        <v>1</v>
      </c>
      <c r="J50" s="72">
        <v>3</v>
      </c>
      <c r="K50" s="73"/>
      <c r="L50" s="74"/>
      <c r="M50" s="73"/>
      <c r="N50" s="74"/>
      <c r="O50" s="73"/>
      <c r="P50" s="74"/>
      <c r="Q50" s="75">
        <f t="shared" si="0"/>
        <v>0</v>
      </c>
      <c r="R50" s="76">
        <f t="shared" si="1"/>
        <v>0</v>
      </c>
      <c r="S50" s="77">
        <f t="shared" si="2"/>
        <v>0</v>
      </c>
      <c r="T50" s="78" t="e">
        <f t="shared" si="21"/>
        <v>#DIV/0!</v>
      </c>
      <c r="U50" s="79">
        <v>3817.5</v>
      </c>
      <c r="V50" s="80">
        <v>388</v>
      </c>
      <c r="W50" s="81">
        <f t="shared" si="23"/>
        <v>-1</v>
      </c>
      <c r="X50" s="81">
        <f t="shared" si="24"/>
        <v>-1</v>
      </c>
      <c r="Y50" s="82">
        <f t="shared" si="4"/>
        <v>335</v>
      </c>
      <c r="Z50" s="83">
        <f t="shared" si="5"/>
        <v>40</v>
      </c>
      <c r="AA50" s="84">
        <v>335</v>
      </c>
      <c r="AB50" s="85">
        <v>40</v>
      </c>
      <c r="AC50" s="77">
        <f t="shared" si="6"/>
        <v>40</v>
      </c>
      <c r="AD50" s="78">
        <f t="shared" si="7"/>
        <v>8.375</v>
      </c>
      <c r="AE50" s="90">
        <v>5470</v>
      </c>
      <c r="AF50" s="91">
        <v>558</v>
      </c>
      <c r="AG50" s="89">
        <f t="shared" si="25"/>
        <v>-0.9387568555758684</v>
      </c>
      <c r="AH50" s="89">
        <f t="shared" si="26"/>
        <v>-0.9283154121863799</v>
      </c>
      <c r="AI50" s="81">
        <f t="shared" si="8"/>
        <v>0</v>
      </c>
      <c r="AJ50" s="81">
        <f t="shared" si="9"/>
        <v>1</v>
      </c>
      <c r="AK50" s="93">
        <v>48185</v>
      </c>
      <c r="AL50" s="94">
        <v>4531</v>
      </c>
      <c r="AM50" s="95">
        <f t="shared" si="22"/>
        <v>10.634517766497462</v>
      </c>
      <c r="AN50" s="48">
        <v>42734</v>
      </c>
      <c r="AO50" s="96">
        <v>1</v>
      </c>
      <c r="AP50" s="53"/>
    </row>
    <row r="51" spans="1:42" s="50" customFormat="1" ht="11.25">
      <c r="A51" s="51">
        <v>45</v>
      </c>
      <c r="B51" s="60"/>
      <c r="C51" s="61" t="s">
        <v>114</v>
      </c>
      <c r="D51" s="54" t="s">
        <v>115</v>
      </c>
      <c r="E51" s="48">
        <v>42440</v>
      </c>
      <c r="F51" s="55" t="s">
        <v>60</v>
      </c>
      <c r="G51" s="71">
        <v>33</v>
      </c>
      <c r="H51" s="71">
        <v>1</v>
      </c>
      <c r="I51" s="70">
        <v>1</v>
      </c>
      <c r="J51" s="72">
        <v>9</v>
      </c>
      <c r="K51" s="73">
        <v>0</v>
      </c>
      <c r="L51" s="74">
        <v>0</v>
      </c>
      <c r="M51" s="73">
        <v>0</v>
      </c>
      <c r="N51" s="74">
        <v>0</v>
      </c>
      <c r="O51" s="73">
        <v>0</v>
      </c>
      <c r="P51" s="74">
        <v>0</v>
      </c>
      <c r="Q51" s="75">
        <f t="shared" si="0"/>
        <v>0</v>
      </c>
      <c r="R51" s="76">
        <f t="shared" si="1"/>
        <v>0</v>
      </c>
      <c r="S51" s="77">
        <f t="shared" si="2"/>
        <v>0</v>
      </c>
      <c r="T51" s="78" t="e">
        <f t="shared" si="21"/>
        <v>#DIV/0!</v>
      </c>
      <c r="U51" s="79">
        <v>0</v>
      </c>
      <c r="V51" s="80">
        <v>0</v>
      </c>
      <c r="W51" s="81">
        <f t="shared" si="23"/>
      </c>
      <c r="X51" s="81">
        <f t="shared" si="24"/>
      </c>
      <c r="Y51" s="82">
        <f t="shared" si="4"/>
        <v>198</v>
      </c>
      <c r="Z51" s="83">
        <f t="shared" si="5"/>
        <v>33</v>
      </c>
      <c r="AA51" s="84">
        <v>198</v>
      </c>
      <c r="AB51" s="85">
        <v>33</v>
      </c>
      <c r="AC51" s="77">
        <f t="shared" si="6"/>
        <v>33</v>
      </c>
      <c r="AD51" s="78">
        <f t="shared" si="7"/>
        <v>6</v>
      </c>
      <c r="AE51" s="90">
        <v>216</v>
      </c>
      <c r="AF51" s="91">
        <v>36</v>
      </c>
      <c r="AG51" s="89">
        <f t="shared" si="25"/>
        <v>-0.08333333333333333</v>
      </c>
      <c r="AH51" s="89">
        <f t="shared" si="26"/>
        <v>-0.08333333333333333</v>
      </c>
      <c r="AI51" s="81">
        <f t="shared" si="8"/>
        <v>0</v>
      </c>
      <c r="AJ51" s="81">
        <f t="shared" si="9"/>
        <v>1</v>
      </c>
      <c r="AK51" s="93">
        <v>287900.45999999996</v>
      </c>
      <c r="AL51" s="94">
        <v>18376</v>
      </c>
      <c r="AM51" s="95">
        <f t="shared" si="22"/>
        <v>15.667199608184587</v>
      </c>
      <c r="AN51" s="48">
        <v>42734</v>
      </c>
      <c r="AO51" s="96">
        <v>1</v>
      </c>
      <c r="AP51" s="53"/>
    </row>
    <row r="52" spans="1:42" s="50" customFormat="1" ht="11.25">
      <c r="A52" s="51">
        <v>46</v>
      </c>
      <c r="B52" s="60"/>
      <c r="C52" s="61" t="s">
        <v>118</v>
      </c>
      <c r="D52" s="54" t="s">
        <v>119</v>
      </c>
      <c r="E52" s="48">
        <v>42692</v>
      </c>
      <c r="F52" s="55" t="s">
        <v>75</v>
      </c>
      <c r="G52" s="71">
        <v>10</v>
      </c>
      <c r="H52" s="71">
        <v>1</v>
      </c>
      <c r="I52" s="70">
        <v>1</v>
      </c>
      <c r="J52" s="72">
        <v>7</v>
      </c>
      <c r="K52" s="73">
        <v>0</v>
      </c>
      <c r="L52" s="74">
        <v>0</v>
      </c>
      <c r="M52" s="73">
        <v>0</v>
      </c>
      <c r="N52" s="74">
        <v>0</v>
      </c>
      <c r="O52" s="73">
        <v>0</v>
      </c>
      <c r="P52" s="74">
        <v>0</v>
      </c>
      <c r="Q52" s="75">
        <f t="shared" si="0"/>
        <v>0</v>
      </c>
      <c r="R52" s="76">
        <f t="shared" si="1"/>
        <v>0</v>
      </c>
      <c r="S52" s="77">
        <f t="shared" si="2"/>
        <v>0</v>
      </c>
      <c r="T52" s="78" t="e">
        <f t="shared" si="21"/>
        <v>#DIV/0!</v>
      </c>
      <c r="U52" s="79">
        <v>0</v>
      </c>
      <c r="V52" s="80">
        <v>0</v>
      </c>
      <c r="W52" s="81">
        <f t="shared" si="23"/>
      </c>
      <c r="X52" s="81">
        <f t="shared" si="24"/>
      </c>
      <c r="Y52" s="82">
        <f t="shared" si="4"/>
        <v>64</v>
      </c>
      <c r="Z52" s="83">
        <f t="shared" si="5"/>
        <v>8</v>
      </c>
      <c r="AA52" s="84">
        <v>64</v>
      </c>
      <c r="AB52" s="86">
        <v>8</v>
      </c>
      <c r="AC52" s="77">
        <f t="shared" si="6"/>
        <v>8</v>
      </c>
      <c r="AD52" s="78">
        <f t="shared" si="7"/>
        <v>8</v>
      </c>
      <c r="AE52" s="90">
        <v>64</v>
      </c>
      <c r="AF52" s="91">
        <v>8</v>
      </c>
      <c r="AG52" s="89">
        <f t="shared" si="25"/>
        <v>0</v>
      </c>
      <c r="AH52" s="89">
        <f t="shared" si="26"/>
        <v>0</v>
      </c>
      <c r="AI52" s="81">
        <f t="shared" si="8"/>
        <v>0</v>
      </c>
      <c r="AJ52" s="81">
        <f t="shared" si="9"/>
        <v>1</v>
      </c>
      <c r="AK52" s="97">
        <v>54551.200000000004</v>
      </c>
      <c r="AL52" s="98">
        <v>4165</v>
      </c>
      <c r="AM52" s="95">
        <f t="shared" si="22"/>
        <v>13.097527010804322</v>
      </c>
      <c r="AN52" s="48">
        <v>42734</v>
      </c>
      <c r="AO52" s="96">
        <v>1</v>
      </c>
      <c r="AP52" s="53"/>
    </row>
    <row r="53" spans="1:42" s="50" customFormat="1" ht="11.25">
      <c r="A53" s="51">
        <v>47</v>
      </c>
      <c r="B53" s="60"/>
      <c r="C53" s="61" t="s">
        <v>113</v>
      </c>
      <c r="D53" s="54" t="s">
        <v>113</v>
      </c>
      <c r="E53" s="48">
        <v>42720</v>
      </c>
      <c r="F53" s="55" t="s">
        <v>66</v>
      </c>
      <c r="G53" s="71">
        <v>30</v>
      </c>
      <c r="H53" s="71">
        <v>1</v>
      </c>
      <c r="I53" s="70">
        <v>1</v>
      </c>
      <c r="J53" s="72">
        <v>3</v>
      </c>
      <c r="K53" s="73">
        <v>0</v>
      </c>
      <c r="L53" s="74">
        <v>0</v>
      </c>
      <c r="M53" s="73">
        <v>0</v>
      </c>
      <c r="N53" s="74">
        <v>0</v>
      </c>
      <c r="O53" s="73">
        <v>0</v>
      </c>
      <c r="P53" s="74">
        <v>0</v>
      </c>
      <c r="Q53" s="75">
        <f t="shared" si="0"/>
        <v>0</v>
      </c>
      <c r="R53" s="76">
        <f t="shared" si="1"/>
        <v>0</v>
      </c>
      <c r="S53" s="77">
        <f t="shared" si="2"/>
        <v>0</v>
      </c>
      <c r="T53" s="78" t="e">
        <f t="shared" si="21"/>
        <v>#DIV/0!</v>
      </c>
      <c r="U53" s="79">
        <v>2534.5</v>
      </c>
      <c r="V53" s="80">
        <v>276</v>
      </c>
      <c r="W53" s="81">
        <f t="shared" si="23"/>
        <v>-1</v>
      </c>
      <c r="X53" s="81">
        <f t="shared" si="24"/>
        <v>-1</v>
      </c>
      <c r="Y53" s="82">
        <f t="shared" si="4"/>
        <v>0</v>
      </c>
      <c r="Z53" s="83">
        <f t="shared" si="5"/>
        <v>0</v>
      </c>
      <c r="AA53" s="84">
        <v>0</v>
      </c>
      <c r="AB53" s="86">
        <v>0</v>
      </c>
      <c r="AC53" s="77">
        <f t="shared" si="6"/>
        <v>0</v>
      </c>
      <c r="AD53" s="78">
        <v>0</v>
      </c>
      <c r="AE53" s="90">
        <v>3741.5</v>
      </c>
      <c r="AF53" s="91">
        <v>417</v>
      </c>
      <c r="AG53" s="89">
        <f t="shared" si="25"/>
        <v>-1</v>
      </c>
      <c r="AH53" s="89">
        <f t="shared" si="26"/>
        <v>-1</v>
      </c>
      <c r="AI53" s="81"/>
      <c r="AJ53" s="81"/>
      <c r="AK53" s="90">
        <v>24097.65</v>
      </c>
      <c r="AL53" s="91">
        <v>2296</v>
      </c>
      <c r="AM53" s="95">
        <f t="shared" si="22"/>
        <v>10.495492160278745</v>
      </c>
      <c r="AN53" s="48">
        <v>42734</v>
      </c>
      <c r="AO53" s="96">
        <v>1</v>
      </c>
      <c r="AP53" s="53"/>
    </row>
  </sheetData>
  <sheetProtection formatCells="0" formatColumns="0" formatRows="0" insertColumns="0" insertRows="0" insertHyperlinks="0" deleteColumns="0" deleteRows="0" sort="0" autoFilter="0" pivotTables="0"/>
  <mergeCells count="18">
    <mergeCell ref="AA4:AB4"/>
    <mergeCell ref="AC4:AD4"/>
    <mergeCell ref="B1:C1"/>
    <mergeCell ref="B2:C2"/>
    <mergeCell ref="B3:C3"/>
    <mergeCell ref="K4:L4"/>
    <mergeCell ref="M4:N4"/>
    <mergeCell ref="O4:P4"/>
    <mergeCell ref="AE4:AF4"/>
    <mergeCell ref="AG4:AH4"/>
    <mergeCell ref="AI4:AJ4"/>
    <mergeCell ref="AK4:AM4"/>
    <mergeCell ref="AN4:AO4"/>
    <mergeCell ref="K1:AN3"/>
    <mergeCell ref="Q4:T4"/>
    <mergeCell ref="U4:V4"/>
    <mergeCell ref="W4:X4"/>
    <mergeCell ref="Y4:Z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BURCU</cp:lastModifiedBy>
  <cp:lastPrinted>2015-01-21T23:11:37Z</cp:lastPrinted>
  <dcterms:created xsi:type="dcterms:W3CDTF">2006-03-15T09:07:04Z</dcterms:created>
  <dcterms:modified xsi:type="dcterms:W3CDTF">2017-01-07T05:23:01Z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1033-10.1.0.5795</vt:lpwstr>
  </property>
</Properties>
</file>