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 windowWidth="25200" windowHeight="8655" tabRatio="660" activeTab="0"/>
  </bookViews>
  <sheets>
    <sheet name="9-15.12.2016 (hafta)" sheetId="1" r:id="rId1"/>
  </sheets>
  <definedNames>
    <definedName name="_xlnm.Print_Area" localSheetId="0">'9-15.12.2016 (hafta)'!#REF!</definedName>
  </definedNames>
  <calcPr fullCalcOnLoad="1"/>
</workbook>
</file>

<file path=xl/sharedStrings.xml><?xml version="1.0" encoding="utf-8"?>
<sst xmlns="http://schemas.openxmlformats.org/spreadsheetml/2006/main" count="223" uniqueCount="131">
  <si>
    <t>ORAK</t>
  </si>
  <si>
    <t>BURNT</t>
  </si>
  <si>
    <t>ÇOK PİŞMİŞ</t>
  </si>
  <si>
    <t>SAUL'UN OĞLU</t>
  </si>
  <si>
    <t>IM LABYRINTH DES SCHWEIGENS</t>
  </si>
  <si>
    <t>SAUL FIA</t>
  </si>
  <si>
    <t>UIP TURKEY</t>
  </si>
  <si>
    <t>WARNER BROS. TURKEY</t>
  </si>
  <si>
    <t>CHANTIER FILMS</t>
  </si>
  <si>
    <t>ÖZEN FİLM</t>
  </si>
  <si>
    <t>BİR FİLM</t>
  </si>
  <si>
    <t>MC FİLM</t>
  </si>
  <si>
    <t>M3 FİLM</t>
  </si>
  <si>
    <t>YALAN LABİRENTİ</t>
  </si>
  <si>
    <t>LOKASYON</t>
  </si>
  <si>
    <t>HEIDI</t>
  </si>
  <si>
    <t>RÜYA</t>
  </si>
  <si>
    <t>ANKARA YAZI: VEDA MEKTUBU</t>
  </si>
  <si>
    <t>BAŞIMIN BELASI</t>
  </si>
  <si>
    <t>TUMBLEDOWN</t>
  </si>
  <si>
    <t>ALAMET-İ KIYAMET: TARİKAT</t>
  </si>
  <si>
    <t>ICE AGE: COLLISION COURSE</t>
  </si>
  <si>
    <t>BUZ DEVRİ. BÜYÜK ÇARPIŞMA</t>
  </si>
  <si>
    <t>EIGA DORAEMON: SHIN NOBITA NO NIPPON TANJOU</t>
  </si>
  <si>
    <t>DORAEMON: TAŞ DEVRİ MACERASI</t>
  </si>
  <si>
    <t>WORRY DOLLS</t>
  </si>
  <si>
    <t>ŞEYTANIN OYUNCAKLARI</t>
  </si>
  <si>
    <t>KÜMES</t>
  </si>
  <si>
    <t>FRIEND REQUEST</t>
  </si>
  <si>
    <t>LANETLİ MESAJ</t>
  </si>
  <si>
    <t>KALANDAR SOĞUĞU</t>
  </si>
  <si>
    <t>RÜZGARDA SALINAN NİLÜFER</t>
  </si>
  <si>
    <t>STORKS</t>
  </si>
  <si>
    <t>LEYLEKLER</t>
  </si>
  <si>
    <t>BİR BABA HİNDU</t>
  </si>
  <si>
    <t>CANIM KARDEŞİM BENİM</t>
  </si>
  <si>
    <t>OĞLAN BİZİM KIZ BİZİM</t>
  </si>
  <si>
    <t>BLING</t>
  </si>
  <si>
    <t>EN SÜPER KAHRAMANLAR</t>
  </si>
  <si>
    <t>İKİMİZİN YERİNE</t>
  </si>
  <si>
    <t>EKŞİ ELMALAR</t>
  </si>
  <si>
    <t>ALLAH'IN ELÇİSİ MUHAMMED</t>
  </si>
  <si>
    <t>MUHAMMAD: THE MESSENGER OF GOD</t>
  </si>
  <si>
    <t>ALBÜM</t>
  </si>
  <si>
    <t>GENİŞ AİLE 2: HER TÜRLÜ</t>
  </si>
  <si>
    <t>DAĞ 2</t>
  </si>
  <si>
    <t>ELLE</t>
  </si>
  <si>
    <t>O KADIN</t>
  </si>
  <si>
    <t>TROLLS</t>
  </si>
  <si>
    <t>DOCTOR STRANGE</t>
  </si>
  <si>
    <t>DOKTOR STRANGE</t>
  </si>
  <si>
    <t>TROLLER</t>
  </si>
  <si>
    <t>ARRIVAL</t>
  </si>
  <si>
    <t>GELİŞ</t>
  </si>
  <si>
    <t>CAPTAIN FANTASTIC</t>
  </si>
  <si>
    <t>KAPTAN FANTASTİK</t>
  </si>
  <si>
    <t>Antrakt ID</t>
  </si>
  <si>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</si>
  <si>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</si>
  <si>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</si>
  <si>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</si>
  <si>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</si>
  <si>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</si>
  <si>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</si>
  <si>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</si>
  <si>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</si>
  <si>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</si>
  <si>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</si>
  <si>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</si>
  <si>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</si>
  <si>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</si>
  <si>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</si>
  <si>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</si>
  <si>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</si>
  <si>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</si>
  <si>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</si>
  <si>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</si>
  <si>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</si>
  <si>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</si>
  <si>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</si>
  <si>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</si>
  <si>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</si>
  <si>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</si>
  <si>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</si>
  <si>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BİLET %</t>
  </si>
  <si>
    <t>DER 7BTE ZWERG</t>
  </si>
  <si>
    <t>7 CÜCELER</t>
  </si>
  <si>
    <t>SHAUN THE SHEEP MOVIE</t>
  </si>
  <si>
    <t>KUZULAR FİRARDA</t>
  </si>
  <si>
    <t>LOCKE</t>
  </si>
  <si>
    <t>XIONG CHUMO ZHI XUELING XIONGFENG</t>
  </si>
  <si>
    <t>AYI KARDEŞLER: BÜYÜLÜ KIŞ</t>
  </si>
  <si>
    <t>MEZUNİYET</t>
  </si>
  <si>
    <t>BACALAUREAT</t>
  </si>
  <si>
    <t>İKİNCİ ŞANS</t>
  </si>
  <si>
    <t>FANTASTİK CANAVARLAR NELERDİR, NERELERDE BULUNURLAR?</t>
  </si>
  <si>
    <t>FANTASTIC BEASTS AND WHERE TO FIND THEM</t>
  </si>
  <si>
    <t>ADAM MISIN!</t>
  </si>
  <si>
    <t>ADAM MISIN?</t>
  </si>
  <si>
    <t>BİR ŞEY DEĞİLİM</t>
  </si>
  <si>
    <t>FRANTZ</t>
  </si>
  <si>
    <t>HACKSAW RIDGE</t>
  </si>
  <si>
    <t>SAVAŞ VADİSİ</t>
  </si>
  <si>
    <t>THE HOUSE ON PINE STREET</t>
  </si>
  <si>
    <t>LANETLİ EV</t>
  </si>
  <si>
    <t>ÇAKALLARLA DANS 4</t>
  </si>
  <si>
    <t>Sorted according to Weekly and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Hafta ve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‘ahazırlattırılmaktadır.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Antrak’tan ve bağımlı olduğu Bir Film, Chantier Films, Cine Film, Derin Film, M3 Film, MC Film, Mars Dağıtım, Pinema &amp; Pinemart, Özen Film, The Moments Entertainment,  UIP Turkey, Warner Bros. Turkey'in yerel ofislerinden izin alınmalıdır. Antrakt şirketlere ait verileri reklam amaçlı kullanamaz. Verilerin izinsiz alınıp değiştirilmesi, amacı dışında kullanılması halinde Antrakt'ın sorumluluğu bulunmamaktadır.</t>
  </si>
  <si>
    <t>BABAMIN KANATLARI</t>
  </si>
  <si>
    <t>MAVİ BİSİKLET</t>
  </si>
  <si>
    <t>KAHRAMAN ÖRDEK</t>
  </si>
  <si>
    <t>QUACKERZ</t>
  </si>
  <si>
    <t>SEVDAM GÖZLERİNDE KALDI</t>
  </si>
  <si>
    <t>GÖRÜMCE</t>
  </si>
  <si>
    <t>ALLIED</t>
  </si>
  <si>
    <t>MÜTTEFİK</t>
  </si>
  <si>
    <t>KARANLIKLAR ÜLKESİ: KAN SAVAŞLARI</t>
  </si>
  <si>
    <t>UNDERWORLD: BLOOD WARS</t>
  </si>
  <si>
    <t>MAL DE PIERRES</t>
  </si>
  <si>
    <t>AŞK MEKTUPLARI</t>
  </si>
  <si>
    <t>9 - 15 ARALIK 2016 / 50. VİZYON HAFTASI</t>
  </si>
  <si>
    <t>NOCTURNAL ANIMALS</t>
  </si>
  <si>
    <t>SING</t>
  </si>
  <si>
    <t>GECE HAYVANLARI</t>
  </si>
  <si>
    <t>ŞARKINI SÖYLE</t>
  </si>
  <si>
    <t>SEN BENİM HER ŞEYİMSİN</t>
  </si>
  <si>
    <t>OFFICE CHRISTMAS PARTY</t>
  </si>
  <si>
    <t>ÇILGIN OFİS PARTİSİ</t>
  </si>
  <si>
    <t>OĞLAN BİZİM KIZIM BİZİM</t>
  </si>
  <si>
    <t>KASAP HAVASI</t>
  </si>
  <si>
    <t>HAYATİ TEHLİKE</t>
  </si>
  <si>
    <t>ÖNCEKİ</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</si>
</sst>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6">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7"/>
      <color indexed="23"/>
      <name val="Calibri"/>
      <family val="2"/>
    </font>
    <font>
      <sz val="6"/>
      <color indexed="9"/>
      <name val="Calibri"/>
      <family val="2"/>
    </font>
    <font>
      <b/>
      <sz val="9"/>
      <name val="Calibri"/>
      <family val="2"/>
    </font>
    <font>
      <b/>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15"/>
      <name val="Arial"/>
      <family val="2"/>
    </font>
    <font>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24" borderId="0" applyNumberFormat="0" applyBorder="0" applyAlignment="0" applyProtection="0"/>
    <xf numFmtId="203"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2" fillId="0" borderId="0">
      <alignment/>
      <protection/>
    </xf>
    <xf numFmtId="0" fontId="0" fillId="0" borderId="0">
      <alignment/>
      <protection/>
    </xf>
    <xf numFmtId="203" fontId="0" fillId="0" borderId="0">
      <alignment/>
      <protection/>
    </xf>
    <xf numFmtId="0" fontId="52" fillId="0" borderId="0">
      <alignment/>
      <protection/>
    </xf>
    <xf numFmtId="203" fontId="52" fillId="0" borderId="0">
      <alignment/>
      <protection/>
    </xf>
    <xf numFmtId="203" fontId="52" fillId="0" borderId="0">
      <alignment/>
      <protection/>
    </xf>
    <xf numFmtId="203" fontId="52" fillId="0" borderId="0">
      <alignment/>
      <protection/>
    </xf>
    <xf numFmtId="203" fontId="52" fillId="0" borderId="0">
      <alignment/>
      <protection/>
    </xf>
    <xf numFmtId="0" fontId="0" fillId="0" borderId="0">
      <alignment/>
      <protection/>
    </xf>
    <xf numFmtId="0" fontId="0" fillId="0" borderId="0">
      <alignment/>
      <protection/>
    </xf>
    <xf numFmtId="203" fontId="52" fillId="0" borderId="0">
      <alignment/>
      <protection/>
    </xf>
    <xf numFmtId="203" fontId="52" fillId="0" borderId="0">
      <alignment/>
      <protection/>
    </xf>
    <xf numFmtId="0" fontId="52" fillId="0" borderId="0">
      <alignment/>
      <protection/>
    </xf>
    <xf numFmtId="0" fontId="0" fillId="0" borderId="0">
      <alignment/>
      <protection/>
    </xf>
    <xf numFmtId="203" fontId="0" fillId="0" borderId="0">
      <alignment/>
      <protection/>
    </xf>
    <xf numFmtId="203" fontId="52" fillId="0" borderId="0">
      <alignment/>
      <protection/>
    </xf>
    <xf numFmtId="203"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10"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locked="0"/>
    </xf>
    <xf numFmtId="0" fontId="19" fillId="34" borderId="0" xfId="0" applyFont="1" applyFill="1" applyAlignment="1">
      <alignment vertical="center"/>
    </xf>
    <xf numFmtId="0" fontId="19"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Fill="1" applyAlignment="1">
      <alignment horizontal="center" vertical="center"/>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right"/>
      <protection locked="0"/>
    </xf>
    <xf numFmtId="0" fontId="20" fillId="34" borderId="0" xfId="0" applyFont="1" applyFill="1" applyBorder="1" applyAlignment="1" applyProtection="1">
      <alignment horizontal="center"/>
      <protection locked="0"/>
    </xf>
    <xf numFmtId="0" fontId="18" fillId="34" borderId="0"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21" fillId="34" borderId="11" xfId="0" applyFont="1" applyFill="1" applyBorder="1" applyAlignment="1">
      <alignment horizontal="center" vertical="center"/>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horizontal="left" vertical="center"/>
      <protection/>
    </xf>
    <xf numFmtId="2" fontId="21" fillId="34" borderId="11"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locked="0"/>
    </xf>
    <xf numFmtId="0" fontId="20" fillId="35" borderId="12" xfId="0" applyNumberFormat="1" applyFont="1" applyFill="1" applyBorder="1" applyAlignment="1" applyProtection="1">
      <alignment horizontal="center" wrapText="1"/>
      <protection locked="0"/>
    </xf>
    <xf numFmtId="43" fontId="23" fillId="35" borderId="12" xfId="43" applyFont="1" applyFill="1" applyBorder="1" applyAlignment="1" applyProtection="1">
      <alignment horizontal="center"/>
      <protection locked="0"/>
    </xf>
    <xf numFmtId="0" fontId="23" fillId="35" borderId="12" xfId="0" applyFont="1" applyFill="1" applyBorder="1" applyAlignment="1" applyProtection="1">
      <alignment horizontal="center"/>
      <protection locked="0"/>
    </xf>
    <xf numFmtId="2" fontId="20" fillId="35" borderId="13" xfId="0" applyNumberFormat="1" applyFont="1" applyFill="1" applyBorder="1" applyAlignment="1" applyProtection="1">
      <alignment horizontal="center" vertical="center"/>
      <protection/>
    </xf>
    <xf numFmtId="43" fontId="23" fillId="35" borderId="13" xfId="43" applyFont="1" applyFill="1" applyBorder="1" applyAlignment="1" applyProtection="1">
      <alignment horizontal="center" vertical="center"/>
      <protection/>
    </xf>
    <xf numFmtId="0" fontId="23" fillId="35" borderId="13" xfId="0" applyNumberFormat="1" applyFont="1" applyFill="1" applyBorder="1" applyAlignment="1" applyProtection="1">
      <alignment horizontal="center" vertical="center" textRotation="90"/>
      <protection locked="0"/>
    </xf>
    <xf numFmtId="4" fontId="23"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protection/>
    </xf>
    <xf numFmtId="3" fontId="23" fillId="35" borderId="13" xfId="0" applyNumberFormat="1" applyFont="1" applyFill="1" applyBorder="1" applyAlignment="1" applyProtection="1">
      <alignment horizontal="center" vertical="center" wrapText="1"/>
      <protection/>
    </xf>
    <xf numFmtId="3" fontId="23" fillId="35" borderId="13" xfId="0" applyNumberFormat="1" applyFont="1" applyFill="1" applyBorder="1" applyAlignment="1" applyProtection="1">
      <alignment horizontal="center" vertical="center" textRotation="90" wrapText="1"/>
      <protection/>
    </xf>
    <xf numFmtId="3" fontId="4" fillId="34" borderId="0" xfId="0" applyNumberFormat="1" applyFont="1" applyFill="1" applyBorder="1" applyAlignment="1" applyProtection="1">
      <alignment horizontal="center" vertical="center"/>
      <protection/>
    </xf>
    <xf numFmtId="186" fontId="24" fillId="0" borderId="11" xfId="0" applyNumberFormat="1" applyFont="1" applyFill="1" applyBorder="1" applyAlignment="1">
      <alignment vertical="center"/>
    </xf>
    <xf numFmtId="0" fontId="24" fillId="0" borderId="11" xfId="0" applyFont="1" applyFill="1" applyBorder="1" applyAlignment="1">
      <alignment vertical="center"/>
    </xf>
    <xf numFmtId="186" fontId="21" fillId="0" borderId="11" xfId="0" applyNumberFormat="1" applyFont="1" applyFill="1" applyBorder="1" applyAlignment="1">
      <alignment vertical="center"/>
    </xf>
    <xf numFmtId="0" fontId="21" fillId="0" borderId="11" xfId="0" applyNumberFormat="1" applyFont="1" applyFill="1" applyBorder="1" applyAlignment="1" applyProtection="1">
      <alignment vertical="center"/>
      <protection/>
    </xf>
    <xf numFmtId="0" fontId="21" fillId="0" borderId="11" xfId="0" applyFont="1" applyFill="1" applyBorder="1" applyAlignment="1">
      <alignment horizontal="center" vertical="center"/>
    </xf>
    <xf numFmtId="0" fontId="21" fillId="0" borderId="11" xfId="0" applyFont="1" applyFill="1" applyBorder="1" applyAlignment="1" applyProtection="1">
      <alignment horizontal="center" vertical="center"/>
      <protection/>
    </xf>
    <xf numFmtId="0" fontId="21" fillId="0" borderId="11" xfId="0" applyNumberFormat="1" applyFont="1" applyFill="1" applyBorder="1" applyAlignment="1" applyProtection="1">
      <alignment vertical="center"/>
      <protection locked="0"/>
    </xf>
    <xf numFmtId="1" fontId="21" fillId="0" borderId="11" xfId="0" applyNumberFormat="1" applyFont="1" applyFill="1" applyBorder="1" applyAlignment="1">
      <alignment horizontal="center" vertical="center"/>
    </xf>
    <xf numFmtId="3" fontId="21" fillId="0" borderId="11" xfId="45" applyNumberFormat="1" applyFont="1" applyFill="1" applyBorder="1" applyAlignment="1" applyProtection="1">
      <alignment horizontal="right" vertical="center"/>
      <protection locked="0"/>
    </xf>
    <xf numFmtId="186" fontId="26" fillId="0" borderId="11" xfId="0" applyNumberFormat="1" applyFont="1" applyFill="1" applyBorder="1" applyAlignment="1">
      <alignment vertical="center"/>
    </xf>
    <xf numFmtId="4" fontId="24"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130" applyNumberFormat="1" applyFont="1" applyFill="1" applyBorder="1" applyAlignment="1" applyProtection="1">
      <alignment vertical="center"/>
      <protection/>
    </xf>
    <xf numFmtId="3" fontId="21" fillId="0" borderId="11" xfId="0" applyNumberFormat="1" applyFont="1" applyFill="1" applyBorder="1" applyAlignment="1">
      <alignment vertical="center"/>
    </xf>
    <xf numFmtId="9" fontId="25" fillId="0" borderId="11" xfId="132" applyNumberFormat="1" applyFont="1" applyFill="1" applyBorder="1" applyAlignment="1" applyProtection="1">
      <alignment vertical="center"/>
      <protection/>
    </xf>
    <xf numFmtId="185" fontId="21" fillId="0" borderId="11" xfId="0" applyNumberFormat="1" applyFont="1" applyFill="1" applyBorder="1" applyAlignment="1" applyProtection="1">
      <alignment horizontal="center" vertical="center"/>
      <protection/>
    </xf>
    <xf numFmtId="4" fontId="21" fillId="0" borderId="11" xfId="45" applyNumberFormat="1" applyFont="1" applyFill="1" applyBorder="1" applyAlignment="1">
      <alignment vertical="center"/>
    </xf>
    <xf numFmtId="3" fontId="21" fillId="0" borderId="11" xfId="45" applyNumberFormat="1" applyFont="1" applyFill="1" applyBorder="1" applyAlignment="1">
      <alignment vertical="center"/>
    </xf>
    <xf numFmtId="0" fontId="27" fillId="34" borderId="0" xfId="0" applyFont="1" applyFill="1" applyBorder="1" applyAlignment="1" applyProtection="1">
      <alignment horizontal="center" vertical="center"/>
      <protection/>
    </xf>
    <xf numFmtId="4" fontId="24" fillId="0" borderId="11" xfId="43" applyNumberFormat="1" applyFont="1" applyFill="1" applyBorder="1" applyAlignment="1" applyProtection="1">
      <alignment vertical="center"/>
      <protection locked="0"/>
    </xf>
    <xf numFmtId="3" fontId="24" fillId="0" borderId="11" xfId="43" applyNumberFormat="1" applyFont="1" applyFill="1" applyBorder="1" applyAlignment="1" applyProtection="1">
      <alignment vertical="center"/>
      <protection locked="0"/>
    </xf>
    <xf numFmtId="3" fontId="24" fillId="0" borderId="11" xfId="45" applyNumberFormat="1" applyFont="1" applyFill="1" applyBorder="1" applyAlignment="1" applyProtection="1">
      <alignment vertical="center"/>
      <protection locked="0"/>
    </xf>
    <xf numFmtId="4" fontId="21" fillId="0" borderId="11" xfId="45" applyNumberFormat="1" applyFont="1" applyFill="1" applyBorder="1" applyAlignment="1" applyProtection="1">
      <alignment vertical="center"/>
      <protection locked="0"/>
    </xf>
    <xf numFmtId="3" fontId="21" fillId="0" borderId="11" xfId="45"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vertical="center"/>
      <protection locked="0"/>
    </xf>
    <xf numFmtId="3" fontId="21" fillId="0" borderId="11" xfId="43"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horizontal="right" vertical="center"/>
      <protection locked="0"/>
    </xf>
    <xf numFmtId="3" fontId="21" fillId="0" borderId="11" xfId="43" applyNumberFormat="1" applyFont="1" applyFill="1" applyBorder="1" applyAlignment="1" applyProtection="1">
      <alignment horizontal="right" vertical="center"/>
      <protection locked="0"/>
    </xf>
    <xf numFmtId="4" fontId="21" fillId="0" borderId="11" xfId="66" applyNumberFormat="1" applyFont="1" applyFill="1" applyBorder="1" applyAlignment="1">
      <alignment vertical="center"/>
    </xf>
    <xf numFmtId="3" fontId="21" fillId="0" borderId="11" xfId="66" applyNumberFormat="1" applyFont="1" applyFill="1" applyBorder="1" applyAlignment="1">
      <alignment vertical="center"/>
    </xf>
    <xf numFmtId="9" fontId="25" fillId="0" borderId="11" xfId="132" applyNumberFormat="1" applyFont="1" applyFill="1" applyBorder="1" applyAlignment="1" applyProtection="1">
      <alignment horizontal="right" vertical="center"/>
      <protection/>
    </xf>
    <xf numFmtId="185" fontId="21" fillId="0" borderId="11" xfId="0" applyNumberFormat="1" applyFont="1" applyFill="1" applyBorder="1" applyAlignment="1" applyProtection="1">
      <alignment horizontal="center" vertical="center"/>
      <protection locked="0"/>
    </xf>
    <xf numFmtId="185" fontId="19" fillId="34" borderId="0" xfId="0" applyNumberFormat="1" applyFont="1" applyFill="1" applyAlignment="1">
      <alignment horizontal="center" vertical="center"/>
    </xf>
    <xf numFmtId="185" fontId="0" fillId="34" borderId="0" xfId="0" applyNumberFormat="1" applyFont="1" applyFill="1" applyAlignment="1">
      <alignment horizontal="center" vertical="center"/>
    </xf>
    <xf numFmtId="185" fontId="11" fillId="34" borderId="0" xfId="0" applyNumberFormat="1" applyFont="1" applyFill="1" applyBorder="1" applyAlignment="1" applyProtection="1">
      <alignment horizontal="center" vertical="center"/>
      <protection locked="0"/>
    </xf>
    <xf numFmtId="185" fontId="23" fillId="35" borderId="12" xfId="0" applyNumberFormat="1" applyFont="1" applyFill="1" applyBorder="1" applyAlignment="1" applyProtection="1">
      <alignment horizontal="center"/>
      <protection locked="0"/>
    </xf>
    <xf numFmtId="185" fontId="23" fillId="35"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6" borderId="11" xfId="0" applyNumberFormat="1" applyFont="1" applyFill="1" applyBorder="1" applyAlignment="1" applyProtection="1">
      <alignment horizontal="center" vertical="center"/>
      <protection/>
    </xf>
    <xf numFmtId="4" fontId="21" fillId="0" borderId="11" xfId="43" applyNumberFormat="1" applyFont="1" applyFill="1" applyBorder="1" applyAlignment="1" applyProtection="1">
      <alignment vertical="center"/>
      <protection locked="0"/>
    </xf>
    <xf numFmtId="3" fontId="21" fillId="0" borderId="11" xfId="43" applyNumberFormat="1" applyFont="1" applyFill="1" applyBorder="1" applyAlignment="1" applyProtection="1">
      <alignment vertical="center"/>
      <protection locked="0"/>
    </xf>
    <xf numFmtId="3" fontId="23" fillId="35" borderId="12" xfId="0" applyNumberFormat="1" applyFont="1" applyFill="1" applyBorder="1" applyAlignment="1" applyProtection="1">
      <alignment horizontal="center" vertical="center" textRotation="90" wrapText="1"/>
      <protection/>
    </xf>
    <xf numFmtId="0" fontId="69" fillId="34" borderId="0" xfId="0" applyFont="1" applyFill="1" applyAlignment="1">
      <alignment horizontal="center" vertical="center"/>
    </xf>
    <xf numFmtId="0" fontId="70" fillId="34" borderId="0" xfId="0" applyNumberFormat="1" applyFont="1" applyFill="1" applyAlignment="1">
      <alignment horizontal="center" vertical="center"/>
    </xf>
    <xf numFmtId="0" fontId="71" fillId="34" borderId="0" xfId="0" applyFont="1" applyFill="1" applyBorder="1" applyAlignment="1" applyProtection="1">
      <alignment horizontal="center" vertical="center"/>
      <protection locked="0"/>
    </xf>
    <xf numFmtId="0" fontId="72" fillId="35" borderId="12" xfId="0" applyFont="1" applyFill="1" applyBorder="1" applyAlignment="1" applyProtection="1">
      <alignment horizontal="center"/>
      <protection locked="0"/>
    </xf>
    <xf numFmtId="0" fontId="72" fillId="35" borderId="13" xfId="0" applyNumberFormat="1" applyFont="1" applyFill="1" applyBorder="1" applyAlignment="1" applyProtection="1">
      <alignment horizontal="center" vertical="center" textRotation="90"/>
      <protection locked="0"/>
    </xf>
    <xf numFmtId="4" fontId="73" fillId="34" borderId="0" xfId="0" applyNumberFormat="1" applyFont="1" applyFill="1" applyBorder="1" applyAlignment="1" applyProtection="1">
      <alignment horizontal="center" vertical="center"/>
      <protection/>
    </xf>
    <xf numFmtId="0" fontId="74" fillId="0" borderId="11" xfId="0" applyFont="1" applyFill="1" applyBorder="1" applyAlignment="1">
      <alignment horizontal="center" vertical="center"/>
    </xf>
    <xf numFmtId="186" fontId="9" fillId="0" borderId="11" xfId="0" applyNumberFormat="1" applyFont="1" applyFill="1" applyBorder="1" applyAlignment="1">
      <alignment vertical="center"/>
    </xf>
    <xf numFmtId="0" fontId="9" fillId="0" borderId="11" xfId="0" applyNumberFormat="1" applyFont="1" applyFill="1" applyBorder="1" applyAlignment="1" applyProtection="1">
      <alignment vertical="center"/>
      <protection locked="0"/>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6" xfId="0" applyFont="1" applyFill="1" applyBorder="1" applyAlignment="1">
      <alignment horizontal="center" vertical="center" wrapText="1"/>
    </xf>
    <xf numFmtId="0" fontId="29" fillId="34" borderId="0" xfId="0" applyNumberFormat="1" applyFont="1" applyFill="1" applyBorder="1" applyAlignment="1" applyProtection="1">
      <alignment horizontal="center" vertical="center" wrapText="1"/>
      <protection locked="0"/>
    </xf>
    <xf numFmtId="2" fontId="5" fillId="34" borderId="0" xfId="68"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3" fontId="12"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0" fillId="0" borderId="0" xfId="0" applyAlignment="1">
      <alignment wrapText="1"/>
    </xf>
    <xf numFmtId="0" fontId="14" fillId="34" borderId="0" xfId="0" applyFont="1" applyFill="1" applyAlignment="1">
      <alignment wrapText="1"/>
    </xf>
    <xf numFmtId="0" fontId="14" fillId="34" borderId="17" xfId="0" applyFont="1" applyFill="1" applyBorder="1" applyAlignment="1">
      <alignment wrapText="1"/>
    </xf>
    <xf numFmtId="0" fontId="0" fillId="0" borderId="17" xfId="0" applyBorder="1" applyAlignment="1">
      <alignment wrapText="1"/>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8" fillId="34" borderId="17" xfId="0" applyNumberFormat="1" applyFont="1" applyFill="1" applyBorder="1" applyAlignment="1" applyProtection="1">
      <alignment horizontal="center" vertical="center" wrapText="1"/>
      <protection locked="0"/>
    </xf>
    <xf numFmtId="14" fontId="16" fillId="34" borderId="0" xfId="0" applyNumberFormat="1" applyFont="1" applyFill="1" applyBorder="1" applyAlignment="1" applyProtection="1">
      <alignment horizontal="left" vertical="center" wrapText="1"/>
      <protection/>
    </xf>
    <xf numFmtId="0" fontId="20" fillId="0" borderId="12" xfId="0" applyFont="1" applyBorder="1" applyAlignment="1">
      <alignment horizontal="center" wrapText="1"/>
    </xf>
    <xf numFmtId="0" fontId="23" fillId="35" borderId="18" xfId="0" applyFont="1" applyFill="1" applyBorder="1" applyAlignment="1">
      <alignment horizontal="center" vertical="center" wrapText="1"/>
    </xf>
    <xf numFmtId="0" fontId="75" fillId="34"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9"/>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35.140625" style="4" bestFit="1" customWidth="1"/>
    <col min="5" max="5" width="5.8515625" style="83" bestFit="1" customWidth="1"/>
    <col min="6" max="6" width="13.57421875" style="3" bestFit="1" customWidth="1"/>
    <col min="7" max="8" width="3.140625" style="33" bestFit="1" customWidth="1"/>
    <col min="9" max="9" width="3.140625" style="93" bestFit="1" customWidth="1"/>
    <col min="10" max="10" width="2.57421875" style="45" bestFit="1" customWidth="1"/>
    <col min="11" max="11" width="7.28125" style="5" hidden="1" customWidth="1"/>
    <col min="12" max="12" width="4.8515625" style="6" hidden="1" customWidth="1"/>
    <col min="13" max="13" width="8.28125" style="5" hidden="1" customWidth="1"/>
    <col min="14" max="14" width="5.57421875" style="6" hidden="1" customWidth="1"/>
    <col min="15" max="15" width="8.28125" style="7" hidden="1" customWidth="1"/>
    <col min="16" max="16" width="5.5742187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4218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7109375" style="6" bestFit="1" customWidth="1"/>
    <col min="27" max="27" width="9.00390625" style="7" bestFit="1" customWidth="1"/>
    <col min="28" max="28" width="6.57421875" style="14" bestFit="1" customWidth="1"/>
    <col min="29" max="29" width="3.00390625" style="64" bestFit="1" customWidth="1"/>
    <col min="30" max="16384" width="4.57421875" style="1" customWidth="1"/>
  </cols>
  <sheetData>
    <row r="1" spans="1:29" s="34" customFormat="1" ht="12.75">
      <c r="A1" s="15" t="s">
        <v>57</v>
      </c>
      <c r="B1" s="100" t="s">
        <v>63</v>
      </c>
      <c r="C1" s="100"/>
      <c r="D1" s="16"/>
      <c r="E1" s="78"/>
      <c r="F1" s="16"/>
      <c r="G1" s="17"/>
      <c r="H1" s="17"/>
      <c r="I1" s="88"/>
      <c r="J1" s="17"/>
      <c r="K1" s="103" t="s">
        <v>60</v>
      </c>
      <c r="L1" s="104"/>
      <c r="M1" s="104"/>
      <c r="N1" s="104"/>
      <c r="O1" s="104"/>
      <c r="P1" s="104"/>
      <c r="Q1" s="104"/>
      <c r="R1" s="104"/>
      <c r="S1" s="104"/>
      <c r="T1" s="104"/>
      <c r="U1" s="104"/>
      <c r="V1" s="104"/>
      <c r="W1" s="104"/>
      <c r="X1" s="104"/>
      <c r="Y1" s="104"/>
      <c r="Z1" s="104"/>
      <c r="AA1" s="104"/>
      <c r="AB1" s="104"/>
      <c r="AC1" s="105"/>
    </row>
    <row r="2" spans="1:29" s="34" customFormat="1" ht="12.75">
      <c r="A2" s="15"/>
      <c r="B2" s="101" t="s">
        <v>59</v>
      </c>
      <c r="C2" s="102"/>
      <c r="D2" s="18"/>
      <c r="E2" s="79"/>
      <c r="F2" s="18"/>
      <c r="G2" s="19"/>
      <c r="H2" s="19"/>
      <c r="I2" s="89"/>
      <c r="J2" s="20"/>
      <c r="K2" s="106"/>
      <c r="L2" s="106"/>
      <c r="M2" s="106"/>
      <c r="N2" s="106"/>
      <c r="O2" s="106"/>
      <c r="P2" s="106"/>
      <c r="Q2" s="106"/>
      <c r="R2" s="106"/>
      <c r="S2" s="106"/>
      <c r="T2" s="106"/>
      <c r="U2" s="106"/>
      <c r="V2" s="106"/>
      <c r="W2" s="106"/>
      <c r="X2" s="106"/>
      <c r="Y2" s="106"/>
      <c r="Z2" s="106"/>
      <c r="AA2" s="106"/>
      <c r="AB2" s="106"/>
      <c r="AC2" s="105"/>
    </row>
    <row r="3" spans="1:29" s="34" customFormat="1" ht="12">
      <c r="A3" s="15"/>
      <c r="B3" s="112" t="s">
        <v>119</v>
      </c>
      <c r="C3" s="112"/>
      <c r="D3" s="21"/>
      <c r="E3" s="80"/>
      <c r="F3" s="21"/>
      <c r="G3" s="22"/>
      <c r="H3" s="22"/>
      <c r="I3" s="90"/>
      <c r="J3" s="22"/>
      <c r="K3" s="107"/>
      <c r="L3" s="107"/>
      <c r="M3" s="107"/>
      <c r="N3" s="107"/>
      <c r="O3" s="107"/>
      <c r="P3" s="107"/>
      <c r="Q3" s="107"/>
      <c r="R3" s="107"/>
      <c r="S3" s="107"/>
      <c r="T3" s="107"/>
      <c r="U3" s="107"/>
      <c r="V3" s="107"/>
      <c r="W3" s="107"/>
      <c r="X3" s="107"/>
      <c r="Y3" s="107"/>
      <c r="Z3" s="107"/>
      <c r="AA3" s="107"/>
      <c r="AB3" s="107"/>
      <c r="AC3" s="108"/>
    </row>
    <row r="4" spans="1:29" s="24" customFormat="1" ht="11.25" customHeight="1">
      <c r="A4" s="23"/>
      <c r="B4" s="35"/>
      <c r="C4" s="36"/>
      <c r="D4" s="36"/>
      <c r="E4" s="81"/>
      <c r="F4" s="37"/>
      <c r="G4" s="37"/>
      <c r="H4" s="37"/>
      <c r="I4" s="91"/>
      <c r="J4" s="37"/>
      <c r="K4" s="109" t="s">
        <v>64</v>
      </c>
      <c r="L4" s="110"/>
      <c r="M4" s="109" t="s">
        <v>65</v>
      </c>
      <c r="N4" s="110"/>
      <c r="O4" s="109" t="s">
        <v>66</v>
      </c>
      <c r="P4" s="110"/>
      <c r="Q4" s="109" t="s">
        <v>67</v>
      </c>
      <c r="R4" s="115"/>
      <c r="S4" s="115"/>
      <c r="T4" s="98"/>
      <c r="U4" s="98"/>
      <c r="V4" s="111" t="s">
        <v>68</v>
      </c>
      <c r="W4" s="114"/>
      <c r="X4" s="97" t="s">
        <v>68</v>
      </c>
      <c r="Y4" s="98" t="s">
        <v>130</v>
      </c>
      <c r="Z4" s="98" t="s">
        <v>130</v>
      </c>
      <c r="AA4" s="111" t="s">
        <v>69</v>
      </c>
      <c r="AB4" s="111"/>
      <c r="AC4" s="99"/>
    </row>
    <row r="5" spans="1:29" s="26" customFormat="1" ht="45.75">
      <c r="A5" s="25"/>
      <c r="B5" s="38"/>
      <c r="C5" s="39" t="s">
        <v>70</v>
      </c>
      <c r="D5" s="39" t="s">
        <v>71</v>
      </c>
      <c r="E5" s="82" t="s">
        <v>72</v>
      </c>
      <c r="F5" s="42" t="s">
        <v>73</v>
      </c>
      <c r="G5" s="40" t="s">
        <v>74</v>
      </c>
      <c r="H5" s="40" t="s">
        <v>14</v>
      </c>
      <c r="I5" s="92" t="s">
        <v>75</v>
      </c>
      <c r="J5" s="40" t="s">
        <v>76</v>
      </c>
      <c r="K5" s="41" t="s">
        <v>77</v>
      </c>
      <c r="L5" s="43" t="s">
        <v>78</v>
      </c>
      <c r="M5" s="41" t="s">
        <v>77</v>
      </c>
      <c r="N5" s="43" t="s">
        <v>78</v>
      </c>
      <c r="O5" s="41" t="s">
        <v>77</v>
      </c>
      <c r="P5" s="43" t="s">
        <v>78</v>
      </c>
      <c r="Q5" s="41" t="s">
        <v>83</v>
      </c>
      <c r="R5" s="43" t="s">
        <v>78</v>
      </c>
      <c r="S5" s="44" t="s">
        <v>79</v>
      </c>
      <c r="T5" s="43" t="s">
        <v>80</v>
      </c>
      <c r="U5" s="44" t="s">
        <v>84</v>
      </c>
      <c r="V5" s="41" t="s">
        <v>83</v>
      </c>
      <c r="W5" s="43" t="s">
        <v>80</v>
      </c>
      <c r="X5" s="44" t="s">
        <v>79</v>
      </c>
      <c r="Y5" s="43" t="s">
        <v>80</v>
      </c>
      <c r="Z5" s="44" t="s">
        <v>81</v>
      </c>
      <c r="AA5" s="41" t="s">
        <v>77</v>
      </c>
      <c r="AB5" s="43" t="s">
        <v>78</v>
      </c>
      <c r="AC5" s="87" t="s">
        <v>56</v>
      </c>
    </row>
    <row r="6" ht="11.25">
      <c r="U6" s="60">
        <f>IF(T6&lt;&gt;0,-(T6-R6)/T6,"")</f>
      </c>
    </row>
    <row r="7" spans="1:30" s="29" customFormat="1" ht="11.25">
      <c r="A7" s="31">
        <v>1</v>
      </c>
      <c r="B7" s="30"/>
      <c r="C7" s="46" t="s">
        <v>112</v>
      </c>
      <c r="D7" s="95" t="s">
        <v>112</v>
      </c>
      <c r="E7" s="61">
        <v>42706</v>
      </c>
      <c r="F7" s="49" t="s">
        <v>62</v>
      </c>
      <c r="G7" s="50">
        <v>327</v>
      </c>
      <c r="H7" s="50">
        <v>336</v>
      </c>
      <c r="I7" s="94">
        <v>405</v>
      </c>
      <c r="J7" s="51">
        <v>2</v>
      </c>
      <c r="K7" s="62">
        <v>841005.38</v>
      </c>
      <c r="L7" s="63">
        <v>68086</v>
      </c>
      <c r="M7" s="62">
        <v>1647987.62</v>
      </c>
      <c r="N7" s="63">
        <v>131856</v>
      </c>
      <c r="O7" s="62">
        <v>1337480.5</v>
      </c>
      <c r="P7" s="63">
        <v>107763</v>
      </c>
      <c r="Q7" s="56">
        <f aca="true" t="shared" si="0" ref="Q7:Q30">K7+M7+O7</f>
        <v>3826473.5</v>
      </c>
      <c r="R7" s="57">
        <f aca="true" t="shared" si="1" ref="R7:R30">L7+N7+P7</f>
        <v>307705</v>
      </c>
      <c r="S7" s="58">
        <f>R7/I7</f>
        <v>759.7654320987655</v>
      </c>
      <c r="T7" s="59">
        <v>353620</v>
      </c>
      <c r="U7" s="60">
        <f>IF(T7&lt;&gt;0,-(T7-R7)/T7,"")</f>
        <v>-0.12984276907414738</v>
      </c>
      <c r="V7" s="65">
        <v>5460869.29</v>
      </c>
      <c r="W7" s="66">
        <v>462495</v>
      </c>
      <c r="X7" s="58">
        <f>W7/I7</f>
        <v>1141.962962962963</v>
      </c>
      <c r="Y7" s="73">
        <v>607238</v>
      </c>
      <c r="Z7" s="76">
        <f>IF(Y7&lt;&gt;0,-(Y7-W7)/Y7,"")</f>
        <v>-0.23836288242830653</v>
      </c>
      <c r="AA7" s="70">
        <v>12330935.69</v>
      </c>
      <c r="AB7" s="71">
        <v>1069733</v>
      </c>
      <c r="AC7" s="116">
        <v>2730</v>
      </c>
      <c r="AD7" s="28"/>
    </row>
    <row r="8" spans="1:30" s="29" customFormat="1" ht="11.25">
      <c r="A8" s="31">
        <v>2</v>
      </c>
      <c r="B8" s="30"/>
      <c r="C8" s="46" t="s">
        <v>45</v>
      </c>
      <c r="D8" s="95" t="s">
        <v>45</v>
      </c>
      <c r="E8" s="61">
        <v>42678</v>
      </c>
      <c r="F8" s="49" t="s">
        <v>62</v>
      </c>
      <c r="G8" s="50">
        <v>253</v>
      </c>
      <c r="H8" s="50">
        <v>298</v>
      </c>
      <c r="I8" s="94">
        <v>300</v>
      </c>
      <c r="J8" s="51">
        <v>6</v>
      </c>
      <c r="K8" s="62">
        <v>362552.92</v>
      </c>
      <c r="L8" s="63">
        <v>29879</v>
      </c>
      <c r="M8" s="62">
        <v>708211.87</v>
      </c>
      <c r="N8" s="63">
        <v>57461</v>
      </c>
      <c r="O8" s="62">
        <v>705875.32</v>
      </c>
      <c r="P8" s="63">
        <v>56935</v>
      </c>
      <c r="Q8" s="56">
        <f t="shared" si="0"/>
        <v>1776640.1099999999</v>
      </c>
      <c r="R8" s="57">
        <f t="shared" si="1"/>
        <v>144275</v>
      </c>
      <c r="S8" s="58">
        <f>R8/I8</f>
        <v>480.9166666666667</v>
      </c>
      <c r="T8" s="59">
        <v>177761</v>
      </c>
      <c r="U8" s="60">
        <f>IF(T8&lt;&gt;0,-(T8-R8)/T8,"")</f>
        <v>-0.1883765280348333</v>
      </c>
      <c r="V8" s="65">
        <v>2893531.32</v>
      </c>
      <c r="W8" s="66">
        <v>249382</v>
      </c>
      <c r="X8" s="58">
        <f>W8/I8</f>
        <v>831.2733333333333</v>
      </c>
      <c r="Y8" s="73">
        <v>290243</v>
      </c>
      <c r="Z8" s="76">
        <f>IF(Y8&lt;&gt;0,-(Y8-W8)/Y8,"")</f>
        <v>-0.14078203436430853</v>
      </c>
      <c r="AA8" s="70">
        <v>26623484.38</v>
      </c>
      <c r="AB8" s="71">
        <v>2422060</v>
      </c>
      <c r="AC8" s="116">
        <v>2705</v>
      </c>
      <c r="AD8" s="28"/>
    </row>
    <row r="9" spans="1:30" s="29" customFormat="1" ht="11.25">
      <c r="A9" s="31">
        <v>3</v>
      </c>
      <c r="B9" s="30"/>
      <c r="C9" s="47" t="s">
        <v>105</v>
      </c>
      <c r="D9" s="96" t="s">
        <v>105</v>
      </c>
      <c r="E9" s="77">
        <v>42699</v>
      </c>
      <c r="F9" s="49" t="s">
        <v>6</v>
      </c>
      <c r="G9" s="53">
        <v>348</v>
      </c>
      <c r="H9" s="53">
        <v>345</v>
      </c>
      <c r="I9" s="94">
        <v>345</v>
      </c>
      <c r="J9" s="51">
        <v>3</v>
      </c>
      <c r="K9" s="62">
        <v>294577</v>
      </c>
      <c r="L9" s="63">
        <v>24560</v>
      </c>
      <c r="M9" s="62">
        <v>632140</v>
      </c>
      <c r="N9" s="63">
        <v>51976</v>
      </c>
      <c r="O9" s="62">
        <v>697727</v>
      </c>
      <c r="P9" s="63">
        <v>56705</v>
      </c>
      <c r="Q9" s="56">
        <f t="shared" si="0"/>
        <v>1624444</v>
      </c>
      <c r="R9" s="57">
        <f t="shared" si="1"/>
        <v>133241</v>
      </c>
      <c r="S9" s="58">
        <f>R9/I9</f>
        <v>386.20579710144926</v>
      </c>
      <c r="T9" s="59">
        <v>208543</v>
      </c>
      <c r="U9" s="60">
        <f>IF(T9&lt;&gt;0,-(T9-R9)/T9,"")</f>
        <v>-0.36108620284545634</v>
      </c>
      <c r="V9" s="65">
        <v>2281273</v>
      </c>
      <c r="W9" s="67">
        <v>194538</v>
      </c>
      <c r="X9" s="58">
        <f>W9/I9</f>
        <v>563.8782608695652</v>
      </c>
      <c r="Y9" s="54">
        <v>312627</v>
      </c>
      <c r="Z9" s="76">
        <f>IF(Y9&lt;&gt;0,-(Y9-W9)/Y9,"")</f>
        <v>-0.3777312900037425</v>
      </c>
      <c r="AA9" s="68">
        <v>12544062</v>
      </c>
      <c r="AB9" s="69">
        <v>1127206</v>
      </c>
      <c r="AC9" s="116">
        <v>2728</v>
      </c>
      <c r="AD9" s="28"/>
    </row>
    <row r="10" spans="1:30" s="29" customFormat="1" ht="11.25">
      <c r="A10" s="31">
        <v>4</v>
      </c>
      <c r="B10" s="84" t="s">
        <v>82</v>
      </c>
      <c r="C10" s="47" t="s">
        <v>124</v>
      </c>
      <c r="D10" s="52" t="s">
        <v>124</v>
      </c>
      <c r="E10" s="77">
        <v>42713</v>
      </c>
      <c r="F10" s="49" t="s">
        <v>61</v>
      </c>
      <c r="G10" s="53">
        <v>307</v>
      </c>
      <c r="H10" s="53">
        <v>315</v>
      </c>
      <c r="I10" s="94">
        <v>390</v>
      </c>
      <c r="J10" s="51">
        <v>1</v>
      </c>
      <c r="K10" s="62">
        <v>270865.5</v>
      </c>
      <c r="L10" s="63">
        <v>22470</v>
      </c>
      <c r="M10" s="62">
        <v>582976</v>
      </c>
      <c r="N10" s="63">
        <v>47688</v>
      </c>
      <c r="O10" s="62">
        <v>498844.41</v>
      </c>
      <c r="P10" s="63">
        <v>41291</v>
      </c>
      <c r="Q10" s="56">
        <f t="shared" si="0"/>
        <v>1352685.91</v>
      </c>
      <c r="R10" s="57">
        <f t="shared" si="1"/>
        <v>111449</v>
      </c>
      <c r="S10" s="58">
        <f>R10/I10</f>
        <v>285.76666666666665</v>
      </c>
      <c r="T10" s="59"/>
      <c r="U10" s="60"/>
      <c r="V10" s="65">
        <v>1953001.81</v>
      </c>
      <c r="W10" s="66">
        <v>170082</v>
      </c>
      <c r="X10" s="58">
        <f>W10/I10</f>
        <v>436.10769230769233</v>
      </c>
      <c r="Y10" s="54"/>
      <c r="Z10" s="76"/>
      <c r="AA10" s="68">
        <v>1953001.81</v>
      </c>
      <c r="AB10" s="69">
        <v>170082</v>
      </c>
      <c r="AC10" s="116">
        <v>2745</v>
      </c>
      <c r="AD10" s="28"/>
    </row>
    <row r="11" spans="1:30" s="29" customFormat="1" ht="11.25">
      <c r="A11" s="31">
        <v>5</v>
      </c>
      <c r="B11" s="27"/>
      <c r="C11" s="47" t="s">
        <v>116</v>
      </c>
      <c r="D11" s="96" t="s">
        <v>115</v>
      </c>
      <c r="E11" s="77">
        <v>42706</v>
      </c>
      <c r="F11" s="49" t="s">
        <v>7</v>
      </c>
      <c r="G11" s="53">
        <v>191</v>
      </c>
      <c r="H11" s="53">
        <v>197</v>
      </c>
      <c r="I11" s="94">
        <v>265</v>
      </c>
      <c r="J11" s="51">
        <v>2</v>
      </c>
      <c r="K11" s="62">
        <v>163514</v>
      </c>
      <c r="L11" s="63">
        <v>11908</v>
      </c>
      <c r="M11" s="62">
        <v>295110</v>
      </c>
      <c r="N11" s="63">
        <v>21594</v>
      </c>
      <c r="O11" s="62">
        <v>295375</v>
      </c>
      <c r="P11" s="63">
        <v>21669</v>
      </c>
      <c r="Q11" s="56">
        <f t="shared" si="0"/>
        <v>753999</v>
      </c>
      <c r="R11" s="57">
        <f t="shared" si="1"/>
        <v>55171</v>
      </c>
      <c r="S11" s="58">
        <f>R11/I11</f>
        <v>208.19245283018867</v>
      </c>
      <c r="T11" s="59">
        <v>76061</v>
      </c>
      <c r="U11" s="60">
        <f>IF(T11&lt;&gt;0,-(T11-R11)/T11,"")</f>
        <v>-0.27464797991086104</v>
      </c>
      <c r="V11" s="65">
        <v>1174877</v>
      </c>
      <c r="W11" s="66">
        <v>89988</v>
      </c>
      <c r="X11" s="58">
        <f>W11/I11</f>
        <v>339.57735849056604</v>
      </c>
      <c r="Y11" s="54">
        <v>123611</v>
      </c>
      <c r="Z11" s="76">
        <f>IF(Y11&lt;&gt;0,-(Y11-W11)/Y11,"")</f>
        <v>-0.2720065366350891</v>
      </c>
      <c r="AA11" s="68">
        <v>2752416</v>
      </c>
      <c r="AB11" s="69">
        <v>213599</v>
      </c>
      <c r="AC11" s="116">
        <v>2734</v>
      </c>
      <c r="AD11" s="28"/>
    </row>
    <row r="12" spans="1:30" s="29" customFormat="1" ht="11.25">
      <c r="A12" s="31">
        <v>6</v>
      </c>
      <c r="B12" s="84" t="s">
        <v>82</v>
      </c>
      <c r="C12" s="47" t="s">
        <v>121</v>
      </c>
      <c r="D12" s="96" t="s">
        <v>123</v>
      </c>
      <c r="E12" s="77">
        <v>42713</v>
      </c>
      <c r="F12" s="49" t="s">
        <v>6</v>
      </c>
      <c r="G12" s="53">
        <v>215</v>
      </c>
      <c r="H12" s="53">
        <v>215</v>
      </c>
      <c r="I12" s="94">
        <v>215</v>
      </c>
      <c r="J12" s="51">
        <v>1</v>
      </c>
      <c r="K12" s="62">
        <v>103790</v>
      </c>
      <c r="L12" s="63">
        <v>7576</v>
      </c>
      <c r="M12" s="62">
        <v>409315</v>
      </c>
      <c r="N12" s="63">
        <v>29157</v>
      </c>
      <c r="O12" s="62">
        <v>380245</v>
      </c>
      <c r="P12" s="63">
        <v>27703</v>
      </c>
      <c r="Q12" s="56">
        <f t="shared" si="0"/>
        <v>893350</v>
      </c>
      <c r="R12" s="57">
        <f t="shared" si="1"/>
        <v>64436</v>
      </c>
      <c r="S12" s="58">
        <f>R12/I12</f>
        <v>299.70232558139537</v>
      </c>
      <c r="T12" s="59"/>
      <c r="U12" s="60"/>
      <c r="V12" s="65">
        <v>1052443</v>
      </c>
      <c r="W12" s="67">
        <v>78435</v>
      </c>
      <c r="X12" s="58">
        <f>W12/I12</f>
        <v>364.8139534883721</v>
      </c>
      <c r="Y12" s="54"/>
      <c r="Z12" s="76"/>
      <c r="AA12" s="68">
        <v>1052443</v>
      </c>
      <c r="AB12" s="69">
        <v>78435</v>
      </c>
      <c r="AC12" s="116">
        <v>2741</v>
      </c>
      <c r="AD12" s="28"/>
    </row>
    <row r="13" spans="1:30" s="29" customFormat="1" ht="11.25">
      <c r="A13" s="31">
        <v>7</v>
      </c>
      <c r="B13" s="30"/>
      <c r="C13" s="47" t="s">
        <v>113</v>
      </c>
      <c r="D13" s="96" t="s">
        <v>114</v>
      </c>
      <c r="E13" s="77">
        <v>42706</v>
      </c>
      <c r="F13" s="49" t="s">
        <v>6</v>
      </c>
      <c r="G13" s="53">
        <v>116</v>
      </c>
      <c r="H13" s="53">
        <v>118</v>
      </c>
      <c r="I13" s="94">
        <v>118</v>
      </c>
      <c r="J13" s="51">
        <v>2</v>
      </c>
      <c r="K13" s="62">
        <v>188722</v>
      </c>
      <c r="L13" s="63">
        <v>12847</v>
      </c>
      <c r="M13" s="62">
        <v>282294</v>
      </c>
      <c r="N13" s="63">
        <v>18676</v>
      </c>
      <c r="O13" s="62">
        <v>221855</v>
      </c>
      <c r="P13" s="63">
        <v>15309</v>
      </c>
      <c r="Q13" s="56">
        <f t="shared" si="0"/>
        <v>692871</v>
      </c>
      <c r="R13" s="57">
        <f t="shared" si="1"/>
        <v>46832</v>
      </c>
      <c r="S13" s="58">
        <f>R13/I13</f>
        <v>396.8813559322034</v>
      </c>
      <c r="T13" s="59">
        <v>59787</v>
      </c>
      <c r="U13" s="60">
        <f>IF(T13&lt;&gt;0,-(T13-R13)/T13,"")</f>
        <v>-0.21668590161740847</v>
      </c>
      <c r="V13" s="65">
        <v>1038791</v>
      </c>
      <c r="W13" s="67">
        <v>75402</v>
      </c>
      <c r="X13" s="58">
        <f>W13/I13</f>
        <v>639</v>
      </c>
      <c r="Y13" s="54">
        <v>99680</v>
      </c>
      <c r="Z13" s="76">
        <f>IF(Y13&lt;&gt;0,-(Y13-W13)/Y13,"")</f>
        <v>-0.2435593900481541</v>
      </c>
      <c r="AA13" s="68">
        <v>2384516</v>
      </c>
      <c r="AB13" s="69">
        <v>175108</v>
      </c>
      <c r="AC13" s="116">
        <v>2732</v>
      </c>
      <c r="AD13" s="28"/>
    </row>
    <row r="14" spans="1:30" s="29" customFormat="1" ht="11.25">
      <c r="A14" s="31">
        <v>8</v>
      </c>
      <c r="B14" s="30"/>
      <c r="C14" s="46" t="s">
        <v>94</v>
      </c>
      <c r="D14" s="95" t="s">
        <v>94</v>
      </c>
      <c r="E14" s="61">
        <v>42692</v>
      </c>
      <c r="F14" s="49" t="s">
        <v>62</v>
      </c>
      <c r="G14" s="50">
        <v>356</v>
      </c>
      <c r="H14" s="50">
        <v>296</v>
      </c>
      <c r="I14" s="94">
        <v>297</v>
      </c>
      <c r="J14" s="51">
        <v>4</v>
      </c>
      <c r="K14" s="62">
        <v>119802.36</v>
      </c>
      <c r="L14" s="63">
        <v>10055</v>
      </c>
      <c r="M14" s="62">
        <v>225711.63</v>
      </c>
      <c r="N14" s="63">
        <v>18328</v>
      </c>
      <c r="O14" s="62">
        <v>210191</v>
      </c>
      <c r="P14" s="63">
        <v>16999</v>
      </c>
      <c r="Q14" s="56">
        <f t="shared" si="0"/>
        <v>555704.99</v>
      </c>
      <c r="R14" s="57">
        <f t="shared" si="1"/>
        <v>45382</v>
      </c>
      <c r="S14" s="58">
        <f>R14/I14</f>
        <v>152.8013468013468</v>
      </c>
      <c r="T14" s="59">
        <v>84635</v>
      </c>
      <c r="U14" s="60">
        <f>IF(T14&lt;&gt;0,-(T14-R14)/T14,"")</f>
        <v>-0.46379157558929524</v>
      </c>
      <c r="V14" s="65">
        <v>859541.3</v>
      </c>
      <c r="W14" s="66">
        <v>73835</v>
      </c>
      <c r="X14" s="58">
        <f>W14/I14</f>
        <v>248.6026936026936</v>
      </c>
      <c r="Y14" s="73">
        <v>139658</v>
      </c>
      <c r="Z14" s="76">
        <f>IF(Y14&lt;&gt;0,-(Y14-W14)/Y14,"")</f>
        <v>-0.4713156424981025</v>
      </c>
      <c r="AA14" s="70">
        <v>8593542.5</v>
      </c>
      <c r="AB14" s="71">
        <v>770889</v>
      </c>
      <c r="AC14" s="116">
        <v>2719</v>
      </c>
      <c r="AD14" s="28"/>
    </row>
    <row r="15" spans="1:30" s="29" customFormat="1" ht="11.25">
      <c r="A15" s="31">
        <v>9</v>
      </c>
      <c r="B15" s="27"/>
      <c r="C15" s="47" t="s">
        <v>96</v>
      </c>
      <c r="D15" s="96" t="s">
        <v>95</v>
      </c>
      <c r="E15" s="77">
        <v>42692</v>
      </c>
      <c r="F15" s="49" t="s">
        <v>7</v>
      </c>
      <c r="G15" s="53">
        <v>221</v>
      </c>
      <c r="H15" s="53">
        <v>111</v>
      </c>
      <c r="I15" s="94">
        <v>126</v>
      </c>
      <c r="J15" s="51">
        <v>4</v>
      </c>
      <c r="K15" s="62">
        <v>82804</v>
      </c>
      <c r="L15" s="63">
        <v>5084</v>
      </c>
      <c r="M15" s="62">
        <v>162930</v>
      </c>
      <c r="N15" s="63">
        <v>9843</v>
      </c>
      <c r="O15" s="62">
        <v>129941</v>
      </c>
      <c r="P15" s="63">
        <v>8014</v>
      </c>
      <c r="Q15" s="56">
        <f t="shared" si="0"/>
        <v>375675</v>
      </c>
      <c r="R15" s="57">
        <f t="shared" si="1"/>
        <v>22941</v>
      </c>
      <c r="S15" s="58">
        <f>R15/I15</f>
        <v>182.07142857142858</v>
      </c>
      <c r="T15" s="59">
        <v>53174</v>
      </c>
      <c r="U15" s="60">
        <f>IF(T15&lt;&gt;0,-(T15-R15)/T15,"")</f>
        <v>-0.5685673449430173</v>
      </c>
      <c r="V15" s="65">
        <v>545819</v>
      </c>
      <c r="W15" s="66">
        <v>35794</v>
      </c>
      <c r="X15" s="58">
        <f>W15/I15</f>
        <v>284.07936507936506</v>
      </c>
      <c r="Y15" s="54">
        <v>84521</v>
      </c>
      <c r="Z15" s="76">
        <f>IF(Y15&lt;&gt;0,-(Y15-W15)/Y15,"")</f>
        <v>-0.5765076134925048</v>
      </c>
      <c r="AA15" s="68">
        <v>7492024</v>
      </c>
      <c r="AB15" s="69">
        <v>540182</v>
      </c>
      <c r="AC15" s="116">
        <v>2722</v>
      </c>
      <c r="AD15" s="28"/>
    </row>
    <row r="16" spans="1:30" s="29" customFormat="1" ht="11.25">
      <c r="A16" s="31">
        <v>10</v>
      </c>
      <c r="B16" s="30"/>
      <c r="C16" s="46" t="s">
        <v>52</v>
      </c>
      <c r="D16" s="95" t="s">
        <v>53</v>
      </c>
      <c r="E16" s="61">
        <v>42685</v>
      </c>
      <c r="F16" s="49" t="s">
        <v>8</v>
      </c>
      <c r="G16" s="50">
        <v>87</v>
      </c>
      <c r="H16" s="50">
        <v>27</v>
      </c>
      <c r="I16" s="94">
        <v>27</v>
      </c>
      <c r="J16" s="51">
        <v>5</v>
      </c>
      <c r="K16" s="62">
        <v>46669</v>
      </c>
      <c r="L16" s="63">
        <v>3035</v>
      </c>
      <c r="M16" s="62">
        <v>69074.5</v>
      </c>
      <c r="N16" s="63">
        <v>4029</v>
      </c>
      <c r="O16" s="62">
        <v>56904.5</v>
      </c>
      <c r="P16" s="63">
        <v>3494</v>
      </c>
      <c r="Q16" s="56">
        <f t="shared" si="0"/>
        <v>172648</v>
      </c>
      <c r="R16" s="57">
        <f t="shared" si="1"/>
        <v>10558</v>
      </c>
      <c r="S16" s="58">
        <f>R16/I16</f>
        <v>391.037037037037</v>
      </c>
      <c r="T16" s="59">
        <v>15264</v>
      </c>
      <c r="U16" s="60">
        <f>IF(T16&lt;&gt;0,-(T16-R16)/T16,"")</f>
        <v>-0.30830712788259956</v>
      </c>
      <c r="V16" s="65">
        <v>260222.78</v>
      </c>
      <c r="W16" s="66">
        <v>16974</v>
      </c>
      <c r="X16" s="58">
        <f>W16/I16</f>
        <v>628.6666666666666</v>
      </c>
      <c r="Y16" s="73">
        <v>25133</v>
      </c>
      <c r="Z16" s="76">
        <f>IF(Y16&lt;&gt;0,-(Y16-W16)/Y16,"")</f>
        <v>-0.32463295269168024</v>
      </c>
      <c r="AA16" s="70">
        <v>2782117.54</v>
      </c>
      <c r="AB16" s="71">
        <v>198573</v>
      </c>
      <c r="AC16" s="116">
        <v>2716</v>
      </c>
      <c r="AD16" s="28"/>
    </row>
    <row r="17" spans="1:30" s="29" customFormat="1" ht="11.25">
      <c r="A17" s="31">
        <v>11</v>
      </c>
      <c r="B17" s="84" t="s">
        <v>82</v>
      </c>
      <c r="C17" s="47" t="s">
        <v>120</v>
      </c>
      <c r="D17" s="96" t="s">
        <v>122</v>
      </c>
      <c r="E17" s="77">
        <v>42713</v>
      </c>
      <c r="F17" s="49" t="s">
        <v>6</v>
      </c>
      <c r="G17" s="53">
        <v>35</v>
      </c>
      <c r="H17" s="53">
        <v>35</v>
      </c>
      <c r="I17" s="94">
        <v>35</v>
      </c>
      <c r="J17" s="51">
        <v>1</v>
      </c>
      <c r="K17" s="62">
        <v>43427</v>
      </c>
      <c r="L17" s="63">
        <v>2718</v>
      </c>
      <c r="M17" s="62">
        <v>61892</v>
      </c>
      <c r="N17" s="63">
        <v>3842</v>
      </c>
      <c r="O17" s="62">
        <v>49326</v>
      </c>
      <c r="P17" s="63">
        <v>3161</v>
      </c>
      <c r="Q17" s="56">
        <f t="shared" si="0"/>
        <v>154645</v>
      </c>
      <c r="R17" s="57">
        <f t="shared" si="1"/>
        <v>9721</v>
      </c>
      <c r="S17" s="58">
        <f>R17/I17</f>
        <v>277.74285714285713</v>
      </c>
      <c r="T17" s="59"/>
      <c r="U17" s="60"/>
      <c r="V17" s="65">
        <v>243999</v>
      </c>
      <c r="W17" s="67">
        <v>16539</v>
      </c>
      <c r="X17" s="58">
        <f>W17/I17</f>
        <v>472.54285714285714</v>
      </c>
      <c r="Y17" s="54"/>
      <c r="Z17" s="76"/>
      <c r="AA17" s="68">
        <v>243999</v>
      </c>
      <c r="AB17" s="69">
        <v>16539</v>
      </c>
      <c r="AC17" s="116">
        <v>2741</v>
      </c>
      <c r="AD17" s="28"/>
    </row>
    <row r="18" spans="1:30" s="29" customFormat="1" ht="11.25">
      <c r="A18" s="31">
        <v>12</v>
      </c>
      <c r="B18" s="30"/>
      <c r="C18" s="46" t="s">
        <v>110</v>
      </c>
      <c r="D18" s="95" t="s">
        <v>109</v>
      </c>
      <c r="E18" s="61">
        <v>42706</v>
      </c>
      <c r="F18" s="49" t="s">
        <v>10</v>
      </c>
      <c r="G18" s="50">
        <v>107</v>
      </c>
      <c r="H18" s="50">
        <v>96</v>
      </c>
      <c r="I18" s="94">
        <v>96</v>
      </c>
      <c r="J18" s="51">
        <v>2</v>
      </c>
      <c r="K18" s="62">
        <v>12055.5</v>
      </c>
      <c r="L18" s="63">
        <v>1187</v>
      </c>
      <c r="M18" s="62">
        <v>62220.3</v>
      </c>
      <c r="N18" s="63">
        <v>5218</v>
      </c>
      <c r="O18" s="62">
        <v>67955.25</v>
      </c>
      <c r="P18" s="63">
        <v>5724</v>
      </c>
      <c r="Q18" s="56">
        <f t="shared" si="0"/>
        <v>142231.05</v>
      </c>
      <c r="R18" s="57">
        <f t="shared" si="1"/>
        <v>12129</v>
      </c>
      <c r="S18" s="58">
        <f>R18/I18</f>
        <v>126.34375</v>
      </c>
      <c r="T18" s="59">
        <v>20991</v>
      </c>
      <c r="U18" s="60">
        <f>IF(T18&lt;&gt;0,-(T18-R18)/T18,"")</f>
        <v>-0.42218093468629414</v>
      </c>
      <c r="V18" s="65">
        <v>176926.13</v>
      </c>
      <c r="W18" s="67">
        <v>16202</v>
      </c>
      <c r="X18" s="58">
        <f>W18/I18</f>
        <v>168.77083333333334</v>
      </c>
      <c r="Y18" s="73">
        <v>27069</v>
      </c>
      <c r="Z18" s="76">
        <f>IF(Y18&lt;&gt;0,-(Y18-W18)/Y18,"")</f>
        <v>-0.4014555395470834</v>
      </c>
      <c r="AA18" s="68">
        <v>485442.62</v>
      </c>
      <c r="AB18" s="69">
        <v>43271</v>
      </c>
      <c r="AC18" s="116">
        <v>2737</v>
      </c>
      <c r="AD18" s="28"/>
    </row>
    <row r="19" spans="1:30" s="29" customFormat="1" ht="11.25">
      <c r="A19" s="31">
        <v>13</v>
      </c>
      <c r="B19" s="30"/>
      <c r="C19" s="47" t="s">
        <v>49</v>
      </c>
      <c r="D19" s="96" t="s">
        <v>50</v>
      </c>
      <c r="E19" s="77">
        <v>42678</v>
      </c>
      <c r="F19" s="49" t="s">
        <v>6</v>
      </c>
      <c r="G19" s="53">
        <v>241</v>
      </c>
      <c r="H19" s="53">
        <v>27</v>
      </c>
      <c r="I19" s="94">
        <v>27</v>
      </c>
      <c r="J19" s="51">
        <v>6</v>
      </c>
      <c r="K19" s="62">
        <v>28648</v>
      </c>
      <c r="L19" s="63">
        <v>1657</v>
      </c>
      <c r="M19" s="62">
        <v>48391</v>
      </c>
      <c r="N19" s="63">
        <v>2803</v>
      </c>
      <c r="O19" s="62">
        <v>41195</v>
      </c>
      <c r="P19" s="63">
        <v>2419</v>
      </c>
      <c r="Q19" s="56">
        <f t="shared" si="0"/>
        <v>118234</v>
      </c>
      <c r="R19" s="57">
        <f t="shared" si="1"/>
        <v>6879</v>
      </c>
      <c r="S19" s="58">
        <f>R19/I19</f>
        <v>254.77777777777777</v>
      </c>
      <c r="T19" s="59">
        <v>23609</v>
      </c>
      <c r="U19" s="60">
        <f>IF(T19&lt;&gt;0,-(T19-R19)/T19,"")</f>
        <v>-0.7086280655682156</v>
      </c>
      <c r="V19" s="65">
        <v>167001</v>
      </c>
      <c r="W19" s="67">
        <v>10459</v>
      </c>
      <c r="X19" s="58">
        <f>W19/I19</f>
        <v>387.3703703703704</v>
      </c>
      <c r="Y19" s="54">
        <v>37286</v>
      </c>
      <c r="Z19" s="76">
        <f>IF(Y19&lt;&gt;0,-(Y19-W19)/Y19,"")</f>
        <v>-0.7194925709381538</v>
      </c>
      <c r="AA19" s="68">
        <v>11213312</v>
      </c>
      <c r="AB19" s="69">
        <v>826021</v>
      </c>
      <c r="AC19" s="116">
        <v>2708</v>
      </c>
      <c r="AD19" s="28"/>
    </row>
    <row r="20" spans="1:30" s="29" customFormat="1" ht="11.25">
      <c r="A20" s="31">
        <v>14</v>
      </c>
      <c r="B20" s="30"/>
      <c r="C20" s="46" t="s">
        <v>40</v>
      </c>
      <c r="D20" s="95" t="s">
        <v>40</v>
      </c>
      <c r="E20" s="61">
        <v>42671</v>
      </c>
      <c r="F20" s="49" t="s">
        <v>62</v>
      </c>
      <c r="G20" s="50">
        <v>357</v>
      </c>
      <c r="H20" s="50">
        <v>46</v>
      </c>
      <c r="I20" s="94">
        <v>46</v>
      </c>
      <c r="J20" s="51">
        <v>7</v>
      </c>
      <c r="K20" s="62">
        <v>23335.5</v>
      </c>
      <c r="L20" s="63">
        <v>1840</v>
      </c>
      <c r="M20" s="62">
        <v>45715.5</v>
      </c>
      <c r="N20" s="63">
        <v>3449</v>
      </c>
      <c r="O20" s="62">
        <v>38137.5</v>
      </c>
      <c r="P20" s="63">
        <v>2968</v>
      </c>
      <c r="Q20" s="56">
        <f t="shared" si="0"/>
        <v>107188.5</v>
      </c>
      <c r="R20" s="57">
        <f t="shared" si="1"/>
        <v>8257</v>
      </c>
      <c r="S20" s="58">
        <f>R20/I20</f>
        <v>179.5</v>
      </c>
      <c r="T20" s="59">
        <v>31960</v>
      </c>
      <c r="U20" s="60">
        <f>IF(T20&lt;&gt;0,-(T20-R20)/T20,"")</f>
        <v>-0.7416458072590738</v>
      </c>
      <c r="V20" s="65">
        <v>164318.19</v>
      </c>
      <c r="W20" s="66">
        <v>13417</v>
      </c>
      <c r="X20" s="58">
        <f>W20/I20</f>
        <v>291.67391304347825</v>
      </c>
      <c r="Y20" s="73">
        <v>51583</v>
      </c>
      <c r="Z20" s="76">
        <f>IF(Y20&lt;&gt;0,-(Y20-W20)/Y20,"")</f>
        <v>-0.7398949266231123</v>
      </c>
      <c r="AA20" s="70">
        <v>13885426.39</v>
      </c>
      <c r="AB20" s="71">
        <v>1213668</v>
      </c>
      <c r="AC20" s="116">
        <v>2700</v>
      </c>
      <c r="AD20" s="28"/>
    </row>
    <row r="21" spans="1:30" s="29" customFormat="1" ht="11.25">
      <c r="A21" s="31">
        <v>15</v>
      </c>
      <c r="B21" s="84" t="s">
        <v>82</v>
      </c>
      <c r="C21" s="46" t="s">
        <v>125</v>
      </c>
      <c r="D21" s="48" t="s">
        <v>126</v>
      </c>
      <c r="E21" s="61">
        <v>42713</v>
      </c>
      <c r="F21" s="49" t="s">
        <v>58</v>
      </c>
      <c r="G21" s="50">
        <v>30</v>
      </c>
      <c r="H21" s="50">
        <v>30</v>
      </c>
      <c r="I21" s="94">
        <v>30</v>
      </c>
      <c r="J21" s="51">
        <v>1</v>
      </c>
      <c r="K21" s="62">
        <v>28304.24</v>
      </c>
      <c r="L21" s="63">
        <v>1798</v>
      </c>
      <c r="M21" s="62">
        <v>37543</v>
      </c>
      <c r="N21" s="63">
        <v>2305</v>
      </c>
      <c r="O21" s="62">
        <v>35951</v>
      </c>
      <c r="P21" s="63">
        <v>2314</v>
      </c>
      <c r="Q21" s="56">
        <f t="shared" si="0"/>
        <v>101798.24</v>
      </c>
      <c r="R21" s="57">
        <f t="shared" si="1"/>
        <v>6417</v>
      </c>
      <c r="S21" s="58">
        <f>R21/I21</f>
        <v>213.9</v>
      </c>
      <c r="T21" s="59"/>
      <c r="U21" s="60"/>
      <c r="V21" s="65">
        <v>161218.4</v>
      </c>
      <c r="W21" s="66">
        <v>11034</v>
      </c>
      <c r="X21" s="58">
        <f>W21/I21</f>
        <v>367.8</v>
      </c>
      <c r="Y21" s="73"/>
      <c r="Z21" s="76"/>
      <c r="AA21" s="72">
        <v>161218.4</v>
      </c>
      <c r="AB21" s="73">
        <v>11034</v>
      </c>
      <c r="AC21" s="116">
        <v>2740</v>
      </c>
      <c r="AD21" s="28"/>
    </row>
    <row r="22" spans="1:30" s="29" customFormat="1" ht="11.25">
      <c r="A22" s="31">
        <v>16</v>
      </c>
      <c r="B22" s="27"/>
      <c r="C22" s="47" t="s">
        <v>48</v>
      </c>
      <c r="D22" s="96" t="s">
        <v>51</v>
      </c>
      <c r="E22" s="77">
        <v>42678</v>
      </c>
      <c r="F22" s="49" t="s">
        <v>61</v>
      </c>
      <c r="G22" s="53">
        <v>206</v>
      </c>
      <c r="H22" s="53">
        <v>40</v>
      </c>
      <c r="I22" s="94">
        <v>40</v>
      </c>
      <c r="J22" s="51">
        <v>6</v>
      </c>
      <c r="K22" s="62">
        <v>10277.5</v>
      </c>
      <c r="L22" s="63">
        <v>1011</v>
      </c>
      <c r="M22" s="62">
        <v>46550.5</v>
      </c>
      <c r="N22" s="63">
        <v>3392</v>
      </c>
      <c r="O22" s="62">
        <v>47766.5</v>
      </c>
      <c r="P22" s="63">
        <v>3522</v>
      </c>
      <c r="Q22" s="56">
        <f t="shared" si="0"/>
        <v>104594.5</v>
      </c>
      <c r="R22" s="57">
        <f t="shared" si="1"/>
        <v>7925</v>
      </c>
      <c r="S22" s="58">
        <f>R22/I22</f>
        <v>198.125</v>
      </c>
      <c r="T22" s="59">
        <v>22687</v>
      </c>
      <c r="U22" s="60">
        <f>IF(T22&lt;&gt;0,-(T22-R22)/T22,"")</f>
        <v>-0.6506810067439502</v>
      </c>
      <c r="V22" s="65">
        <v>111649.5</v>
      </c>
      <c r="W22" s="66">
        <v>9233</v>
      </c>
      <c r="X22" s="58">
        <f>W22/I22</f>
        <v>230.825</v>
      </c>
      <c r="Y22" s="54">
        <v>29000</v>
      </c>
      <c r="Z22" s="76">
        <f>IF(Y22&lt;&gt;0,-(Y22-W22)/Y22,"")</f>
        <v>-0.6816206896551724</v>
      </c>
      <c r="AA22" s="68">
        <v>3792895.98</v>
      </c>
      <c r="AB22" s="69">
        <v>319670</v>
      </c>
      <c r="AC22" s="116">
        <v>2709</v>
      </c>
      <c r="AD22" s="28"/>
    </row>
    <row r="23" spans="1:30" s="29" customFormat="1" ht="11.25">
      <c r="A23" s="31">
        <v>17</v>
      </c>
      <c r="B23" s="84" t="s">
        <v>82</v>
      </c>
      <c r="C23" s="46" t="s">
        <v>129</v>
      </c>
      <c r="D23" s="95" t="s">
        <v>129</v>
      </c>
      <c r="E23" s="61">
        <v>42713</v>
      </c>
      <c r="F23" s="49" t="s">
        <v>62</v>
      </c>
      <c r="G23" s="50">
        <v>62</v>
      </c>
      <c r="H23" s="50">
        <v>62</v>
      </c>
      <c r="I23" s="94">
        <v>62</v>
      </c>
      <c r="J23" s="51">
        <v>1</v>
      </c>
      <c r="K23" s="62">
        <v>13063.04</v>
      </c>
      <c r="L23" s="63">
        <v>996</v>
      </c>
      <c r="M23" s="62">
        <v>28157.82</v>
      </c>
      <c r="N23" s="63">
        <v>2093</v>
      </c>
      <c r="O23" s="62">
        <v>28887.5</v>
      </c>
      <c r="P23" s="63">
        <v>2109</v>
      </c>
      <c r="Q23" s="56">
        <f t="shared" si="0"/>
        <v>70108.36</v>
      </c>
      <c r="R23" s="57">
        <f t="shared" si="1"/>
        <v>5198</v>
      </c>
      <c r="S23" s="58">
        <f>R23/I23</f>
        <v>83.83870967741936</v>
      </c>
      <c r="T23" s="59"/>
      <c r="U23" s="60"/>
      <c r="V23" s="65">
        <v>108531.52</v>
      </c>
      <c r="W23" s="66">
        <v>8554</v>
      </c>
      <c r="X23" s="58">
        <f>W23/I23</f>
        <v>137.96774193548387</v>
      </c>
      <c r="Y23" s="73"/>
      <c r="Z23" s="76"/>
      <c r="AA23" s="70">
        <v>108531.52</v>
      </c>
      <c r="AB23" s="71">
        <v>8554</v>
      </c>
      <c r="AC23" s="116">
        <v>2744</v>
      </c>
      <c r="AD23" s="28"/>
    </row>
    <row r="24" spans="1:30" s="29" customFormat="1" ht="11.25">
      <c r="A24" s="31">
        <v>18</v>
      </c>
      <c r="B24" s="30"/>
      <c r="C24" s="46" t="s">
        <v>107</v>
      </c>
      <c r="D24" s="95" t="s">
        <v>107</v>
      </c>
      <c r="E24" s="61">
        <v>42706</v>
      </c>
      <c r="F24" s="49" t="s">
        <v>12</v>
      </c>
      <c r="G24" s="50">
        <v>16</v>
      </c>
      <c r="H24" s="50">
        <v>15</v>
      </c>
      <c r="I24" s="94">
        <v>15</v>
      </c>
      <c r="J24" s="51">
        <v>2</v>
      </c>
      <c r="K24" s="62">
        <v>6671</v>
      </c>
      <c r="L24" s="63">
        <v>572</v>
      </c>
      <c r="M24" s="62">
        <v>7193</v>
      </c>
      <c r="N24" s="63">
        <v>533</v>
      </c>
      <c r="O24" s="62">
        <v>5318</v>
      </c>
      <c r="P24" s="63">
        <v>408</v>
      </c>
      <c r="Q24" s="56">
        <f t="shared" si="0"/>
        <v>19182</v>
      </c>
      <c r="R24" s="57">
        <f t="shared" si="1"/>
        <v>1513</v>
      </c>
      <c r="S24" s="58"/>
      <c r="T24" s="59">
        <v>3193</v>
      </c>
      <c r="U24" s="60">
        <f>IF(T24&lt;&gt;0,-(T24-R24)/T24,"")</f>
        <v>-0.5261509552145318</v>
      </c>
      <c r="V24" s="65">
        <v>44784.8</v>
      </c>
      <c r="W24" s="66">
        <v>3936</v>
      </c>
      <c r="X24" s="58">
        <f>W24/I24</f>
        <v>262.4</v>
      </c>
      <c r="Y24" s="73">
        <v>6726</v>
      </c>
      <c r="Z24" s="76">
        <f>IF(Y24&lt;&gt;0,-(Y24-W24)/Y24,"")</f>
        <v>-0.41480820695807313</v>
      </c>
      <c r="AA24" s="70">
        <v>125039.3</v>
      </c>
      <c r="AB24" s="71">
        <v>11259</v>
      </c>
      <c r="AC24" s="116">
        <v>2738</v>
      </c>
      <c r="AD24" s="28"/>
    </row>
    <row r="25" spans="1:30" s="29" customFormat="1" ht="11.25">
      <c r="A25" s="31">
        <v>19</v>
      </c>
      <c r="B25" s="30"/>
      <c r="C25" s="46" t="s">
        <v>90</v>
      </c>
      <c r="D25" s="95" t="s">
        <v>91</v>
      </c>
      <c r="E25" s="61">
        <v>42692</v>
      </c>
      <c r="F25" s="49" t="s">
        <v>10</v>
      </c>
      <c r="G25" s="50">
        <v>103</v>
      </c>
      <c r="H25" s="50">
        <v>46</v>
      </c>
      <c r="I25" s="94">
        <v>46</v>
      </c>
      <c r="J25" s="51">
        <v>4</v>
      </c>
      <c r="K25" s="62">
        <v>4397.5</v>
      </c>
      <c r="L25" s="63">
        <v>540</v>
      </c>
      <c r="M25" s="62">
        <v>14350</v>
      </c>
      <c r="N25" s="63">
        <v>1289</v>
      </c>
      <c r="O25" s="62">
        <v>17181.5</v>
      </c>
      <c r="P25" s="63">
        <v>1494</v>
      </c>
      <c r="Q25" s="56">
        <f t="shared" si="0"/>
        <v>35929</v>
      </c>
      <c r="R25" s="57">
        <f t="shared" si="1"/>
        <v>3323</v>
      </c>
      <c r="S25" s="58">
        <f>R25/I25</f>
        <v>72.23913043478261</v>
      </c>
      <c r="T25" s="59">
        <v>9146</v>
      </c>
      <c r="U25" s="60">
        <f>IF(T25&lt;&gt;0,-(T25-R25)/T25,"")</f>
        <v>-0.636671769079379</v>
      </c>
      <c r="V25" s="65">
        <v>43860</v>
      </c>
      <c r="W25" s="67">
        <v>4266</v>
      </c>
      <c r="X25" s="58">
        <f>W25/I25</f>
        <v>92.73913043478261</v>
      </c>
      <c r="Y25" s="73">
        <v>12834</v>
      </c>
      <c r="Z25" s="76">
        <f>IF(Y25&lt;&gt;0,-(Y25-W25)/Y25,"")</f>
        <v>-0.667601683029453</v>
      </c>
      <c r="AA25" s="68">
        <v>894298.76</v>
      </c>
      <c r="AB25" s="69">
        <v>78133</v>
      </c>
      <c r="AC25" s="116">
        <v>2721</v>
      </c>
      <c r="AD25" s="28"/>
    </row>
    <row r="26" spans="1:30" s="29" customFormat="1" ht="11.25">
      <c r="A26" s="31">
        <v>20</v>
      </c>
      <c r="B26" s="30"/>
      <c r="C26" s="46" t="s">
        <v>101</v>
      </c>
      <c r="D26" s="95" t="s">
        <v>102</v>
      </c>
      <c r="E26" s="61">
        <v>42699</v>
      </c>
      <c r="F26" s="49" t="s">
        <v>58</v>
      </c>
      <c r="G26" s="50">
        <v>50</v>
      </c>
      <c r="H26" s="50">
        <v>6</v>
      </c>
      <c r="I26" s="94">
        <v>6</v>
      </c>
      <c r="J26" s="51">
        <v>3</v>
      </c>
      <c r="K26" s="62">
        <v>6730.5</v>
      </c>
      <c r="L26" s="63">
        <v>296</v>
      </c>
      <c r="M26" s="62">
        <v>10294</v>
      </c>
      <c r="N26" s="63">
        <v>455</v>
      </c>
      <c r="O26" s="62">
        <v>9382</v>
      </c>
      <c r="P26" s="63">
        <v>397</v>
      </c>
      <c r="Q26" s="56">
        <f t="shared" si="0"/>
        <v>26406.5</v>
      </c>
      <c r="R26" s="57">
        <f t="shared" si="1"/>
        <v>1148</v>
      </c>
      <c r="S26" s="58">
        <f>R26/I26</f>
        <v>191.33333333333334</v>
      </c>
      <c r="T26" s="59">
        <v>5121</v>
      </c>
      <c r="U26" s="60">
        <f>IF(T26&lt;&gt;0,-(T26-R26)/T26,"")</f>
        <v>-0.7758250341730131</v>
      </c>
      <c r="V26" s="65">
        <v>43045.5</v>
      </c>
      <c r="W26" s="66">
        <v>1941</v>
      </c>
      <c r="X26" s="58">
        <f>W26/I26</f>
        <v>323.5</v>
      </c>
      <c r="Y26" s="73">
        <v>8374</v>
      </c>
      <c r="Z26" s="76">
        <f>IF(Y26&lt;&gt;0,-(Y26-W26)/Y26,"")</f>
        <v>-0.7682111296871268</v>
      </c>
      <c r="AA26" s="72">
        <v>453613.43</v>
      </c>
      <c r="AB26" s="73">
        <v>31973</v>
      </c>
      <c r="AC26" s="116">
        <v>2711</v>
      </c>
      <c r="AD26" s="28"/>
    </row>
    <row r="27" spans="1:30" s="29" customFormat="1" ht="11.25">
      <c r="A27" s="31">
        <v>21</v>
      </c>
      <c r="B27" s="30"/>
      <c r="C27" s="46" t="s">
        <v>111</v>
      </c>
      <c r="D27" s="95" t="s">
        <v>111</v>
      </c>
      <c r="E27" s="61">
        <v>42706</v>
      </c>
      <c r="F27" s="49" t="s">
        <v>8</v>
      </c>
      <c r="G27" s="50">
        <v>112</v>
      </c>
      <c r="H27" s="50">
        <v>48</v>
      </c>
      <c r="I27" s="94">
        <v>48</v>
      </c>
      <c r="J27" s="51">
        <v>2</v>
      </c>
      <c r="K27" s="62">
        <v>3522</v>
      </c>
      <c r="L27" s="63">
        <v>347</v>
      </c>
      <c r="M27" s="62">
        <v>7242.5</v>
      </c>
      <c r="N27" s="63">
        <v>682</v>
      </c>
      <c r="O27" s="62">
        <v>6147</v>
      </c>
      <c r="P27" s="63">
        <v>596</v>
      </c>
      <c r="Q27" s="56">
        <f t="shared" si="0"/>
        <v>16911.5</v>
      </c>
      <c r="R27" s="57">
        <f t="shared" si="1"/>
        <v>1625</v>
      </c>
      <c r="S27" s="58">
        <f>R27/I27</f>
        <v>33.854166666666664</v>
      </c>
      <c r="T27" s="59">
        <v>6659</v>
      </c>
      <c r="U27" s="60">
        <f>IF(T27&lt;&gt;0,-(T27-R27)/T27,"")</f>
        <v>-0.755969364769485</v>
      </c>
      <c r="V27" s="65">
        <v>28925.5</v>
      </c>
      <c r="W27" s="66">
        <v>2882</v>
      </c>
      <c r="X27" s="58">
        <f>W27/I27</f>
        <v>60.041666666666664</v>
      </c>
      <c r="Y27" s="73">
        <v>10975</v>
      </c>
      <c r="Z27" s="76">
        <f>IF(Y27&lt;&gt;0,-(Y27-W27)/Y27,"")</f>
        <v>-0.7374031890660592</v>
      </c>
      <c r="AA27" s="70">
        <v>141308.42</v>
      </c>
      <c r="AB27" s="71">
        <v>13857</v>
      </c>
      <c r="AC27" s="116">
        <v>2739</v>
      </c>
      <c r="AD27" s="28"/>
    </row>
    <row r="28" spans="1:30" s="29" customFormat="1" ht="11.25">
      <c r="A28" s="31">
        <v>22</v>
      </c>
      <c r="B28" s="84" t="s">
        <v>82</v>
      </c>
      <c r="C28" s="46" t="s">
        <v>117</v>
      </c>
      <c r="D28" s="95" t="s">
        <v>118</v>
      </c>
      <c r="E28" s="61">
        <v>42713</v>
      </c>
      <c r="F28" s="49" t="s">
        <v>12</v>
      </c>
      <c r="G28" s="50">
        <v>7</v>
      </c>
      <c r="H28" s="50">
        <v>7</v>
      </c>
      <c r="I28" s="94">
        <v>7</v>
      </c>
      <c r="J28" s="51">
        <v>1</v>
      </c>
      <c r="K28" s="62">
        <v>2330</v>
      </c>
      <c r="L28" s="63">
        <v>138</v>
      </c>
      <c r="M28" s="62">
        <v>5067.5</v>
      </c>
      <c r="N28" s="63">
        <v>281</v>
      </c>
      <c r="O28" s="62">
        <v>3306.5</v>
      </c>
      <c r="P28" s="63">
        <v>176</v>
      </c>
      <c r="Q28" s="56">
        <f t="shared" si="0"/>
        <v>10704</v>
      </c>
      <c r="R28" s="57">
        <f t="shared" si="1"/>
        <v>595</v>
      </c>
      <c r="S28" s="58">
        <f>R28/I28</f>
        <v>85</v>
      </c>
      <c r="T28" s="59"/>
      <c r="U28" s="60">
        <f>IF(T28&lt;&gt;0,-(T28-R28)/T28,"")</f>
      </c>
      <c r="V28" s="65">
        <v>20138.5</v>
      </c>
      <c r="W28" s="66">
        <v>1225</v>
      </c>
      <c r="X28" s="58">
        <f>W28/I28</f>
        <v>175</v>
      </c>
      <c r="Y28" s="73">
        <v>138</v>
      </c>
      <c r="Z28" s="76">
        <f>IF(Y28&lt;&gt;0,-(Y28-W28)/Y28,"")</f>
        <v>7.8768115942028984</v>
      </c>
      <c r="AA28" s="70">
        <v>21373</v>
      </c>
      <c r="AB28" s="71">
        <v>1363</v>
      </c>
      <c r="AC28" s="116">
        <v>2743</v>
      </c>
      <c r="AD28" s="28"/>
    </row>
    <row r="29" spans="1:30" s="29" customFormat="1" ht="11.25">
      <c r="A29" s="31">
        <v>23</v>
      </c>
      <c r="B29" s="30"/>
      <c r="C29" s="46" t="s">
        <v>16</v>
      </c>
      <c r="D29" s="95" t="s">
        <v>16</v>
      </c>
      <c r="E29" s="61">
        <v>42482</v>
      </c>
      <c r="F29" s="49" t="s">
        <v>12</v>
      </c>
      <c r="G29" s="50">
        <v>15</v>
      </c>
      <c r="H29" s="50">
        <v>7</v>
      </c>
      <c r="I29" s="94">
        <v>7</v>
      </c>
      <c r="J29" s="51">
        <v>8</v>
      </c>
      <c r="K29" s="62">
        <v>0</v>
      </c>
      <c r="L29" s="63">
        <v>0</v>
      </c>
      <c r="M29" s="62">
        <v>0</v>
      </c>
      <c r="N29" s="63">
        <v>0</v>
      </c>
      <c r="O29" s="62">
        <v>0</v>
      </c>
      <c r="P29" s="63">
        <v>0</v>
      </c>
      <c r="Q29" s="56">
        <f t="shared" si="0"/>
        <v>0</v>
      </c>
      <c r="R29" s="57">
        <f t="shared" si="1"/>
        <v>0</v>
      </c>
      <c r="S29" s="58">
        <f>R29/I29</f>
        <v>0</v>
      </c>
      <c r="T29" s="59">
        <v>0</v>
      </c>
      <c r="U29" s="60">
        <f>IF(T29&lt;&gt;0,-(T29-R29)/T29,"")</f>
      </c>
      <c r="V29" s="65">
        <v>16632.02</v>
      </c>
      <c r="W29" s="66">
        <v>3326</v>
      </c>
      <c r="X29" s="58">
        <f>W29/I29</f>
        <v>475.14285714285717</v>
      </c>
      <c r="Y29" s="73">
        <v>517</v>
      </c>
      <c r="Z29" s="76">
        <f>IF(Y29&lt;&gt;0,-(Y29-W29)/Y29,"")</f>
        <v>5.433268858800774</v>
      </c>
      <c r="AA29" s="70">
        <v>68791.75</v>
      </c>
      <c r="AB29" s="71">
        <v>8624</v>
      </c>
      <c r="AC29" s="116">
        <v>2500</v>
      </c>
      <c r="AD29" s="28"/>
    </row>
    <row r="30" spans="1:30" s="29" customFormat="1" ht="11.25">
      <c r="A30" s="31">
        <v>24</v>
      </c>
      <c r="B30" s="30"/>
      <c r="C30" s="46" t="s">
        <v>100</v>
      </c>
      <c r="D30" s="95" t="s">
        <v>100</v>
      </c>
      <c r="E30" s="61">
        <v>42699</v>
      </c>
      <c r="F30" s="49" t="s">
        <v>12</v>
      </c>
      <c r="G30" s="50">
        <v>10</v>
      </c>
      <c r="H30" s="50">
        <v>7</v>
      </c>
      <c r="I30" s="94">
        <v>7</v>
      </c>
      <c r="J30" s="51">
        <v>3</v>
      </c>
      <c r="K30" s="62">
        <v>1981.5</v>
      </c>
      <c r="L30" s="63">
        <v>102</v>
      </c>
      <c r="M30" s="62">
        <v>3944</v>
      </c>
      <c r="N30" s="63">
        <v>300</v>
      </c>
      <c r="O30" s="62">
        <v>3064.5</v>
      </c>
      <c r="P30" s="63">
        <v>180</v>
      </c>
      <c r="Q30" s="56">
        <f t="shared" si="0"/>
        <v>8990</v>
      </c>
      <c r="R30" s="57">
        <f t="shared" si="1"/>
        <v>582</v>
      </c>
      <c r="S30" s="58">
        <f>R30/I30</f>
        <v>83.14285714285714</v>
      </c>
      <c r="T30" s="59">
        <v>777</v>
      </c>
      <c r="U30" s="60">
        <f>IF(T30&lt;&gt;0,-(T30-R30)/T30,"")</f>
        <v>-0.25096525096525096</v>
      </c>
      <c r="V30" s="65">
        <v>15272</v>
      </c>
      <c r="W30" s="66">
        <v>992</v>
      </c>
      <c r="X30" s="58">
        <f>W30/I30</f>
        <v>141.71428571428572</v>
      </c>
      <c r="Y30" s="73">
        <v>1562</v>
      </c>
      <c r="Z30" s="76">
        <f>IF(Y30&lt;&gt;0,-(Y30-W30)/Y30,"")</f>
        <v>-0.3649167733674776</v>
      </c>
      <c r="AA30" s="70">
        <v>84024.3</v>
      </c>
      <c r="AB30" s="71">
        <v>5515</v>
      </c>
      <c r="AC30" s="116">
        <v>2729</v>
      </c>
      <c r="AD30" s="28"/>
    </row>
    <row r="31" spans="1:30" s="29" customFormat="1" ht="11.25">
      <c r="A31" s="31">
        <v>25</v>
      </c>
      <c r="B31" s="30"/>
      <c r="C31" s="46" t="s">
        <v>108</v>
      </c>
      <c r="D31" s="95" t="s">
        <v>108</v>
      </c>
      <c r="E31" s="61">
        <v>42706</v>
      </c>
      <c r="F31" s="49" t="s">
        <v>12</v>
      </c>
      <c r="G31" s="50">
        <v>10</v>
      </c>
      <c r="H31" s="50">
        <v>8</v>
      </c>
      <c r="I31" s="94">
        <v>8</v>
      </c>
      <c r="J31" s="51">
        <v>2</v>
      </c>
      <c r="K31" s="62">
        <v>2070</v>
      </c>
      <c r="L31" s="63">
        <v>207</v>
      </c>
      <c r="M31" s="62">
        <v>4859</v>
      </c>
      <c r="N31" s="63">
        <v>356</v>
      </c>
      <c r="O31" s="62">
        <v>2108</v>
      </c>
      <c r="P31" s="63">
        <v>176</v>
      </c>
      <c r="Q31" s="56">
        <v>1782</v>
      </c>
      <c r="R31" s="57">
        <v>356</v>
      </c>
      <c r="S31" s="58"/>
      <c r="T31" s="59">
        <v>356</v>
      </c>
      <c r="U31" s="60">
        <f>IF(T31&lt;&gt;0,-(T31-R31)/T31,"")</f>
        <v>0</v>
      </c>
      <c r="V31" s="65">
        <v>14123.5</v>
      </c>
      <c r="W31" s="66">
        <v>1290</v>
      </c>
      <c r="X31" s="58">
        <f>W31/I31</f>
        <v>161.25</v>
      </c>
      <c r="Y31" s="73">
        <v>1518</v>
      </c>
      <c r="Z31" s="76">
        <f>IF(Y31&lt;&gt;0,-(Y31-W31)/Y31,"")</f>
        <v>-0.15019762845849802</v>
      </c>
      <c r="AA31" s="70">
        <v>34040</v>
      </c>
      <c r="AB31" s="71">
        <v>3164</v>
      </c>
      <c r="AC31" s="116">
        <v>2733</v>
      </c>
      <c r="AD31" s="28"/>
    </row>
    <row r="32" spans="1:30" s="29" customFormat="1" ht="11.25">
      <c r="A32" s="31">
        <v>26</v>
      </c>
      <c r="B32" s="30"/>
      <c r="C32" s="46" t="s">
        <v>27</v>
      </c>
      <c r="D32" s="95" t="s">
        <v>27</v>
      </c>
      <c r="E32" s="61">
        <v>42594</v>
      </c>
      <c r="F32" s="49" t="s">
        <v>12</v>
      </c>
      <c r="G32" s="50">
        <v>10</v>
      </c>
      <c r="H32" s="50">
        <v>8</v>
      </c>
      <c r="I32" s="94">
        <v>8</v>
      </c>
      <c r="J32" s="51">
        <v>5</v>
      </c>
      <c r="K32" s="62">
        <v>783</v>
      </c>
      <c r="L32" s="63">
        <v>76</v>
      </c>
      <c r="M32" s="62">
        <v>2167.5</v>
      </c>
      <c r="N32" s="63">
        <v>159</v>
      </c>
      <c r="O32" s="62">
        <v>683</v>
      </c>
      <c r="P32" s="63">
        <v>57</v>
      </c>
      <c r="Q32" s="56">
        <f aca="true" t="shared" si="2" ref="Q32:Q63">K32+M32+O32</f>
        <v>3633.5</v>
      </c>
      <c r="R32" s="57">
        <f aca="true" t="shared" si="3" ref="R32:R63">L32+N32+P32</f>
        <v>292</v>
      </c>
      <c r="S32" s="58">
        <f>R32/I32</f>
        <v>36.5</v>
      </c>
      <c r="T32" s="59">
        <v>309</v>
      </c>
      <c r="U32" s="60">
        <f>IF(T32&lt;&gt;0,-(T32-R32)/T32,"")</f>
        <v>-0.05501618122977346</v>
      </c>
      <c r="V32" s="65">
        <v>6500</v>
      </c>
      <c r="W32" s="66">
        <v>575</v>
      </c>
      <c r="X32" s="58">
        <f>W32/I32</f>
        <v>71.875</v>
      </c>
      <c r="Y32" s="73">
        <v>626</v>
      </c>
      <c r="Z32" s="76">
        <f>IF(Y32&lt;&gt;0,-(Y32-W32)/Y32,"")</f>
        <v>-0.08146964856230032</v>
      </c>
      <c r="AA32" s="70">
        <v>15181</v>
      </c>
      <c r="AB32" s="71">
        <v>1329</v>
      </c>
      <c r="AC32" s="116">
        <v>2589</v>
      </c>
      <c r="AD32" s="28"/>
    </row>
    <row r="33" spans="1:30" s="29" customFormat="1" ht="11.25">
      <c r="A33" s="31">
        <v>27</v>
      </c>
      <c r="B33" s="30"/>
      <c r="C33" s="47" t="s">
        <v>39</v>
      </c>
      <c r="D33" s="96" t="s">
        <v>39</v>
      </c>
      <c r="E33" s="77">
        <v>42664</v>
      </c>
      <c r="F33" s="49" t="s">
        <v>6</v>
      </c>
      <c r="G33" s="53">
        <v>341</v>
      </c>
      <c r="H33" s="53">
        <v>2</v>
      </c>
      <c r="I33" s="94">
        <v>2</v>
      </c>
      <c r="J33" s="51">
        <v>8</v>
      </c>
      <c r="K33" s="62">
        <v>1345</v>
      </c>
      <c r="L33" s="63">
        <v>236</v>
      </c>
      <c r="M33" s="62">
        <v>1427</v>
      </c>
      <c r="N33" s="63">
        <v>240</v>
      </c>
      <c r="O33" s="62">
        <v>781</v>
      </c>
      <c r="P33" s="63">
        <v>190</v>
      </c>
      <c r="Q33" s="56">
        <f t="shared" si="2"/>
        <v>3553</v>
      </c>
      <c r="R33" s="57">
        <f t="shared" si="3"/>
        <v>666</v>
      </c>
      <c r="S33" s="58">
        <f>R33/I33</f>
        <v>333</v>
      </c>
      <c r="T33" s="59">
        <v>917</v>
      </c>
      <c r="U33" s="60">
        <f>IF(T33&lt;&gt;0,-(T33-R33)/T33,"")</f>
        <v>-0.2737186477644493</v>
      </c>
      <c r="V33" s="65">
        <v>6187</v>
      </c>
      <c r="W33" s="67">
        <v>1143</v>
      </c>
      <c r="X33" s="58">
        <f>W33/I33</f>
        <v>571.5</v>
      </c>
      <c r="Y33" s="54">
        <v>1514</v>
      </c>
      <c r="Z33" s="76">
        <f>IF(Y33&lt;&gt;0,-(Y33-W33)/Y33,"")</f>
        <v>-0.2450462351387054</v>
      </c>
      <c r="AA33" s="68">
        <v>15526835</v>
      </c>
      <c r="AB33" s="69">
        <v>1371373</v>
      </c>
      <c r="AC33" s="116">
        <v>2694</v>
      </c>
      <c r="AD33" s="28"/>
    </row>
    <row r="34" spans="1:30" s="29" customFormat="1" ht="11.25">
      <c r="A34" s="31">
        <v>28</v>
      </c>
      <c r="B34" s="30"/>
      <c r="C34" s="46" t="s">
        <v>93</v>
      </c>
      <c r="D34" s="95" t="s">
        <v>92</v>
      </c>
      <c r="E34" s="61">
        <v>42692</v>
      </c>
      <c r="F34" s="49" t="s">
        <v>12</v>
      </c>
      <c r="G34" s="50">
        <v>10</v>
      </c>
      <c r="H34" s="50">
        <v>6</v>
      </c>
      <c r="I34" s="94">
        <v>6</v>
      </c>
      <c r="J34" s="51">
        <v>4</v>
      </c>
      <c r="K34" s="62">
        <v>555.5</v>
      </c>
      <c r="L34" s="63">
        <v>35</v>
      </c>
      <c r="M34" s="62">
        <v>1445</v>
      </c>
      <c r="N34" s="63">
        <v>86</v>
      </c>
      <c r="O34" s="62">
        <v>1598.5</v>
      </c>
      <c r="P34" s="63">
        <v>85</v>
      </c>
      <c r="Q34" s="56">
        <f t="shared" si="2"/>
        <v>3599</v>
      </c>
      <c r="R34" s="57">
        <f t="shared" si="3"/>
        <v>206</v>
      </c>
      <c r="S34" s="58">
        <f>R34/I34</f>
        <v>34.333333333333336</v>
      </c>
      <c r="T34" s="59">
        <v>397</v>
      </c>
      <c r="U34" s="60">
        <f>IF(T34&lt;&gt;0,-(T34-R34)/T34,"")</f>
        <v>-0.4811083123425693</v>
      </c>
      <c r="V34" s="65">
        <v>5743.5</v>
      </c>
      <c r="W34" s="66">
        <v>347</v>
      </c>
      <c r="X34" s="58">
        <f>W34/I34</f>
        <v>57.833333333333336</v>
      </c>
      <c r="Y34" s="73">
        <v>689</v>
      </c>
      <c r="Z34" s="76">
        <f>IF(Y34&lt;&gt;0,-(Y34-W34)/Y34,"")</f>
        <v>-0.49637155297532654</v>
      </c>
      <c r="AA34" s="70">
        <v>52996.4</v>
      </c>
      <c r="AB34" s="71">
        <v>3955</v>
      </c>
      <c r="AC34" s="116">
        <v>2718</v>
      </c>
      <c r="AD34" s="28"/>
    </row>
    <row r="35" spans="1:30" s="29" customFormat="1" ht="11.25">
      <c r="A35" s="31">
        <v>29</v>
      </c>
      <c r="B35" s="30"/>
      <c r="C35" s="47" t="s">
        <v>103</v>
      </c>
      <c r="D35" s="96" t="s">
        <v>104</v>
      </c>
      <c r="E35" s="77">
        <v>42699</v>
      </c>
      <c r="F35" s="49" t="s">
        <v>61</v>
      </c>
      <c r="G35" s="53">
        <v>78</v>
      </c>
      <c r="H35" s="53">
        <v>9</v>
      </c>
      <c r="I35" s="94">
        <v>9</v>
      </c>
      <c r="J35" s="51">
        <v>3</v>
      </c>
      <c r="K35" s="62">
        <v>726</v>
      </c>
      <c r="L35" s="63">
        <v>85</v>
      </c>
      <c r="M35" s="62">
        <v>1931</v>
      </c>
      <c r="N35" s="63">
        <v>222</v>
      </c>
      <c r="O35" s="62">
        <v>1429</v>
      </c>
      <c r="P35" s="63">
        <v>160</v>
      </c>
      <c r="Q35" s="56">
        <f t="shared" si="2"/>
        <v>4086</v>
      </c>
      <c r="R35" s="57">
        <f t="shared" si="3"/>
        <v>467</v>
      </c>
      <c r="S35" s="58">
        <f>R35/I35</f>
        <v>51.888888888888886</v>
      </c>
      <c r="T35" s="59">
        <v>2362</v>
      </c>
      <c r="U35" s="60">
        <f>IF(T35&lt;&gt;0,-(T35-R35)/T35,"")</f>
        <v>-0.8022861981371718</v>
      </c>
      <c r="V35" s="65">
        <v>5628</v>
      </c>
      <c r="W35" s="66">
        <v>661</v>
      </c>
      <c r="X35" s="58">
        <f>W35/I35</f>
        <v>73.44444444444444</v>
      </c>
      <c r="Y35" s="54">
        <v>3794</v>
      </c>
      <c r="Z35" s="76">
        <f>IF(Y35&lt;&gt;0,-(Y35-W35)/Y35,"")</f>
        <v>-0.8257775434897207</v>
      </c>
      <c r="AA35" s="68">
        <v>161314.5</v>
      </c>
      <c r="AB35" s="69">
        <v>16511</v>
      </c>
      <c r="AC35" s="116">
        <v>2731</v>
      </c>
      <c r="AD35" s="28"/>
    </row>
    <row r="36" spans="1:30" s="29" customFormat="1" ht="11.25">
      <c r="A36" s="31">
        <v>30</v>
      </c>
      <c r="B36" s="84" t="s">
        <v>82</v>
      </c>
      <c r="C36" s="46" t="s">
        <v>128</v>
      </c>
      <c r="D36" s="48" t="s">
        <v>128</v>
      </c>
      <c r="E36" s="61">
        <v>42713</v>
      </c>
      <c r="F36" s="49" t="s">
        <v>11</v>
      </c>
      <c r="G36" s="50">
        <v>21</v>
      </c>
      <c r="H36" s="50">
        <v>21</v>
      </c>
      <c r="I36" s="94">
        <v>21</v>
      </c>
      <c r="J36" s="51">
        <v>1</v>
      </c>
      <c r="K36" s="62">
        <v>684</v>
      </c>
      <c r="L36" s="63">
        <v>65</v>
      </c>
      <c r="M36" s="62">
        <v>1266.5</v>
      </c>
      <c r="N36" s="63">
        <v>121</v>
      </c>
      <c r="O36" s="62">
        <v>1513.5</v>
      </c>
      <c r="P36" s="63">
        <v>154</v>
      </c>
      <c r="Q36" s="56">
        <f t="shared" si="2"/>
        <v>3464</v>
      </c>
      <c r="R36" s="57">
        <f t="shared" si="3"/>
        <v>340</v>
      </c>
      <c r="S36" s="58">
        <f>R36/I36</f>
        <v>16.19047619047619</v>
      </c>
      <c r="T36" s="59"/>
      <c r="U36" s="60"/>
      <c r="V36" s="65">
        <v>4418</v>
      </c>
      <c r="W36" s="66">
        <v>408</v>
      </c>
      <c r="X36" s="58">
        <f>W36/I36</f>
        <v>19.428571428571427</v>
      </c>
      <c r="Y36" s="73"/>
      <c r="Z36" s="76"/>
      <c r="AA36" s="70">
        <v>4418</v>
      </c>
      <c r="AB36" s="71">
        <v>408</v>
      </c>
      <c r="AC36" s="116">
        <v>2735</v>
      </c>
      <c r="AD36" s="28"/>
    </row>
    <row r="37" spans="1:30" s="29" customFormat="1" ht="11.25">
      <c r="A37" s="31">
        <v>31</v>
      </c>
      <c r="B37" s="30"/>
      <c r="C37" s="46" t="s">
        <v>34</v>
      </c>
      <c r="D37" s="48" t="s">
        <v>34</v>
      </c>
      <c r="E37" s="61">
        <v>42643</v>
      </c>
      <c r="F37" s="49" t="s">
        <v>62</v>
      </c>
      <c r="G37" s="50">
        <v>355</v>
      </c>
      <c r="H37" s="50">
        <v>1</v>
      </c>
      <c r="I37" s="94">
        <v>1</v>
      </c>
      <c r="J37" s="51">
        <v>9</v>
      </c>
      <c r="K37" s="62">
        <v>225</v>
      </c>
      <c r="L37" s="63">
        <v>18</v>
      </c>
      <c r="M37" s="62">
        <v>746</v>
      </c>
      <c r="N37" s="63">
        <v>60</v>
      </c>
      <c r="O37" s="62">
        <v>249</v>
      </c>
      <c r="P37" s="63">
        <v>20</v>
      </c>
      <c r="Q37" s="56">
        <f t="shared" si="2"/>
        <v>1220</v>
      </c>
      <c r="R37" s="57">
        <f t="shared" si="3"/>
        <v>98</v>
      </c>
      <c r="S37" s="58">
        <f>R37/I37</f>
        <v>98</v>
      </c>
      <c r="T37" s="59">
        <v>98</v>
      </c>
      <c r="U37" s="60">
        <f>IF(T37&lt;&gt;0,-(T37-R37)/T37,"")</f>
        <v>0</v>
      </c>
      <c r="V37" s="65">
        <v>4188</v>
      </c>
      <c r="W37" s="66">
        <v>600</v>
      </c>
      <c r="X37" s="58">
        <f>W37/I37</f>
        <v>600</v>
      </c>
      <c r="Y37" s="73">
        <v>202</v>
      </c>
      <c r="Z37" s="76">
        <f>IF(Y37&lt;&gt;0,-(Y37-W37)/Y37,"")</f>
        <v>1.9702970297029703</v>
      </c>
      <c r="AA37" s="70">
        <v>8349592.27</v>
      </c>
      <c r="AB37" s="71">
        <v>769151</v>
      </c>
      <c r="AC37" s="116">
        <v>2675</v>
      </c>
      <c r="AD37" s="28"/>
    </row>
    <row r="38" spans="1:30" s="29" customFormat="1" ht="11.25">
      <c r="A38" s="31">
        <v>32</v>
      </c>
      <c r="B38" s="30"/>
      <c r="C38" s="46" t="s">
        <v>17</v>
      </c>
      <c r="D38" s="48" t="s">
        <v>17</v>
      </c>
      <c r="E38" s="61">
        <v>42496</v>
      </c>
      <c r="F38" s="49" t="s">
        <v>62</v>
      </c>
      <c r="G38" s="50">
        <v>188</v>
      </c>
      <c r="H38" s="50">
        <v>1</v>
      </c>
      <c r="I38" s="94">
        <v>1</v>
      </c>
      <c r="J38" s="51">
        <v>12</v>
      </c>
      <c r="K38" s="62">
        <v>0</v>
      </c>
      <c r="L38" s="63">
        <v>0</v>
      </c>
      <c r="M38" s="62">
        <v>0</v>
      </c>
      <c r="N38" s="63">
        <v>0</v>
      </c>
      <c r="O38" s="62">
        <v>0</v>
      </c>
      <c r="P38" s="63">
        <v>0</v>
      </c>
      <c r="Q38" s="56">
        <f t="shared" si="2"/>
        <v>0</v>
      </c>
      <c r="R38" s="57">
        <f t="shared" si="3"/>
        <v>0</v>
      </c>
      <c r="S38" s="58">
        <f>R38/I38</f>
        <v>0</v>
      </c>
      <c r="T38" s="59">
        <v>0</v>
      </c>
      <c r="U38" s="60">
        <f>IF(T38&lt;&gt;0,-(T38-R38)/T38,"")</f>
      </c>
      <c r="V38" s="65">
        <v>4188</v>
      </c>
      <c r="W38" s="66">
        <v>600</v>
      </c>
      <c r="X38" s="58">
        <f>W38/I38</f>
        <v>600</v>
      </c>
      <c r="Y38" s="73">
        <v>513</v>
      </c>
      <c r="Z38" s="76">
        <f>IF(Y38&lt;&gt;0,-(Y38-W38)/Y38,"")</f>
        <v>0.1695906432748538</v>
      </c>
      <c r="AA38" s="70">
        <v>4778036.37</v>
      </c>
      <c r="AB38" s="71">
        <v>414547</v>
      </c>
      <c r="AC38" s="116">
        <v>2522</v>
      </c>
      <c r="AD38" s="28"/>
    </row>
    <row r="39" spans="1:30" s="29" customFormat="1" ht="11.25">
      <c r="A39" s="31">
        <v>33</v>
      </c>
      <c r="B39" s="30"/>
      <c r="C39" s="46" t="s">
        <v>42</v>
      </c>
      <c r="D39" s="95" t="s">
        <v>41</v>
      </c>
      <c r="E39" s="61">
        <v>42671</v>
      </c>
      <c r="F39" s="49" t="s">
        <v>8</v>
      </c>
      <c r="G39" s="50">
        <v>321</v>
      </c>
      <c r="H39" s="50">
        <v>2</v>
      </c>
      <c r="I39" s="94">
        <v>2</v>
      </c>
      <c r="J39" s="51">
        <v>7</v>
      </c>
      <c r="K39" s="62">
        <v>403</v>
      </c>
      <c r="L39" s="63">
        <v>37</v>
      </c>
      <c r="M39" s="62">
        <v>1055.5</v>
      </c>
      <c r="N39" s="63">
        <v>93</v>
      </c>
      <c r="O39" s="62">
        <v>923</v>
      </c>
      <c r="P39" s="63">
        <v>85</v>
      </c>
      <c r="Q39" s="56">
        <f t="shared" si="2"/>
        <v>2381.5</v>
      </c>
      <c r="R39" s="57">
        <f t="shared" si="3"/>
        <v>215</v>
      </c>
      <c r="S39" s="58">
        <f>R39/I39</f>
        <v>107.5</v>
      </c>
      <c r="T39" s="59">
        <v>547</v>
      </c>
      <c r="U39" s="60">
        <f>IF(T39&lt;&gt;0,-(T39-R39)/T39,"")</f>
        <v>-0.6069469835466179</v>
      </c>
      <c r="V39" s="65">
        <v>3763</v>
      </c>
      <c r="W39" s="66">
        <v>372</v>
      </c>
      <c r="X39" s="58">
        <f>W39/I39</f>
        <v>186</v>
      </c>
      <c r="Y39" s="73">
        <v>851</v>
      </c>
      <c r="Z39" s="76">
        <f>IF(Y39&lt;&gt;0,-(Y39-W39)/Y39,"")</f>
        <v>-0.5628672150411281</v>
      </c>
      <c r="AA39" s="70">
        <v>5046403.02</v>
      </c>
      <c r="AB39" s="71">
        <v>451432</v>
      </c>
      <c r="AC39" s="116">
        <v>2699</v>
      </c>
      <c r="AD39" s="28"/>
    </row>
    <row r="40" spans="1:30" s="29" customFormat="1" ht="11.25">
      <c r="A40" s="31">
        <v>34</v>
      </c>
      <c r="B40" s="30"/>
      <c r="C40" s="46" t="s">
        <v>31</v>
      </c>
      <c r="D40" s="55" t="s">
        <v>31</v>
      </c>
      <c r="E40" s="61">
        <v>42636</v>
      </c>
      <c r="F40" s="49" t="s">
        <v>12</v>
      </c>
      <c r="G40" s="50">
        <v>11</v>
      </c>
      <c r="H40" s="50">
        <v>1</v>
      </c>
      <c r="I40" s="94">
        <v>1</v>
      </c>
      <c r="J40" s="51">
        <v>8</v>
      </c>
      <c r="K40" s="62">
        <v>0</v>
      </c>
      <c r="L40" s="63">
        <v>0</v>
      </c>
      <c r="M40" s="62">
        <v>0</v>
      </c>
      <c r="N40" s="63">
        <v>0</v>
      </c>
      <c r="O40" s="62">
        <v>0</v>
      </c>
      <c r="P40" s="63">
        <v>0</v>
      </c>
      <c r="Q40" s="56">
        <f t="shared" si="2"/>
        <v>0</v>
      </c>
      <c r="R40" s="57">
        <f t="shared" si="3"/>
        <v>0</v>
      </c>
      <c r="S40" s="58">
        <f>R40/I40</f>
        <v>0</v>
      </c>
      <c r="T40" s="59">
        <v>56</v>
      </c>
      <c r="U40" s="60">
        <f>IF(T40&lt;&gt;0,-(T40-R40)/T40,"")</f>
        <v>-1</v>
      </c>
      <c r="V40" s="65">
        <v>2376</v>
      </c>
      <c r="W40" s="66">
        <v>475</v>
      </c>
      <c r="X40" s="58">
        <f>W40/I40</f>
        <v>475</v>
      </c>
      <c r="Y40" s="73">
        <v>356</v>
      </c>
      <c r="Z40" s="76">
        <f>IF(Y40&lt;&gt;0,-(Y40-W40)/Y40,"")</f>
        <v>0.3342696629213483</v>
      </c>
      <c r="AA40" s="70">
        <v>69601.3</v>
      </c>
      <c r="AB40" s="71">
        <v>6040</v>
      </c>
      <c r="AC40" s="116">
        <v>2547</v>
      </c>
      <c r="AD40" s="28"/>
    </row>
    <row r="41" spans="1:30" s="29" customFormat="1" ht="11.25">
      <c r="A41" s="31">
        <v>35</v>
      </c>
      <c r="B41" s="30"/>
      <c r="C41" s="46" t="s">
        <v>30</v>
      </c>
      <c r="D41" s="55" t="s">
        <v>30</v>
      </c>
      <c r="E41" s="61">
        <v>42629</v>
      </c>
      <c r="F41" s="49" t="s">
        <v>12</v>
      </c>
      <c r="G41" s="50">
        <v>19</v>
      </c>
      <c r="H41" s="50">
        <v>2</v>
      </c>
      <c r="I41" s="94">
        <v>2</v>
      </c>
      <c r="J41" s="51">
        <v>11</v>
      </c>
      <c r="K41" s="62">
        <v>0</v>
      </c>
      <c r="L41" s="63">
        <v>0</v>
      </c>
      <c r="M41" s="62">
        <v>0</v>
      </c>
      <c r="N41" s="63">
        <v>0</v>
      </c>
      <c r="O41" s="62">
        <v>0</v>
      </c>
      <c r="P41" s="63">
        <v>0</v>
      </c>
      <c r="Q41" s="56">
        <f t="shared" si="2"/>
        <v>0</v>
      </c>
      <c r="R41" s="57">
        <f t="shared" si="3"/>
        <v>0</v>
      </c>
      <c r="S41" s="58">
        <f>R41/I41</f>
        <v>0</v>
      </c>
      <c r="T41" s="59">
        <v>0</v>
      </c>
      <c r="U41" s="60">
        <f>IF(T41&lt;&gt;0,-(T41-R41)/T41,"")</f>
      </c>
      <c r="V41" s="65">
        <v>2276</v>
      </c>
      <c r="W41" s="66">
        <v>366</v>
      </c>
      <c r="X41" s="58">
        <f>W41/I41</f>
        <v>183</v>
      </c>
      <c r="Y41" s="73">
        <v>14</v>
      </c>
      <c r="Z41" s="76">
        <f>IF(Y41&lt;&gt;0,-(Y41-W41)/Y41,"")</f>
        <v>25.142857142857142</v>
      </c>
      <c r="AA41" s="70">
        <v>204422.53</v>
      </c>
      <c r="AB41" s="71">
        <v>20855</v>
      </c>
      <c r="AC41" s="116">
        <v>2658</v>
      </c>
      <c r="AD41" s="28"/>
    </row>
    <row r="42" spans="1:30" s="29" customFormat="1" ht="11.25">
      <c r="A42" s="31">
        <v>36</v>
      </c>
      <c r="B42" s="30"/>
      <c r="C42" s="46" t="s">
        <v>54</v>
      </c>
      <c r="D42" s="95" t="s">
        <v>55</v>
      </c>
      <c r="E42" s="61">
        <v>42685</v>
      </c>
      <c r="F42" s="49" t="s">
        <v>12</v>
      </c>
      <c r="G42" s="50">
        <v>12</v>
      </c>
      <c r="H42" s="50">
        <v>4</v>
      </c>
      <c r="I42" s="94">
        <v>4</v>
      </c>
      <c r="J42" s="51">
        <v>5</v>
      </c>
      <c r="K42" s="62">
        <v>84</v>
      </c>
      <c r="L42" s="63">
        <v>6</v>
      </c>
      <c r="M42" s="62">
        <v>787.8</v>
      </c>
      <c r="N42" s="63">
        <v>155</v>
      </c>
      <c r="O42" s="62">
        <v>674.8</v>
      </c>
      <c r="P42" s="63">
        <v>141</v>
      </c>
      <c r="Q42" s="56">
        <f t="shared" si="2"/>
        <v>1546.6</v>
      </c>
      <c r="R42" s="57">
        <f t="shared" si="3"/>
        <v>302</v>
      </c>
      <c r="S42" s="58">
        <f>R42/I42</f>
        <v>75.5</v>
      </c>
      <c r="T42" s="59">
        <v>365</v>
      </c>
      <c r="U42" s="60">
        <f>IF(T42&lt;&gt;0,-(T42-R42)/T42,"")</f>
        <v>-0.1726027397260274</v>
      </c>
      <c r="V42" s="65">
        <v>2248.4</v>
      </c>
      <c r="W42" s="66">
        <v>426</v>
      </c>
      <c r="X42" s="58">
        <f>W42/I42</f>
        <v>106.5</v>
      </c>
      <c r="Y42" s="73">
        <v>574</v>
      </c>
      <c r="Z42" s="76">
        <f>IF(Y42&lt;&gt;0,-(Y42-W42)/Y42,"")</f>
        <v>-0.2578397212543554</v>
      </c>
      <c r="AA42" s="70">
        <v>64803.700000000004</v>
      </c>
      <c r="AB42" s="71">
        <v>5157</v>
      </c>
      <c r="AC42" s="116">
        <v>2712</v>
      </c>
      <c r="AD42" s="28"/>
    </row>
    <row r="43" spans="1:30" s="29" customFormat="1" ht="11.25">
      <c r="A43" s="31">
        <v>37</v>
      </c>
      <c r="B43" s="27"/>
      <c r="C43" s="47" t="s">
        <v>21</v>
      </c>
      <c r="D43" s="52" t="s">
        <v>22</v>
      </c>
      <c r="E43" s="77">
        <v>42566</v>
      </c>
      <c r="F43" s="49" t="s">
        <v>61</v>
      </c>
      <c r="G43" s="53">
        <v>345</v>
      </c>
      <c r="H43" s="53">
        <v>1</v>
      </c>
      <c r="I43" s="94">
        <v>1</v>
      </c>
      <c r="J43" s="51">
        <v>17</v>
      </c>
      <c r="K43" s="62">
        <v>0</v>
      </c>
      <c r="L43" s="63">
        <v>0</v>
      </c>
      <c r="M43" s="62">
        <v>26</v>
      </c>
      <c r="N43" s="63">
        <v>2</v>
      </c>
      <c r="O43" s="62">
        <v>0</v>
      </c>
      <c r="P43" s="63">
        <v>0</v>
      </c>
      <c r="Q43" s="56">
        <f t="shared" si="2"/>
        <v>26</v>
      </c>
      <c r="R43" s="57">
        <f t="shared" si="3"/>
        <v>2</v>
      </c>
      <c r="S43" s="58">
        <f>R43/I43</f>
        <v>2</v>
      </c>
      <c r="T43" s="59">
        <v>2</v>
      </c>
      <c r="U43" s="60">
        <f>IF(T43&lt;&gt;0,-(T43-R43)/T43,"")</f>
        <v>0</v>
      </c>
      <c r="V43" s="65">
        <v>2120</v>
      </c>
      <c r="W43" s="66">
        <v>424</v>
      </c>
      <c r="X43" s="58">
        <f>W43/I43</f>
        <v>424</v>
      </c>
      <c r="Y43" s="54">
        <v>5</v>
      </c>
      <c r="Z43" s="76">
        <f>IF(Y43&lt;&gt;0,-(Y43-W43)/Y43,"")</f>
        <v>83.8</v>
      </c>
      <c r="AA43" s="68">
        <v>14643929.3</v>
      </c>
      <c r="AB43" s="69">
        <v>1304483</v>
      </c>
      <c r="AC43" s="116">
        <v>2596</v>
      </c>
      <c r="AD43" s="28"/>
    </row>
    <row r="44" spans="1:30" s="29" customFormat="1" ht="11.25">
      <c r="A44" s="31">
        <v>38</v>
      </c>
      <c r="B44" s="30"/>
      <c r="C44" s="46" t="s">
        <v>85</v>
      </c>
      <c r="D44" s="48" t="s">
        <v>86</v>
      </c>
      <c r="E44" s="61">
        <v>42034</v>
      </c>
      <c r="F44" s="49" t="s">
        <v>62</v>
      </c>
      <c r="G44" s="50">
        <v>104</v>
      </c>
      <c r="H44" s="50">
        <v>1</v>
      </c>
      <c r="I44" s="94">
        <v>1</v>
      </c>
      <c r="J44" s="51">
        <v>19</v>
      </c>
      <c r="K44" s="62">
        <v>0</v>
      </c>
      <c r="L44" s="63">
        <v>0</v>
      </c>
      <c r="M44" s="62">
        <v>0</v>
      </c>
      <c r="N44" s="63">
        <v>0</v>
      </c>
      <c r="O44" s="62">
        <v>0</v>
      </c>
      <c r="P44" s="63">
        <v>0</v>
      </c>
      <c r="Q44" s="56">
        <f t="shared" si="2"/>
        <v>0</v>
      </c>
      <c r="R44" s="57">
        <f t="shared" si="3"/>
        <v>0</v>
      </c>
      <c r="S44" s="58">
        <f>R44/I44</f>
        <v>0</v>
      </c>
      <c r="T44" s="59">
        <v>0</v>
      </c>
      <c r="U44" s="60">
        <f>IF(T44&lt;&gt;0,-(T44-R44)/T44,"")</f>
      </c>
      <c r="V44" s="65">
        <v>1794.85</v>
      </c>
      <c r="W44" s="66">
        <v>257</v>
      </c>
      <c r="X44" s="58">
        <f>W44/I44</f>
        <v>257</v>
      </c>
      <c r="Y44" s="73">
        <v>253</v>
      </c>
      <c r="Z44" s="76">
        <f>IF(Y44&lt;&gt;0,-(Y44-W44)/Y44,"")</f>
        <v>0.015810276679841896</v>
      </c>
      <c r="AA44" s="70">
        <v>1726278.85</v>
      </c>
      <c r="AB44" s="71">
        <v>157943</v>
      </c>
      <c r="AC44" s="116">
        <v>1486</v>
      </c>
      <c r="AD44" s="28"/>
    </row>
    <row r="45" spans="1:30" s="29" customFormat="1" ht="11.25">
      <c r="A45" s="31">
        <v>39</v>
      </c>
      <c r="B45" s="30"/>
      <c r="C45" s="46" t="s">
        <v>15</v>
      </c>
      <c r="D45" s="48" t="s">
        <v>15</v>
      </c>
      <c r="E45" s="61">
        <v>42475</v>
      </c>
      <c r="F45" s="49" t="s">
        <v>62</v>
      </c>
      <c r="G45" s="50">
        <v>151</v>
      </c>
      <c r="H45" s="50">
        <v>1</v>
      </c>
      <c r="I45" s="94">
        <v>1</v>
      </c>
      <c r="J45" s="51">
        <v>11</v>
      </c>
      <c r="K45" s="62">
        <v>0</v>
      </c>
      <c r="L45" s="63">
        <v>0</v>
      </c>
      <c r="M45" s="62">
        <v>0</v>
      </c>
      <c r="N45" s="63">
        <v>0</v>
      </c>
      <c r="O45" s="62">
        <v>0</v>
      </c>
      <c r="P45" s="63">
        <v>0</v>
      </c>
      <c r="Q45" s="56">
        <f t="shared" si="2"/>
        <v>0</v>
      </c>
      <c r="R45" s="57">
        <f t="shared" si="3"/>
        <v>0</v>
      </c>
      <c r="S45" s="58">
        <f>R45/I45</f>
        <v>0</v>
      </c>
      <c r="T45" s="59">
        <v>0</v>
      </c>
      <c r="U45" s="60">
        <f>IF(T45&lt;&gt;0,-(T45-R45)/T45,"")</f>
      </c>
      <c r="V45" s="65">
        <v>1794.85</v>
      </c>
      <c r="W45" s="66">
        <v>257</v>
      </c>
      <c r="X45" s="58">
        <f>W45/I45</f>
        <v>257</v>
      </c>
      <c r="Y45" s="73">
        <v>342</v>
      </c>
      <c r="Z45" s="76">
        <f>IF(Y45&lt;&gt;0,-(Y45-W45)/Y45,"")</f>
        <v>-0.24853801169590642</v>
      </c>
      <c r="AA45" s="85">
        <v>1136836.5</v>
      </c>
      <c r="AB45" s="86">
        <v>99743</v>
      </c>
      <c r="AC45" s="116">
        <v>2492</v>
      </c>
      <c r="AD45" s="28"/>
    </row>
    <row r="46" spans="1:30" s="29" customFormat="1" ht="11.25">
      <c r="A46" s="31">
        <v>40</v>
      </c>
      <c r="B46" s="30"/>
      <c r="C46" s="46" t="s">
        <v>43</v>
      </c>
      <c r="D46" s="95" t="s">
        <v>43</v>
      </c>
      <c r="E46" s="61">
        <v>42678</v>
      </c>
      <c r="F46" s="49" t="s">
        <v>12</v>
      </c>
      <c r="G46" s="50">
        <v>12</v>
      </c>
      <c r="H46" s="50">
        <v>4</v>
      </c>
      <c r="I46" s="94">
        <v>4</v>
      </c>
      <c r="J46" s="51">
        <v>6</v>
      </c>
      <c r="K46" s="62">
        <v>42.0000000114187</v>
      </c>
      <c r="L46" s="63">
        <v>3</v>
      </c>
      <c r="M46" s="62">
        <v>14.0000000038062</v>
      </c>
      <c r="N46" s="63">
        <v>1</v>
      </c>
      <c r="O46" s="62">
        <v>14.0000000038062</v>
      </c>
      <c r="P46" s="63">
        <v>1</v>
      </c>
      <c r="Q46" s="56">
        <f t="shared" si="2"/>
        <v>70.00000001903109</v>
      </c>
      <c r="R46" s="57">
        <f t="shared" si="3"/>
        <v>5</v>
      </c>
      <c r="S46" s="58">
        <f>R46/I46</f>
        <v>1.25</v>
      </c>
      <c r="T46" s="59">
        <v>5</v>
      </c>
      <c r="U46" s="60">
        <f>IF(T46&lt;&gt;0,-(T46-R46)/T46,"")</f>
        <v>0</v>
      </c>
      <c r="V46" s="65">
        <v>1532</v>
      </c>
      <c r="W46" s="66">
        <v>311</v>
      </c>
      <c r="X46" s="58">
        <f>W46/I46</f>
        <v>77.75</v>
      </c>
      <c r="Y46" s="73">
        <v>920</v>
      </c>
      <c r="Z46" s="76">
        <f>IF(Y46&lt;&gt;0,-(Y46-W46)/Y46,"")</f>
        <v>-0.6619565217391304</v>
      </c>
      <c r="AA46" s="70">
        <v>49492.7</v>
      </c>
      <c r="AB46" s="71">
        <v>4847</v>
      </c>
      <c r="AC46" s="116">
        <v>2707</v>
      </c>
      <c r="AD46" s="28"/>
    </row>
    <row r="47" spans="1:30" s="29" customFormat="1" ht="11.25">
      <c r="A47" s="31">
        <v>41</v>
      </c>
      <c r="B47" s="30"/>
      <c r="C47" s="46" t="s">
        <v>89</v>
      </c>
      <c r="D47" s="48" t="s">
        <v>89</v>
      </c>
      <c r="E47" s="61">
        <v>41803</v>
      </c>
      <c r="F47" s="49" t="s">
        <v>12</v>
      </c>
      <c r="G47" s="50">
        <v>24</v>
      </c>
      <c r="H47" s="50">
        <v>1</v>
      </c>
      <c r="I47" s="94">
        <v>1</v>
      </c>
      <c r="J47" s="51">
        <v>8</v>
      </c>
      <c r="K47" s="62">
        <v>0</v>
      </c>
      <c r="L47" s="63">
        <v>0</v>
      </c>
      <c r="M47" s="62">
        <v>0</v>
      </c>
      <c r="N47" s="63">
        <v>0</v>
      </c>
      <c r="O47" s="62">
        <v>0</v>
      </c>
      <c r="P47" s="63">
        <v>0</v>
      </c>
      <c r="Q47" s="56">
        <f t="shared" si="2"/>
        <v>0</v>
      </c>
      <c r="R47" s="57">
        <f t="shared" si="3"/>
        <v>0</v>
      </c>
      <c r="S47" s="58">
        <f>R47/I47</f>
        <v>0</v>
      </c>
      <c r="T47" s="59">
        <v>0</v>
      </c>
      <c r="U47" s="60">
        <f>IF(T47&lt;&gt;0,-(T47-R47)/T47,"")</f>
      </c>
      <c r="V47" s="65">
        <v>1425.6</v>
      </c>
      <c r="W47" s="66">
        <v>285</v>
      </c>
      <c r="X47" s="58">
        <f>W47/I47</f>
        <v>285</v>
      </c>
      <c r="Y47" s="73">
        <v>0</v>
      </c>
      <c r="Z47" s="76">
        <f>IF(Y47&lt;&gt;0,-(Y47-W47)/Y47,"")</f>
      </c>
      <c r="AA47" s="70">
        <v>52410.56</v>
      </c>
      <c r="AB47" s="71">
        <v>4880</v>
      </c>
      <c r="AC47" s="116">
        <v>1834</v>
      </c>
      <c r="AD47" s="28"/>
    </row>
    <row r="48" spans="1:30" s="29" customFormat="1" ht="11.25">
      <c r="A48" s="31">
        <v>42</v>
      </c>
      <c r="B48" s="30"/>
      <c r="C48" s="46" t="s">
        <v>97</v>
      </c>
      <c r="D48" s="95" t="s">
        <v>98</v>
      </c>
      <c r="E48" s="61">
        <v>42692</v>
      </c>
      <c r="F48" s="49" t="s">
        <v>58</v>
      </c>
      <c r="G48" s="50">
        <v>200</v>
      </c>
      <c r="H48" s="50">
        <v>2</v>
      </c>
      <c r="I48" s="94">
        <v>2</v>
      </c>
      <c r="J48" s="51">
        <v>4</v>
      </c>
      <c r="K48" s="62">
        <v>104</v>
      </c>
      <c r="L48" s="63">
        <v>23</v>
      </c>
      <c r="M48" s="62">
        <v>363</v>
      </c>
      <c r="N48" s="63">
        <v>86</v>
      </c>
      <c r="O48" s="62">
        <v>295</v>
      </c>
      <c r="P48" s="63">
        <v>68</v>
      </c>
      <c r="Q48" s="56">
        <f t="shared" si="2"/>
        <v>762</v>
      </c>
      <c r="R48" s="57">
        <f t="shared" si="3"/>
        <v>177</v>
      </c>
      <c r="S48" s="58">
        <f>R48/I48</f>
        <v>88.5</v>
      </c>
      <c r="T48" s="59">
        <v>778</v>
      </c>
      <c r="U48" s="60">
        <f>IF(T48&lt;&gt;0,-(T48-R48)/T48,"")</f>
        <v>-0.7724935732647815</v>
      </c>
      <c r="V48" s="65">
        <v>1228</v>
      </c>
      <c r="W48" s="66">
        <v>279</v>
      </c>
      <c r="X48" s="58">
        <f>W48/I48</f>
        <v>139.5</v>
      </c>
      <c r="Y48" s="73">
        <v>1205</v>
      </c>
      <c r="Z48" s="76">
        <f>IF(Y48&lt;&gt;0,-(Y48-W48)/Y48,"")</f>
        <v>-0.7684647302904565</v>
      </c>
      <c r="AA48" s="72">
        <v>999564.27</v>
      </c>
      <c r="AB48" s="73">
        <v>84823</v>
      </c>
      <c r="AC48" s="116">
        <v>2717</v>
      </c>
      <c r="AD48" s="28"/>
    </row>
    <row r="49" spans="1:30" s="29" customFormat="1" ht="11.25">
      <c r="A49" s="31">
        <v>43</v>
      </c>
      <c r="B49" s="30"/>
      <c r="C49" s="46" t="s">
        <v>87</v>
      </c>
      <c r="D49" s="55" t="s">
        <v>88</v>
      </c>
      <c r="E49" s="61">
        <v>42111</v>
      </c>
      <c r="F49" s="49" t="s">
        <v>12</v>
      </c>
      <c r="G49" s="50">
        <v>224</v>
      </c>
      <c r="H49" s="50">
        <v>1</v>
      </c>
      <c r="I49" s="94">
        <v>1</v>
      </c>
      <c r="J49" s="51">
        <v>28</v>
      </c>
      <c r="K49" s="62">
        <v>0</v>
      </c>
      <c r="L49" s="63">
        <v>0</v>
      </c>
      <c r="M49" s="62">
        <v>0</v>
      </c>
      <c r="N49" s="63">
        <v>0</v>
      </c>
      <c r="O49" s="62">
        <v>0</v>
      </c>
      <c r="P49" s="63">
        <v>0</v>
      </c>
      <c r="Q49" s="56">
        <f t="shared" si="2"/>
        <v>0</v>
      </c>
      <c r="R49" s="57">
        <f t="shared" si="3"/>
        <v>0</v>
      </c>
      <c r="S49" s="58">
        <f>R49/I49</f>
        <v>0</v>
      </c>
      <c r="T49" s="59">
        <v>0</v>
      </c>
      <c r="U49" s="60">
        <f>IF(T49&lt;&gt;0,-(T49-R49)/T49,"")</f>
      </c>
      <c r="V49" s="65">
        <v>1188</v>
      </c>
      <c r="W49" s="66">
        <v>238</v>
      </c>
      <c r="X49" s="58">
        <f>W49/I49</f>
        <v>238</v>
      </c>
      <c r="Y49" s="73">
        <v>949</v>
      </c>
      <c r="Z49" s="76">
        <f>IF(Y49&lt;&gt;0,-(Y49-W49)/Y49,"")</f>
        <v>-0.7492096944151738</v>
      </c>
      <c r="AA49" s="70">
        <v>1456623.9500000002</v>
      </c>
      <c r="AB49" s="71">
        <v>146174</v>
      </c>
      <c r="AC49" s="116">
        <v>2105</v>
      </c>
      <c r="AD49" s="28"/>
    </row>
    <row r="50" spans="1:30" s="29" customFormat="1" ht="11.25">
      <c r="A50" s="31">
        <v>44</v>
      </c>
      <c r="B50" s="30"/>
      <c r="C50" s="46" t="s">
        <v>23</v>
      </c>
      <c r="D50" s="95" t="s">
        <v>24</v>
      </c>
      <c r="E50" s="61">
        <v>42573</v>
      </c>
      <c r="F50" s="49" t="s">
        <v>10</v>
      </c>
      <c r="G50" s="50">
        <v>134</v>
      </c>
      <c r="H50" s="50">
        <v>1</v>
      </c>
      <c r="I50" s="94">
        <v>1</v>
      </c>
      <c r="J50" s="51">
        <v>18</v>
      </c>
      <c r="K50" s="62">
        <v>0</v>
      </c>
      <c r="L50" s="63">
        <v>0</v>
      </c>
      <c r="M50" s="62">
        <v>0</v>
      </c>
      <c r="N50" s="63">
        <v>0</v>
      </c>
      <c r="O50" s="62">
        <v>0</v>
      </c>
      <c r="P50" s="63">
        <v>0</v>
      </c>
      <c r="Q50" s="56">
        <f t="shared" si="2"/>
        <v>0</v>
      </c>
      <c r="R50" s="57">
        <f t="shared" si="3"/>
        <v>0</v>
      </c>
      <c r="S50" s="58">
        <f>R50/I50</f>
        <v>0</v>
      </c>
      <c r="T50" s="59">
        <v>0</v>
      </c>
      <c r="U50" s="60">
        <f>IF(T50&lt;&gt;0,-(T50-R50)/T50,"")</f>
      </c>
      <c r="V50" s="65">
        <v>1188</v>
      </c>
      <c r="W50" s="67">
        <v>238</v>
      </c>
      <c r="X50" s="58">
        <f>W50/I50</f>
        <v>238</v>
      </c>
      <c r="Y50" s="73">
        <v>263</v>
      </c>
      <c r="Z50" s="76">
        <f>IF(Y50&lt;&gt;0,-(Y50-W50)/Y50,"")</f>
        <v>-0.09505703422053231</v>
      </c>
      <c r="AA50" s="68">
        <v>376522.26</v>
      </c>
      <c r="AB50" s="69">
        <v>36141</v>
      </c>
      <c r="AC50" s="116">
        <v>2603</v>
      </c>
      <c r="AD50" s="28"/>
    </row>
    <row r="51" spans="1:30" s="29" customFormat="1" ht="11.25">
      <c r="A51" s="31">
        <v>45</v>
      </c>
      <c r="B51" s="30"/>
      <c r="C51" s="46" t="s">
        <v>5</v>
      </c>
      <c r="D51" s="55" t="s">
        <v>3</v>
      </c>
      <c r="E51" s="61">
        <v>42419</v>
      </c>
      <c r="F51" s="49" t="s">
        <v>12</v>
      </c>
      <c r="G51" s="50">
        <v>10</v>
      </c>
      <c r="H51" s="50">
        <v>1</v>
      </c>
      <c r="I51" s="94">
        <v>1</v>
      </c>
      <c r="J51" s="51">
        <v>19</v>
      </c>
      <c r="K51" s="70">
        <v>0</v>
      </c>
      <c r="L51" s="71">
        <v>0</v>
      </c>
      <c r="M51" s="70">
        <v>0</v>
      </c>
      <c r="N51" s="71">
        <v>0</v>
      </c>
      <c r="O51" s="70">
        <v>0</v>
      </c>
      <c r="P51" s="71">
        <v>0</v>
      </c>
      <c r="Q51" s="56">
        <f t="shared" si="2"/>
        <v>0</v>
      </c>
      <c r="R51" s="57">
        <f t="shared" si="3"/>
        <v>0</v>
      </c>
      <c r="S51" s="58">
        <f>R51/I51</f>
        <v>0</v>
      </c>
      <c r="T51" s="59">
        <v>0</v>
      </c>
      <c r="U51" s="60">
        <f>IF(T51&lt;&gt;0,-(T51-R51)/T51,"")</f>
      </c>
      <c r="V51" s="65">
        <v>1188</v>
      </c>
      <c r="W51" s="66">
        <v>238</v>
      </c>
      <c r="X51" s="58">
        <f>W51/I51</f>
        <v>238</v>
      </c>
      <c r="Y51" s="73">
        <v>238</v>
      </c>
      <c r="Z51" s="76">
        <f>IF(Y51&lt;&gt;0,-(Y51-W51)/Y51,"")</f>
        <v>0</v>
      </c>
      <c r="AA51" s="70">
        <v>170707.5</v>
      </c>
      <c r="AB51" s="71">
        <v>16587</v>
      </c>
      <c r="AC51" s="116">
        <v>2411</v>
      </c>
      <c r="AD51" s="28"/>
    </row>
    <row r="52" spans="1:30" s="29" customFormat="1" ht="11.25">
      <c r="A52" s="31">
        <v>46</v>
      </c>
      <c r="B52" s="30"/>
      <c r="C52" s="46" t="s">
        <v>19</v>
      </c>
      <c r="D52" s="48" t="s">
        <v>18</v>
      </c>
      <c r="E52" s="61">
        <v>42510</v>
      </c>
      <c r="F52" s="49" t="s">
        <v>10</v>
      </c>
      <c r="G52" s="50">
        <v>38</v>
      </c>
      <c r="H52" s="50">
        <v>3</v>
      </c>
      <c r="I52" s="94">
        <v>3</v>
      </c>
      <c r="J52" s="51">
        <v>4</v>
      </c>
      <c r="K52" s="62">
        <v>0</v>
      </c>
      <c r="L52" s="63">
        <v>0</v>
      </c>
      <c r="M52" s="62">
        <v>0</v>
      </c>
      <c r="N52" s="63">
        <v>0</v>
      </c>
      <c r="O52" s="62">
        <v>0</v>
      </c>
      <c r="P52" s="63">
        <v>0</v>
      </c>
      <c r="Q52" s="56">
        <f t="shared" si="2"/>
        <v>0</v>
      </c>
      <c r="R52" s="57">
        <f t="shared" si="3"/>
        <v>0</v>
      </c>
      <c r="S52" s="58">
        <f>R52/I52</f>
        <v>0</v>
      </c>
      <c r="T52" s="59">
        <v>63</v>
      </c>
      <c r="U52" s="60">
        <f>IF(T52&lt;&gt;0,-(T52-R52)/T52,"")</f>
        <v>-1</v>
      </c>
      <c r="V52" s="65">
        <v>1188</v>
      </c>
      <c r="W52" s="67">
        <v>238</v>
      </c>
      <c r="X52" s="58">
        <f>W52/I52</f>
        <v>79.33333333333333</v>
      </c>
      <c r="Y52" s="73">
        <v>112</v>
      </c>
      <c r="Z52" s="76">
        <f>IF(Y52&lt;&gt;0,-(Y52-W52)/Y52,"")</f>
        <v>1.125</v>
      </c>
      <c r="AA52" s="68">
        <v>83833.34</v>
      </c>
      <c r="AB52" s="69">
        <v>6238</v>
      </c>
      <c r="AC52" s="116">
        <v>2511</v>
      </c>
      <c r="AD52" s="28"/>
    </row>
    <row r="53" spans="1:30" s="29" customFormat="1" ht="11.25">
      <c r="A53" s="31">
        <v>47</v>
      </c>
      <c r="B53" s="30"/>
      <c r="C53" s="46" t="s">
        <v>4</v>
      </c>
      <c r="D53" s="55" t="s">
        <v>13</v>
      </c>
      <c r="E53" s="61">
        <v>42398</v>
      </c>
      <c r="F53" s="49" t="s">
        <v>12</v>
      </c>
      <c r="G53" s="50">
        <v>3</v>
      </c>
      <c r="H53" s="50">
        <v>1</v>
      </c>
      <c r="I53" s="94">
        <v>1</v>
      </c>
      <c r="J53" s="51">
        <v>5</v>
      </c>
      <c r="K53" s="70">
        <v>0</v>
      </c>
      <c r="L53" s="71">
        <v>0</v>
      </c>
      <c r="M53" s="70">
        <v>0</v>
      </c>
      <c r="N53" s="71">
        <v>0</v>
      </c>
      <c r="O53" s="70">
        <v>0</v>
      </c>
      <c r="P53" s="71">
        <v>0</v>
      </c>
      <c r="Q53" s="56">
        <f t="shared" si="2"/>
        <v>0</v>
      </c>
      <c r="R53" s="57">
        <f t="shared" si="3"/>
        <v>0</v>
      </c>
      <c r="S53" s="58">
        <f>R53/I53</f>
        <v>0</v>
      </c>
      <c r="T53" s="59">
        <v>0</v>
      </c>
      <c r="U53" s="60">
        <f>IF(T53&lt;&gt;0,-(T53-R53)/T53,"")</f>
      </c>
      <c r="V53" s="65">
        <v>1188</v>
      </c>
      <c r="W53" s="66">
        <v>238</v>
      </c>
      <c r="X53" s="58">
        <f>W53/I53</f>
        <v>238</v>
      </c>
      <c r="Y53" s="73">
        <v>190</v>
      </c>
      <c r="Z53" s="76">
        <f>IF(Y53&lt;&gt;0,-(Y53-W53)/Y53,"")</f>
        <v>0.25263157894736843</v>
      </c>
      <c r="AA53" s="70">
        <v>37970.9</v>
      </c>
      <c r="AB53" s="71">
        <v>3618</v>
      </c>
      <c r="AC53" s="116">
        <v>2413</v>
      </c>
      <c r="AD53" s="28"/>
    </row>
    <row r="54" spans="1:30" s="29" customFormat="1" ht="11.25">
      <c r="A54" s="31">
        <v>48</v>
      </c>
      <c r="B54" s="30"/>
      <c r="C54" s="46" t="s">
        <v>44</v>
      </c>
      <c r="D54" s="95" t="s">
        <v>44</v>
      </c>
      <c r="E54" s="61">
        <v>42678</v>
      </c>
      <c r="F54" s="49" t="s">
        <v>8</v>
      </c>
      <c r="G54" s="50">
        <v>340</v>
      </c>
      <c r="H54" s="50">
        <v>4</v>
      </c>
      <c r="I54" s="94">
        <v>4</v>
      </c>
      <c r="J54" s="51">
        <v>6</v>
      </c>
      <c r="K54" s="62">
        <v>96</v>
      </c>
      <c r="L54" s="63">
        <v>15</v>
      </c>
      <c r="M54" s="62">
        <v>297</v>
      </c>
      <c r="N54" s="63">
        <v>33</v>
      </c>
      <c r="O54" s="62">
        <v>345</v>
      </c>
      <c r="P54" s="63">
        <v>39</v>
      </c>
      <c r="Q54" s="56">
        <f t="shared" si="2"/>
        <v>738</v>
      </c>
      <c r="R54" s="57">
        <f t="shared" si="3"/>
        <v>87</v>
      </c>
      <c r="S54" s="58">
        <f>R54/I54</f>
        <v>21.75</v>
      </c>
      <c r="T54" s="59">
        <v>155</v>
      </c>
      <c r="U54" s="60">
        <f>IF(T54&lt;&gt;0,-(T54-R54)/T54,"")</f>
        <v>-0.43870967741935485</v>
      </c>
      <c r="V54" s="65">
        <v>956</v>
      </c>
      <c r="W54" s="66">
        <v>107</v>
      </c>
      <c r="X54" s="58">
        <f>W54/I54</f>
        <v>26.75</v>
      </c>
      <c r="Y54" s="73">
        <v>290</v>
      </c>
      <c r="Z54" s="76">
        <f>IF(Y54&lt;&gt;0,-(Y54-W54)/Y54,"")</f>
        <v>-0.6310344827586207</v>
      </c>
      <c r="AA54" s="70">
        <v>2111469.92</v>
      </c>
      <c r="AB54" s="71">
        <v>196208</v>
      </c>
      <c r="AC54" s="116">
        <v>2706</v>
      </c>
      <c r="AD54" s="28"/>
    </row>
    <row r="55" spans="1:30" s="29" customFormat="1" ht="11.25">
      <c r="A55" s="31">
        <v>49</v>
      </c>
      <c r="B55" s="27"/>
      <c r="C55" s="47" t="s">
        <v>35</v>
      </c>
      <c r="D55" s="96" t="s">
        <v>35</v>
      </c>
      <c r="E55" s="77">
        <v>42650</v>
      </c>
      <c r="F55" s="49" t="s">
        <v>7</v>
      </c>
      <c r="G55" s="53">
        <v>212</v>
      </c>
      <c r="H55" s="53">
        <v>1</v>
      </c>
      <c r="I55" s="94">
        <v>1</v>
      </c>
      <c r="J55" s="51">
        <v>10</v>
      </c>
      <c r="K55" s="62">
        <v>32</v>
      </c>
      <c r="L55" s="63">
        <v>2</v>
      </c>
      <c r="M55" s="62">
        <v>91</v>
      </c>
      <c r="N55" s="63">
        <v>6</v>
      </c>
      <c r="O55" s="62">
        <v>638</v>
      </c>
      <c r="P55" s="63">
        <v>55</v>
      </c>
      <c r="Q55" s="56">
        <f t="shared" si="2"/>
        <v>761</v>
      </c>
      <c r="R55" s="57">
        <f t="shared" si="3"/>
        <v>63</v>
      </c>
      <c r="S55" s="58">
        <f>R55/I55</f>
        <v>63</v>
      </c>
      <c r="T55" s="59">
        <v>90</v>
      </c>
      <c r="U55" s="60">
        <f>IF(T55&lt;&gt;0,-(T55-R55)/T55,"")</f>
        <v>-0.3</v>
      </c>
      <c r="V55" s="65">
        <v>807</v>
      </c>
      <c r="W55" s="66">
        <v>66</v>
      </c>
      <c r="X55" s="58">
        <f>W55/I55</f>
        <v>66</v>
      </c>
      <c r="Y55" s="54">
        <v>227</v>
      </c>
      <c r="Z55" s="76">
        <f>IF(Y55&lt;&gt;0,-(Y55-W55)/Y55,"")</f>
        <v>-0.7092511013215859</v>
      </c>
      <c r="AA55" s="68">
        <v>858803</v>
      </c>
      <c r="AB55" s="69">
        <v>78583</v>
      </c>
      <c r="AC55" s="116">
        <v>2684</v>
      </c>
      <c r="AD55" s="28"/>
    </row>
    <row r="56" spans="1:30" s="29" customFormat="1" ht="11.25">
      <c r="A56" s="31">
        <v>50</v>
      </c>
      <c r="B56" s="27"/>
      <c r="C56" s="47" t="s">
        <v>32</v>
      </c>
      <c r="D56" s="96" t="s">
        <v>33</v>
      </c>
      <c r="E56" s="77">
        <v>42636</v>
      </c>
      <c r="F56" s="49" t="s">
        <v>7</v>
      </c>
      <c r="G56" s="53">
        <v>254</v>
      </c>
      <c r="H56" s="53">
        <v>1</v>
      </c>
      <c r="I56" s="94">
        <v>1</v>
      </c>
      <c r="J56" s="51">
        <v>12</v>
      </c>
      <c r="K56" s="62">
        <v>371</v>
      </c>
      <c r="L56" s="63">
        <v>53</v>
      </c>
      <c r="M56" s="62">
        <v>16</v>
      </c>
      <c r="N56" s="63">
        <v>2</v>
      </c>
      <c r="O56" s="62">
        <v>72</v>
      </c>
      <c r="P56" s="63">
        <v>9</v>
      </c>
      <c r="Q56" s="56">
        <f t="shared" si="2"/>
        <v>459</v>
      </c>
      <c r="R56" s="57">
        <f t="shared" si="3"/>
        <v>64</v>
      </c>
      <c r="S56" s="58">
        <f>R56/I56</f>
        <v>64</v>
      </c>
      <c r="T56" s="59">
        <v>102</v>
      </c>
      <c r="U56" s="60">
        <f>IF(T56&lt;&gt;0,-(T56-R56)/T56,"")</f>
        <v>-0.37254901960784315</v>
      </c>
      <c r="V56" s="65">
        <v>802</v>
      </c>
      <c r="W56" s="66">
        <v>113</v>
      </c>
      <c r="X56" s="58">
        <f>W56/I56</f>
        <v>113</v>
      </c>
      <c r="Y56" s="54">
        <v>311</v>
      </c>
      <c r="Z56" s="76">
        <f>IF(Y56&lt;&gt;0,-(Y56-W56)/Y56,"")</f>
        <v>-0.6366559485530546</v>
      </c>
      <c r="AA56" s="68">
        <v>3004135</v>
      </c>
      <c r="AB56" s="69">
        <v>248226</v>
      </c>
      <c r="AC56" s="116">
        <v>2659</v>
      </c>
      <c r="AD56" s="28"/>
    </row>
    <row r="57" spans="1:30" s="29" customFormat="1" ht="11.25">
      <c r="A57" s="31">
        <v>51</v>
      </c>
      <c r="B57" s="27"/>
      <c r="C57" s="47" t="s">
        <v>1</v>
      </c>
      <c r="D57" s="52" t="s">
        <v>2</v>
      </c>
      <c r="E57" s="77">
        <v>42307</v>
      </c>
      <c r="F57" s="49" t="s">
        <v>61</v>
      </c>
      <c r="G57" s="53">
        <v>55</v>
      </c>
      <c r="H57" s="53">
        <v>1</v>
      </c>
      <c r="I57" s="94">
        <v>1</v>
      </c>
      <c r="J57" s="51">
        <v>11</v>
      </c>
      <c r="K57" s="62">
        <v>0</v>
      </c>
      <c r="L57" s="63">
        <v>0</v>
      </c>
      <c r="M57" s="62">
        <v>0</v>
      </c>
      <c r="N57" s="63">
        <v>0</v>
      </c>
      <c r="O57" s="62">
        <v>0</v>
      </c>
      <c r="P57" s="63">
        <v>0</v>
      </c>
      <c r="Q57" s="56">
        <f t="shared" si="2"/>
        <v>0</v>
      </c>
      <c r="R57" s="57">
        <f t="shared" si="3"/>
        <v>0</v>
      </c>
      <c r="S57" s="58">
        <f>R57/I57</f>
        <v>0</v>
      </c>
      <c r="T57" s="59">
        <v>0</v>
      </c>
      <c r="U57" s="60">
        <f>IF(T57&lt;&gt;0,-(T57-R57)/T57,"")</f>
      </c>
      <c r="V57" s="65">
        <v>720</v>
      </c>
      <c r="W57" s="67">
        <v>32</v>
      </c>
      <c r="X57" s="58">
        <f>W57/I57</f>
        <v>32</v>
      </c>
      <c r="Y57" s="54">
        <v>200</v>
      </c>
      <c r="Z57" s="76">
        <f>IF(Y57&lt;&gt;0,-(Y57-W57)/Y57,"")</f>
        <v>-0.84</v>
      </c>
      <c r="AA57" s="68">
        <v>711698.23</v>
      </c>
      <c r="AB57" s="69">
        <v>44377</v>
      </c>
      <c r="AC57" s="116">
        <v>2321</v>
      </c>
      <c r="AD57" s="28"/>
    </row>
    <row r="58" spans="1:30" s="29" customFormat="1" ht="11.25">
      <c r="A58" s="31">
        <v>52</v>
      </c>
      <c r="B58" s="30"/>
      <c r="C58" s="46" t="s">
        <v>37</v>
      </c>
      <c r="D58" s="95" t="s">
        <v>38</v>
      </c>
      <c r="E58" s="61">
        <v>42664</v>
      </c>
      <c r="F58" s="49" t="s">
        <v>10</v>
      </c>
      <c r="G58" s="50">
        <v>138</v>
      </c>
      <c r="H58" s="50">
        <v>1</v>
      </c>
      <c r="I58" s="94">
        <v>1</v>
      </c>
      <c r="J58" s="51">
        <v>8</v>
      </c>
      <c r="K58" s="62">
        <v>120</v>
      </c>
      <c r="L58" s="63">
        <v>20</v>
      </c>
      <c r="M58" s="62">
        <v>166</v>
      </c>
      <c r="N58" s="63">
        <v>27</v>
      </c>
      <c r="O58" s="62">
        <v>111</v>
      </c>
      <c r="P58" s="63">
        <v>18</v>
      </c>
      <c r="Q58" s="56">
        <f t="shared" si="2"/>
        <v>397</v>
      </c>
      <c r="R58" s="57">
        <f t="shared" si="3"/>
        <v>65</v>
      </c>
      <c r="S58" s="58">
        <f>R58/I58</f>
        <v>65</v>
      </c>
      <c r="T58" s="59">
        <v>80</v>
      </c>
      <c r="U58" s="60">
        <f>IF(T58&lt;&gt;0,-(T58-R58)/T58,"")</f>
        <v>-0.1875</v>
      </c>
      <c r="V58" s="65">
        <v>677</v>
      </c>
      <c r="W58" s="67">
        <v>111</v>
      </c>
      <c r="X58" s="58">
        <f>W58/I58</f>
        <v>111</v>
      </c>
      <c r="Y58" s="73">
        <v>152</v>
      </c>
      <c r="Z58" s="76">
        <f>IF(Y58&lt;&gt;0,-(Y58-W58)/Y58,"")</f>
        <v>-0.26973684210526316</v>
      </c>
      <c r="AA58" s="68">
        <v>580659.34</v>
      </c>
      <c r="AB58" s="69">
        <v>50827</v>
      </c>
      <c r="AC58" s="116">
        <v>2426</v>
      </c>
      <c r="AD58" s="28"/>
    </row>
    <row r="59" spans="1:30" s="29" customFormat="1" ht="11.25">
      <c r="A59" s="31">
        <v>53</v>
      </c>
      <c r="B59" s="30"/>
      <c r="C59" s="46" t="s">
        <v>20</v>
      </c>
      <c r="D59" s="48" t="s">
        <v>20</v>
      </c>
      <c r="E59" s="61">
        <v>42510</v>
      </c>
      <c r="F59" s="49" t="s">
        <v>58</v>
      </c>
      <c r="G59" s="50">
        <v>202</v>
      </c>
      <c r="H59" s="50">
        <v>3</v>
      </c>
      <c r="I59" s="94">
        <v>3</v>
      </c>
      <c r="J59" s="51">
        <v>17</v>
      </c>
      <c r="K59" s="62">
        <v>24</v>
      </c>
      <c r="L59" s="63">
        <v>2</v>
      </c>
      <c r="M59" s="62">
        <v>192</v>
      </c>
      <c r="N59" s="63">
        <v>23</v>
      </c>
      <c r="O59" s="62">
        <v>188</v>
      </c>
      <c r="P59" s="63">
        <v>21</v>
      </c>
      <c r="Q59" s="56">
        <f t="shared" si="2"/>
        <v>404</v>
      </c>
      <c r="R59" s="57">
        <f t="shared" si="3"/>
        <v>46</v>
      </c>
      <c r="S59" s="58">
        <f>R59/I59</f>
        <v>15.333333333333334</v>
      </c>
      <c r="T59" s="59">
        <v>8</v>
      </c>
      <c r="U59" s="60">
        <f>IF(T59&lt;&gt;0,-(T59-R59)/T59,"")</f>
        <v>4.75</v>
      </c>
      <c r="V59" s="65">
        <v>566</v>
      </c>
      <c r="W59" s="66">
        <v>66</v>
      </c>
      <c r="X59" s="58">
        <f>W59/I59</f>
        <v>22</v>
      </c>
      <c r="Y59" s="73">
        <v>14</v>
      </c>
      <c r="Z59" s="76">
        <f>IF(Y59&lt;&gt;0,-(Y59-W59)/Y59,"")</f>
        <v>3.7142857142857144</v>
      </c>
      <c r="AA59" s="72">
        <v>1580111.03</v>
      </c>
      <c r="AB59" s="73">
        <v>170242</v>
      </c>
      <c r="AC59" s="116">
        <v>2542</v>
      </c>
      <c r="AD59" s="28"/>
    </row>
    <row r="60" spans="1:30" s="29" customFormat="1" ht="11.25">
      <c r="A60" s="31">
        <v>54</v>
      </c>
      <c r="B60" s="30"/>
      <c r="C60" s="46" t="s">
        <v>46</v>
      </c>
      <c r="D60" s="48" t="s">
        <v>47</v>
      </c>
      <c r="E60" s="61">
        <v>42678</v>
      </c>
      <c r="F60" s="49" t="s">
        <v>9</v>
      </c>
      <c r="G60" s="50">
        <v>13</v>
      </c>
      <c r="H60" s="50">
        <v>1</v>
      </c>
      <c r="I60" s="94">
        <v>1</v>
      </c>
      <c r="J60" s="51">
        <v>5</v>
      </c>
      <c r="K60" s="62">
        <v>130</v>
      </c>
      <c r="L60" s="63">
        <v>13</v>
      </c>
      <c r="M60" s="62">
        <v>40</v>
      </c>
      <c r="N60" s="63">
        <v>4</v>
      </c>
      <c r="O60" s="62">
        <v>130</v>
      </c>
      <c r="P60" s="63">
        <v>13</v>
      </c>
      <c r="Q60" s="56">
        <f t="shared" si="2"/>
        <v>300</v>
      </c>
      <c r="R60" s="57">
        <f t="shared" si="3"/>
        <v>30</v>
      </c>
      <c r="S60" s="58">
        <f>R60/I60</f>
        <v>30</v>
      </c>
      <c r="T60" s="59">
        <v>50</v>
      </c>
      <c r="U60" s="60">
        <f>IF(T60&lt;&gt;0,-(T60-R60)/T60,"")</f>
        <v>-0.4</v>
      </c>
      <c r="V60" s="65">
        <v>300</v>
      </c>
      <c r="W60" s="67">
        <v>30</v>
      </c>
      <c r="X60" s="58">
        <f>W60/I60</f>
        <v>30</v>
      </c>
      <c r="Y60" s="73">
        <v>294</v>
      </c>
      <c r="Z60" s="76">
        <f>IF(Y60&lt;&gt;0,-(Y60-W60)/Y60,"")</f>
        <v>-0.8979591836734694</v>
      </c>
      <c r="AA60" s="68">
        <v>63191</v>
      </c>
      <c r="AB60" s="69">
        <v>3550</v>
      </c>
      <c r="AC60" s="116">
        <v>2710</v>
      </c>
      <c r="AD60" s="28"/>
    </row>
    <row r="61" spans="1:30" s="29" customFormat="1" ht="11.25">
      <c r="A61" s="31">
        <v>55</v>
      </c>
      <c r="B61" s="30"/>
      <c r="C61" s="46" t="s">
        <v>36</v>
      </c>
      <c r="D61" s="48" t="s">
        <v>127</v>
      </c>
      <c r="E61" s="61">
        <v>42657</v>
      </c>
      <c r="F61" s="49" t="s">
        <v>58</v>
      </c>
      <c r="G61" s="50">
        <v>77</v>
      </c>
      <c r="H61" s="50">
        <v>1</v>
      </c>
      <c r="I61" s="94">
        <v>1</v>
      </c>
      <c r="J61" s="51">
        <v>4</v>
      </c>
      <c r="K61" s="62">
        <v>10</v>
      </c>
      <c r="L61" s="63">
        <v>2</v>
      </c>
      <c r="M61" s="62">
        <v>100</v>
      </c>
      <c r="N61" s="63">
        <v>18</v>
      </c>
      <c r="O61" s="62">
        <v>84</v>
      </c>
      <c r="P61" s="63">
        <v>16</v>
      </c>
      <c r="Q61" s="56">
        <f t="shared" si="2"/>
        <v>194</v>
      </c>
      <c r="R61" s="57">
        <f t="shared" si="3"/>
        <v>36</v>
      </c>
      <c r="S61" s="58">
        <f>R61/I61</f>
        <v>36</v>
      </c>
      <c r="T61" s="59">
        <v>105</v>
      </c>
      <c r="U61" s="60">
        <f>IF(T61&lt;&gt;0,-(T61-R61)/T61,"")</f>
        <v>-0.6571428571428571</v>
      </c>
      <c r="V61" s="65">
        <v>263</v>
      </c>
      <c r="W61" s="66">
        <v>49</v>
      </c>
      <c r="X61" s="58">
        <f>W61/I61</f>
        <v>49</v>
      </c>
      <c r="Y61" s="73">
        <v>155</v>
      </c>
      <c r="Z61" s="76">
        <f>IF(Y61&lt;&gt;0,-(Y61-W61)/Y61,"")</f>
        <v>-0.6838709677419355</v>
      </c>
      <c r="AA61" s="72">
        <v>94781.96</v>
      </c>
      <c r="AB61" s="73">
        <v>8333</v>
      </c>
      <c r="AC61" s="116">
        <v>2692</v>
      </c>
      <c r="AD61" s="28"/>
    </row>
    <row r="62" spans="1:30" s="29" customFormat="1" ht="11.25">
      <c r="A62" s="31">
        <v>56</v>
      </c>
      <c r="B62" s="30"/>
      <c r="C62" s="46" t="s">
        <v>25</v>
      </c>
      <c r="D62" s="48" t="s">
        <v>26</v>
      </c>
      <c r="E62" s="61">
        <v>42580</v>
      </c>
      <c r="F62" s="49" t="s">
        <v>10</v>
      </c>
      <c r="G62" s="50">
        <v>120</v>
      </c>
      <c r="H62" s="50">
        <v>1</v>
      </c>
      <c r="I62" s="94">
        <v>1</v>
      </c>
      <c r="J62" s="51">
        <v>11</v>
      </c>
      <c r="K62" s="62">
        <v>0</v>
      </c>
      <c r="L62" s="63">
        <v>0</v>
      </c>
      <c r="M62" s="62">
        <v>0</v>
      </c>
      <c r="N62" s="63">
        <v>0</v>
      </c>
      <c r="O62" s="62">
        <v>0</v>
      </c>
      <c r="P62" s="63">
        <v>0</v>
      </c>
      <c r="Q62" s="56">
        <f t="shared" si="2"/>
        <v>0</v>
      </c>
      <c r="R62" s="57">
        <f t="shared" si="3"/>
        <v>0</v>
      </c>
      <c r="S62" s="58">
        <f>R62/I62</f>
        <v>0</v>
      </c>
      <c r="T62" s="59">
        <v>0</v>
      </c>
      <c r="U62" s="60">
        <f>IF(T62&lt;&gt;0,-(T62-R62)/T62,"")</f>
      </c>
      <c r="V62" s="65">
        <v>220</v>
      </c>
      <c r="W62" s="67">
        <v>24</v>
      </c>
      <c r="X62" s="58">
        <f>W62/I62</f>
        <v>24</v>
      </c>
      <c r="Y62" s="73">
        <v>14</v>
      </c>
      <c r="Z62" s="76">
        <f>IF(Y62&lt;&gt;0,-(Y62-W62)/Y62,"")</f>
        <v>0.7142857142857143</v>
      </c>
      <c r="AA62" s="68">
        <v>166763.63</v>
      </c>
      <c r="AB62" s="69">
        <v>16005</v>
      </c>
      <c r="AC62" s="116">
        <v>2612</v>
      </c>
      <c r="AD62" s="28"/>
    </row>
    <row r="63" spans="1:30" s="29" customFormat="1" ht="11.25">
      <c r="A63" s="31">
        <v>57</v>
      </c>
      <c r="B63" s="30"/>
      <c r="C63" s="46" t="s">
        <v>28</v>
      </c>
      <c r="D63" s="95" t="s">
        <v>29</v>
      </c>
      <c r="E63" s="61">
        <v>42622</v>
      </c>
      <c r="F63" s="49" t="s">
        <v>10</v>
      </c>
      <c r="G63" s="50">
        <v>34</v>
      </c>
      <c r="H63" s="50">
        <v>1</v>
      </c>
      <c r="I63" s="94">
        <v>1</v>
      </c>
      <c r="J63" s="51">
        <v>10</v>
      </c>
      <c r="K63" s="62">
        <v>0</v>
      </c>
      <c r="L63" s="63">
        <v>0</v>
      </c>
      <c r="M63" s="62">
        <v>0</v>
      </c>
      <c r="N63" s="63">
        <v>0</v>
      </c>
      <c r="O63" s="62">
        <v>0</v>
      </c>
      <c r="P63" s="63">
        <v>0</v>
      </c>
      <c r="Q63" s="56">
        <f t="shared" si="2"/>
        <v>0</v>
      </c>
      <c r="R63" s="57">
        <f t="shared" si="3"/>
        <v>0</v>
      </c>
      <c r="S63" s="58">
        <f>R63/I63</f>
        <v>0</v>
      </c>
      <c r="T63" s="59">
        <v>0</v>
      </c>
      <c r="U63" s="60">
        <f>IF(T63&lt;&gt;0,-(T63-R63)/T63,"")</f>
      </c>
      <c r="V63" s="65">
        <v>126</v>
      </c>
      <c r="W63" s="67">
        <v>16</v>
      </c>
      <c r="X63" s="58">
        <f>W63/I63</f>
        <v>16</v>
      </c>
      <c r="Y63" s="73">
        <v>20</v>
      </c>
      <c r="Z63" s="76">
        <f>IF(Y63&lt;&gt;0,-(Y63-W63)/Y63,"")</f>
        <v>-0.2</v>
      </c>
      <c r="AA63" s="68">
        <v>153470.96</v>
      </c>
      <c r="AB63" s="69">
        <v>11486</v>
      </c>
      <c r="AC63" s="116">
        <v>2650</v>
      </c>
      <c r="AD63" s="28"/>
    </row>
    <row r="64" spans="1:30" s="29" customFormat="1" ht="11.25">
      <c r="A64" s="31">
        <v>58</v>
      </c>
      <c r="B64" s="30"/>
      <c r="C64" s="46" t="s">
        <v>99</v>
      </c>
      <c r="D64" s="95" t="s">
        <v>99</v>
      </c>
      <c r="E64" s="61">
        <v>42692</v>
      </c>
      <c r="F64" s="49" t="s">
        <v>0</v>
      </c>
      <c r="G64" s="50">
        <v>3</v>
      </c>
      <c r="H64" s="50">
        <v>1</v>
      </c>
      <c r="I64" s="94">
        <v>1</v>
      </c>
      <c r="J64" s="51">
        <v>4</v>
      </c>
      <c r="K64" s="62">
        <v>20</v>
      </c>
      <c r="L64" s="63">
        <v>2</v>
      </c>
      <c r="M64" s="62">
        <v>40</v>
      </c>
      <c r="N64" s="63">
        <v>4</v>
      </c>
      <c r="O64" s="62">
        <v>20</v>
      </c>
      <c r="P64" s="63">
        <v>2</v>
      </c>
      <c r="Q64" s="56">
        <f>K64+M64+O64</f>
        <v>80</v>
      </c>
      <c r="R64" s="57">
        <f>L64+N64+P64</f>
        <v>8</v>
      </c>
      <c r="S64" s="58">
        <f>R64/I64</f>
        <v>8</v>
      </c>
      <c r="T64" s="59">
        <v>38</v>
      </c>
      <c r="U64" s="60">
        <f>IF(T64&lt;&gt;0,-(T64-R64)/T64,"")</f>
        <v>-0.7894736842105263</v>
      </c>
      <c r="V64" s="65">
        <v>120</v>
      </c>
      <c r="W64" s="57">
        <v>13</v>
      </c>
      <c r="X64" s="58">
        <f>W64/I64</f>
        <v>13</v>
      </c>
      <c r="Y64" s="73">
        <v>80</v>
      </c>
      <c r="Z64" s="76">
        <f>IF(Y64&lt;&gt;0,-(Y64-W64)/Y64,"")</f>
        <v>-0.8375</v>
      </c>
      <c r="AA64" s="74">
        <v>1823</v>
      </c>
      <c r="AB64" s="75">
        <v>194</v>
      </c>
      <c r="AC64" s="116">
        <v>2724</v>
      </c>
      <c r="AD64" s="28"/>
    </row>
    <row r="65" spans="1:34" ht="11.25">
      <c r="A65" s="113" t="s">
        <v>106</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D65" s="28"/>
      <c r="AE65" s="29"/>
      <c r="AH65" s="29"/>
    </row>
    <row r="66" spans="1:31" ht="11.2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D66" s="28"/>
      <c r="AE66" s="29"/>
    </row>
    <row r="67" spans="1:28" ht="11.2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row>
    <row r="68" spans="1:28" ht="11.2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row>
    <row r="69" spans="1:29" ht="11.2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
    </row>
  </sheetData>
  <sheetProtection formatCells="0" formatColumns="0" formatRows="0" insertColumns="0" insertRows="0" insertHyperlinks="0" deleteColumns="0" deleteRows="0" sort="0" autoFilter="0" pivotTables="0"/>
  <mergeCells count="11">
    <mergeCell ref="A65:AB69"/>
    <mergeCell ref="V4:W4"/>
    <mergeCell ref="Q4:S4"/>
    <mergeCell ref="M4:N4"/>
    <mergeCell ref="O4:P4"/>
    <mergeCell ref="B1:C1"/>
    <mergeCell ref="B2:C2"/>
    <mergeCell ref="K1:AC3"/>
    <mergeCell ref="AA4:AB4"/>
    <mergeCell ref="B3:C3"/>
    <mergeCell ref="K4:L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2016-12-16T21:31:19Z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