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65" windowWidth="19440" windowHeight="7545" tabRatio="660" activeTab="0"/>
  </bookViews>
  <sheets>
    <sheet name="9-15.12.2016 (hafta sonu)" sheetId="1" r:id="rId1"/>
  </sheets>
  <definedNames>
    <definedName name="_xlnm.Print_Area" localSheetId="0">'9-15.12.2016 (hafta sonu)'!#REF!</definedName>
  </definedNames>
  <calcPr fullCalcOnLoad="1"/>
</workbook>
</file>

<file path=xl/sharedStrings.xml><?xml version="1.0" encoding="utf-8"?>
<sst xmlns="http://schemas.openxmlformats.org/spreadsheetml/2006/main" count="167" uniqueCount="102">
  <si>
    <t>ORAK</t>
  </si>
  <si>
    <t>UIP TURKEY</t>
  </si>
  <si>
    <t>WARNER BROS. TURKEY</t>
  </si>
  <si>
    <t>CHANTIER FILMS</t>
  </si>
  <si>
    <t>ÖZEN FİLM</t>
  </si>
  <si>
    <t>BİR FİLM</t>
  </si>
  <si>
    <t>MC FİLM</t>
  </si>
  <si>
    <t>M3 FİLM</t>
  </si>
  <si>
    <t>LOKASYON</t>
  </si>
  <si>
    <t>ALAMET-İ KIYAMET: TARİKAT</t>
  </si>
  <si>
    <t>KÜMES</t>
  </si>
  <si>
    <t>STORKS</t>
  </si>
  <si>
    <t>LEYLEKLER</t>
  </si>
  <si>
    <t>CANIM KARDEŞİM BENİM</t>
  </si>
  <si>
    <t>OĞLAN BİZİM KIZ BİZİM</t>
  </si>
  <si>
    <t>BLING</t>
  </si>
  <si>
    <t>EN SÜPER KAHRAMANLAR</t>
  </si>
  <si>
    <t>İKİMİZİN YERİNE</t>
  </si>
  <si>
    <t>EKŞİ ELMALAR</t>
  </si>
  <si>
    <t>ALLAH'IN ELÇİSİ MUHAMMED</t>
  </si>
  <si>
    <t>MUHAMMAD: THE MESSENGER OF GOD</t>
  </si>
  <si>
    <t>GENİŞ AİLE 2: HER TÜRLÜ</t>
  </si>
  <si>
    <t>DAĞ 2</t>
  </si>
  <si>
    <t>ELLE</t>
  </si>
  <si>
    <t>O KADIN</t>
  </si>
  <si>
    <t>TROLLS</t>
  </si>
  <si>
    <t>DOCTOR STRANGE</t>
  </si>
  <si>
    <t>DOKTOR STRANGE</t>
  </si>
  <si>
    <t>TROLLER</t>
  </si>
  <si>
    <t>ARRIVAL</t>
  </si>
  <si>
    <t>GELİŞ</t>
  </si>
  <si>
    <t>CAPTAIN FANTASTIC</t>
  </si>
  <si>
    <t>KAPTAN FANTASTİK</t>
  </si>
  <si>
    <t>Antrakt ID</t>
  </si>
  <si>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</si>
  <si>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</si>
  <si>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</si>
  <si>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</si>
  <si>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</si>
  <si>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</si>
  <si>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</si>
  <si>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</si>
  <si>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</si>
  <si>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</si>
  <si>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</si>
  <si>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</si>
  <si>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</si>
  <si>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</si>
  <si>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</si>
  <si>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</si>
  <si>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</si>
  <si>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</si>
  <si>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</si>
  <si>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</si>
  <si>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</si>
  <si>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</si>
  <si>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</si>
  <si>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</si>
  <si>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</si>
  <si>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</si>
  <si>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</si>
  <si>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BİLET %</t>
  </si>
  <si>
    <t>XIONG CHUMO ZHI XUELING XIONGFENG</t>
  </si>
  <si>
    <t>AYI KARDEŞLER: BÜYÜLÜ KIŞ</t>
  </si>
  <si>
    <t>MEZUNİYET</t>
  </si>
  <si>
    <t>BACALAUREAT</t>
  </si>
  <si>
    <t>İKİNCİ ŞANS</t>
  </si>
  <si>
    <t>FANTASTİK CANAVARLAR NELERDİR, NERELERDE BULUNURLAR?</t>
  </si>
  <si>
    <t>FANTASTIC BEASTS AND WHERE TO FIND THEM</t>
  </si>
  <si>
    <t>ADAM MISIN!</t>
  </si>
  <si>
    <t>ADAM MISIN?</t>
  </si>
  <si>
    <t>BİR ŞEY DEĞİLİM</t>
  </si>
  <si>
    <t>FRANTZ</t>
  </si>
  <si>
    <t>HACKSAW RIDGE</t>
  </si>
  <si>
    <t>SAVAŞ VADİSİ</t>
  </si>
  <si>
    <t>THE HOUSE ON PINE STREET</t>
  </si>
  <si>
    <t>LANETLİ EV</t>
  </si>
  <si>
    <t>ÇAKALLARLA DANS 4</t>
  </si>
  <si>
    <t>Sorted according to Weekly and Weekend Total G.B.O.. "Turkey's Weekly &amp; Weekend Market Datas" chart which is given above displays the number of admissions and box offices of the films which are released in the  stated week by Turkish distributers. The chart and the attached pages is being prepared by Antrakt as a common acknowledgement of all Turkish distributers. Antrakt is preparing this chart as collecting all data from distributers and organizing them. It is not permitted to multiply or to sell these data which are displayed on this chart and attachments. It is necessary to ask approval of Antrakt in order to quote, to copy or to publish. Hafta ve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‘ahazırlattırılmaktadır. Antrakt yukarıdaki ve ekindeki tabloları dağıtımcı firmalardan gönderilen özel bilgileri bir araya getirerek oluşturmaktadır. Yukarıdaki ve ekindeki tabloların içerdiği veriler çoğaltılamaz, satılamaz. Alıntı veya kopyalama yapılırken Antrak’tan ve bağımlı olduğu Bir Film, Chantier Films, Cine Film, Derin Film, M3 Film, MC Film, Mars Dağıtım, Pinema &amp; Pinemart, Özen Film, The Moments Entertainment,  UIP Turkey, Warner Bros. Turkey'in yerel ofislerinden izin alınmalıdır. Antrakt şirketlere ait verileri reklam amaçlı kullanamaz. Verilerin izinsiz alınıp değiştirilmesi, amacı dışında kullanılması halinde Antrakt'ın sorumluluğu bulunmamaktadır.</t>
  </si>
  <si>
    <t>BABAMIN KANATLARI</t>
  </si>
  <si>
    <t>MAVİ BİSİKLET</t>
  </si>
  <si>
    <t>KAHRAMAN ÖRDEK</t>
  </si>
  <si>
    <t>QUACKERZ</t>
  </si>
  <si>
    <t>SEVDAM GÖZLERİNDE KALDI</t>
  </si>
  <si>
    <t>GÖRÜMCE</t>
  </si>
  <si>
    <t>ALLIED</t>
  </si>
  <si>
    <t>MÜTTEFİK</t>
  </si>
  <si>
    <t>KARANLIKLAR ÜLKESİ: KAN SAVAŞLARI</t>
  </si>
  <si>
    <t>UNDERWORLD: BLOOD WARS</t>
  </si>
  <si>
    <t>MAL DE PIERRES</t>
  </si>
  <si>
    <t>AŞK MEKTUPLARI</t>
  </si>
  <si>
    <t>9 - 15 ARALIK 2016 / 50. VİZYON HAFTASI</t>
  </si>
  <si>
    <t>NOCTURNAL ANIMALS</t>
  </si>
  <si>
    <t>SING</t>
  </si>
  <si>
    <t>GECE HAYVANLARI</t>
  </si>
  <si>
    <t>ŞARKINI SÖYLE</t>
  </si>
  <si>
    <t>SEN BENİM HER ŞEYİMSİN</t>
  </si>
  <si>
    <t>OFFICE CHRISTMAS PARTY</t>
  </si>
  <si>
    <t>ÇILGIN OFİS PARTİSİ</t>
  </si>
  <si>
    <t>OĞLAN BİZİM KIZIM BİZİM</t>
  </si>
  <si>
    <t>KASAP HAVASI</t>
  </si>
  <si>
    <t>HAYATİ TEHLİKE</t>
  </si>
</sst>
</file>

<file path=xl/styles.xml><?xml version="1.0" encoding="utf-8"?>
<styleSheet xmlns="http://schemas.openxmlformats.org/spreadsheetml/2006/main">
  <numFmts count="5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5">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b/>
      <sz val="8"/>
      <name val="Calibri"/>
      <family val="2"/>
    </font>
    <font>
      <sz val="10"/>
      <color indexed="9"/>
      <name val="Calibri"/>
      <family val="2"/>
    </font>
    <font>
      <sz val="7"/>
      <color indexed="9"/>
      <name val="Calibri"/>
      <family val="2"/>
    </font>
    <font>
      <sz val="7"/>
      <color indexed="63"/>
      <name val="Calibri"/>
      <family val="2"/>
    </font>
    <font>
      <b/>
      <sz val="7"/>
      <color indexed="6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b/>
      <sz val="9"/>
      <name val="Calibri"/>
      <family val="2"/>
    </font>
    <font>
      <b/>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0"/>
      <color indexed="15"/>
      <name val="Calibri"/>
      <family val="2"/>
    </font>
    <font>
      <sz val="10"/>
      <color indexed="15"/>
      <name val="Arial"/>
      <family val="2"/>
    </font>
    <font>
      <b/>
      <sz val="8"/>
      <color indexed="15"/>
      <name val="Corbel"/>
      <family val="2"/>
    </font>
    <font>
      <b/>
      <sz val="7"/>
      <color indexed="15"/>
      <name val="Calibri"/>
      <family val="2"/>
    </font>
    <font>
      <sz val="7"/>
      <color indexed="15"/>
      <name val="Arial"/>
      <family val="2"/>
    </font>
    <font>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6"/>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style="thin">
        <color indexed="55"/>
      </top>
      <bottom style="thin">
        <color indexed="55"/>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10" fillId="0" borderId="0" applyFont="0" applyFill="0" applyBorder="0" applyAlignment="0" applyProtection="0"/>
    <xf numFmtId="0" fontId="59" fillId="20" borderId="5" applyNumberFormat="0" applyAlignment="0" applyProtection="0"/>
    <xf numFmtId="0" fontId="60" fillId="21" borderId="6" applyNumberFormat="0" applyAlignment="0" applyProtection="0"/>
    <xf numFmtId="0" fontId="61" fillId="20" borderId="6" applyNumberFormat="0" applyAlignment="0" applyProtection="0"/>
    <xf numFmtId="0" fontId="62" fillId="22" borderId="7" applyNumberFormat="0" applyAlignment="0" applyProtection="0"/>
    <xf numFmtId="0" fontId="63"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4" fillId="24" borderId="0" applyNumberFormat="0" applyBorder="0" applyAlignment="0" applyProtection="0"/>
    <xf numFmtId="203"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51" fillId="0" borderId="0">
      <alignment/>
      <protection/>
    </xf>
    <xf numFmtId="0" fontId="0" fillId="0" borderId="0">
      <alignment/>
      <protection/>
    </xf>
    <xf numFmtId="203" fontId="0" fillId="0" borderId="0">
      <alignment/>
      <protection/>
    </xf>
    <xf numFmtId="0" fontId="51" fillId="0" borderId="0">
      <alignment/>
      <protection/>
    </xf>
    <xf numFmtId="203" fontId="51" fillId="0" borderId="0">
      <alignment/>
      <protection/>
    </xf>
    <xf numFmtId="203" fontId="51" fillId="0" borderId="0">
      <alignment/>
      <protection/>
    </xf>
    <xf numFmtId="203" fontId="51" fillId="0" borderId="0">
      <alignment/>
      <protection/>
    </xf>
    <xf numFmtId="203" fontId="51" fillId="0" borderId="0">
      <alignment/>
      <protection/>
    </xf>
    <xf numFmtId="0" fontId="0" fillId="0" borderId="0">
      <alignment/>
      <protection/>
    </xf>
    <xf numFmtId="0" fontId="0" fillId="0" borderId="0">
      <alignment/>
      <protection/>
    </xf>
    <xf numFmtId="203" fontId="51" fillId="0" borderId="0">
      <alignment/>
      <protection/>
    </xf>
    <xf numFmtId="203" fontId="51" fillId="0" borderId="0">
      <alignment/>
      <protection/>
    </xf>
    <xf numFmtId="0" fontId="51" fillId="0" borderId="0">
      <alignment/>
      <protection/>
    </xf>
    <xf numFmtId="0" fontId="0" fillId="0" borderId="0">
      <alignment/>
      <protection/>
    </xf>
    <xf numFmtId="203" fontId="0" fillId="0" borderId="0">
      <alignment/>
      <protection/>
    </xf>
    <xf numFmtId="203" fontId="51" fillId="0" borderId="0">
      <alignment/>
      <protection/>
    </xf>
    <xf numFmtId="203" fontId="51" fillId="0" borderId="0">
      <alignment/>
      <protection/>
    </xf>
    <xf numFmtId="0" fontId="0" fillId="25" borderId="8" applyNumberFormat="0" applyFont="0" applyAlignment="0" applyProtection="0"/>
    <xf numFmtId="0" fontId="65" fillId="26" borderId="0" applyNumberFormat="0" applyBorder="0" applyAlignment="0" applyProtection="0"/>
    <xf numFmtId="0" fontId="62"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66" fillId="0" borderId="10"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0" fontId="10" fillId="0" borderId="0" applyFont="0" applyFill="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8" fillId="34" borderId="0" xfId="0" applyFont="1" applyFill="1" applyBorder="1" applyAlignment="1" applyProtection="1">
      <alignment horizontal="right" vertical="center" wrapText="1"/>
      <protection locked="0"/>
    </xf>
    <xf numFmtId="0" fontId="19" fillId="34" borderId="0" xfId="0" applyFont="1" applyFill="1" applyAlignment="1">
      <alignment vertical="center"/>
    </xf>
    <xf numFmtId="0" fontId="19" fillId="34" borderId="0" xfId="0" applyFont="1" applyFill="1" applyAlignment="1">
      <alignment horizontal="center" vertical="center"/>
    </xf>
    <xf numFmtId="0" fontId="0" fillId="34" borderId="0" xfId="0" applyNumberFormat="1" applyFont="1" applyFill="1" applyAlignment="1">
      <alignment vertical="center"/>
    </xf>
    <xf numFmtId="0" fontId="0" fillId="34" borderId="0" xfId="0" applyNumberFormat="1" applyFont="1" applyFill="1" applyAlignment="1">
      <alignment horizontal="center" vertical="center"/>
    </xf>
    <xf numFmtId="0" fontId="0" fillId="34" borderId="0" xfId="0" applyFill="1" applyAlignment="1">
      <alignment horizontal="center" vertical="center"/>
    </xf>
    <xf numFmtId="0" fontId="11" fillId="34" borderId="0" xfId="0" applyFont="1" applyFill="1" applyBorder="1" applyAlignment="1" applyProtection="1">
      <alignment horizontal="left" vertical="center"/>
      <protection locked="0"/>
    </xf>
    <xf numFmtId="0" fontId="11" fillId="34" borderId="0" xfId="0" applyFont="1" applyFill="1" applyBorder="1" applyAlignment="1" applyProtection="1">
      <alignment horizontal="center" vertical="center"/>
      <protection locked="0"/>
    </xf>
    <xf numFmtId="0" fontId="18" fillId="34" borderId="0" xfId="0" applyFont="1" applyFill="1" applyBorder="1" applyAlignment="1" applyProtection="1">
      <alignment horizontal="right"/>
      <protection locked="0"/>
    </xf>
    <xf numFmtId="0" fontId="20" fillId="34" borderId="0" xfId="0" applyFont="1" applyFill="1" applyBorder="1" applyAlignment="1" applyProtection="1">
      <alignment horizontal="center"/>
      <protection locked="0"/>
    </xf>
    <xf numFmtId="0" fontId="18" fillId="34" borderId="0" xfId="0" applyFont="1" applyFill="1" applyBorder="1" applyAlignment="1" applyProtection="1">
      <alignment horizontal="right"/>
      <protection/>
    </xf>
    <xf numFmtId="0" fontId="20" fillId="34" borderId="0" xfId="0" applyFont="1" applyFill="1" applyBorder="1" applyAlignment="1" applyProtection="1">
      <alignment horizontal="center"/>
      <protection/>
    </xf>
    <xf numFmtId="0" fontId="21" fillId="34" borderId="11" xfId="0" applyFont="1" applyFill="1" applyBorder="1" applyAlignment="1">
      <alignment horizontal="center" vertical="center"/>
    </xf>
    <xf numFmtId="0" fontId="21" fillId="34" borderId="0" xfId="0" applyFont="1" applyFill="1" applyBorder="1" applyAlignment="1" applyProtection="1">
      <alignment vertical="center"/>
      <protection/>
    </xf>
    <xf numFmtId="0" fontId="22" fillId="34" borderId="0" xfId="0" applyFont="1" applyFill="1" applyBorder="1" applyAlignment="1" applyProtection="1">
      <alignment horizontal="left" vertical="center"/>
      <protection/>
    </xf>
    <xf numFmtId="2" fontId="21" fillId="34" borderId="11" xfId="0" applyNumberFormat="1" applyFont="1" applyFill="1" applyBorder="1" applyAlignment="1" applyProtection="1">
      <alignment horizontal="center" vertical="center"/>
      <protection/>
    </xf>
    <xf numFmtId="1" fontId="18" fillId="34" borderId="0" xfId="0" applyNumberFormat="1" applyFont="1" applyFill="1" applyBorder="1" applyAlignment="1" applyProtection="1">
      <alignment horizontal="right" vertical="center"/>
      <protection/>
    </xf>
    <xf numFmtId="0" fontId="18"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4" borderId="0" xfId="0" applyFont="1" applyFill="1" applyBorder="1" applyAlignment="1" applyProtection="1">
      <alignment horizontal="center" vertical="center" wrapText="1"/>
      <protection locked="0"/>
    </xf>
    <xf numFmtId="0" fontId="20" fillId="35" borderId="12" xfId="0" applyNumberFormat="1" applyFont="1" applyFill="1" applyBorder="1" applyAlignment="1" applyProtection="1">
      <alignment horizontal="center" wrapText="1"/>
      <protection locked="0"/>
    </xf>
    <xf numFmtId="43" fontId="23" fillId="35" borderId="12" xfId="44" applyFont="1" applyFill="1" applyBorder="1" applyAlignment="1" applyProtection="1">
      <alignment horizontal="center"/>
      <protection locked="0"/>
    </xf>
    <xf numFmtId="0" fontId="23" fillId="35" borderId="12" xfId="0" applyFont="1" applyFill="1" applyBorder="1" applyAlignment="1" applyProtection="1">
      <alignment horizontal="center"/>
      <protection locked="0"/>
    </xf>
    <xf numFmtId="2" fontId="20" fillId="35" borderId="13" xfId="0" applyNumberFormat="1" applyFont="1" applyFill="1" applyBorder="1" applyAlignment="1" applyProtection="1">
      <alignment horizontal="center" vertical="center"/>
      <protection/>
    </xf>
    <xf numFmtId="43" fontId="23" fillId="35" borderId="13" xfId="44" applyFont="1" applyFill="1" applyBorder="1" applyAlignment="1" applyProtection="1">
      <alignment horizontal="center" vertical="center"/>
      <protection/>
    </xf>
    <xf numFmtId="0" fontId="23" fillId="35" borderId="13" xfId="0" applyNumberFormat="1" applyFont="1" applyFill="1" applyBorder="1" applyAlignment="1" applyProtection="1">
      <alignment horizontal="center" vertical="center" textRotation="90"/>
      <protection locked="0"/>
    </xf>
    <xf numFmtId="4" fontId="23" fillId="35" borderId="13" xfId="0" applyNumberFormat="1" applyFont="1" applyFill="1" applyBorder="1" applyAlignment="1" applyProtection="1">
      <alignment horizontal="center" vertical="center" wrapText="1"/>
      <protection/>
    </xf>
    <xf numFmtId="0" fontId="23" fillId="35" borderId="13" xfId="0" applyFont="1" applyFill="1" applyBorder="1" applyAlignment="1" applyProtection="1">
      <alignment horizontal="center" vertical="center"/>
      <protection/>
    </xf>
    <xf numFmtId="3" fontId="23" fillId="35" borderId="13" xfId="0" applyNumberFormat="1" applyFont="1" applyFill="1" applyBorder="1" applyAlignment="1" applyProtection="1">
      <alignment horizontal="center" vertical="center" wrapText="1"/>
      <protection/>
    </xf>
    <xf numFmtId="3" fontId="23" fillId="35" borderId="13" xfId="0" applyNumberFormat="1" applyFont="1" applyFill="1" applyBorder="1" applyAlignment="1" applyProtection="1">
      <alignment horizontal="center" vertical="center" textRotation="90" wrapText="1"/>
      <protection/>
    </xf>
    <xf numFmtId="3" fontId="4" fillId="34" borderId="0" xfId="0" applyNumberFormat="1" applyFont="1" applyFill="1" applyBorder="1" applyAlignment="1" applyProtection="1">
      <alignment horizontal="center" vertical="center"/>
      <protection/>
    </xf>
    <xf numFmtId="186" fontId="24" fillId="0" borderId="11" xfId="0" applyNumberFormat="1" applyFont="1" applyFill="1" applyBorder="1" applyAlignment="1">
      <alignment vertical="center"/>
    </xf>
    <xf numFmtId="0" fontId="24" fillId="0" borderId="11" xfId="0" applyFont="1" applyFill="1" applyBorder="1" applyAlignment="1">
      <alignment vertical="center"/>
    </xf>
    <xf numFmtId="186" fontId="21" fillId="0" borderId="11" xfId="0" applyNumberFormat="1" applyFont="1" applyFill="1" applyBorder="1" applyAlignment="1">
      <alignment vertical="center"/>
    </xf>
    <xf numFmtId="0" fontId="21" fillId="0" borderId="11" xfId="0" applyNumberFormat="1" applyFont="1" applyFill="1" applyBorder="1" applyAlignment="1" applyProtection="1">
      <alignment vertical="center"/>
      <protection/>
    </xf>
    <xf numFmtId="0" fontId="21" fillId="0" borderId="11" xfId="0" applyFont="1" applyFill="1" applyBorder="1" applyAlignment="1">
      <alignment horizontal="center" vertical="center"/>
    </xf>
    <xf numFmtId="0" fontId="21" fillId="0" borderId="11" xfId="0" applyFont="1" applyFill="1" applyBorder="1" applyAlignment="1" applyProtection="1">
      <alignment horizontal="center" vertical="center"/>
      <protection/>
    </xf>
    <xf numFmtId="0" fontId="21" fillId="0" borderId="11" xfId="0" applyNumberFormat="1" applyFont="1" applyFill="1" applyBorder="1" applyAlignment="1" applyProtection="1">
      <alignment vertical="center"/>
      <protection locked="0"/>
    </xf>
    <xf numFmtId="1" fontId="21" fillId="0" borderId="11" xfId="0" applyNumberFormat="1" applyFont="1" applyFill="1" applyBorder="1" applyAlignment="1">
      <alignment horizontal="center" vertical="center"/>
    </xf>
    <xf numFmtId="3" fontId="21" fillId="0" borderId="11" xfId="46" applyNumberFormat="1" applyFont="1" applyFill="1" applyBorder="1" applyAlignment="1" applyProtection="1">
      <alignment horizontal="right" vertical="center"/>
      <protection locked="0"/>
    </xf>
    <xf numFmtId="4" fontId="24" fillId="0" borderId="11" xfId="0" applyNumberFormat="1" applyFont="1" applyFill="1" applyBorder="1" applyAlignment="1">
      <alignment vertical="center"/>
    </xf>
    <xf numFmtId="3" fontId="24" fillId="0" borderId="11" xfId="0" applyNumberFormat="1" applyFont="1" applyFill="1" applyBorder="1" applyAlignment="1">
      <alignment vertical="center"/>
    </xf>
    <xf numFmtId="3" fontId="25" fillId="0" borderId="11" xfId="130" applyNumberFormat="1" applyFont="1" applyFill="1" applyBorder="1" applyAlignment="1" applyProtection="1">
      <alignment vertical="center"/>
      <protection/>
    </xf>
    <xf numFmtId="3" fontId="21" fillId="0" borderId="11" xfId="0" applyNumberFormat="1" applyFont="1" applyFill="1" applyBorder="1" applyAlignment="1">
      <alignment vertical="center"/>
    </xf>
    <xf numFmtId="9" fontId="25" fillId="0" borderId="11" xfId="132" applyNumberFormat="1" applyFont="1" applyFill="1" applyBorder="1" applyAlignment="1" applyProtection="1">
      <alignment vertical="center"/>
      <protection/>
    </xf>
    <xf numFmtId="185" fontId="21" fillId="0" borderId="11" xfId="0" applyNumberFormat="1" applyFont="1" applyFill="1" applyBorder="1" applyAlignment="1" applyProtection="1">
      <alignment horizontal="center" vertical="center"/>
      <protection/>
    </xf>
    <xf numFmtId="4" fontId="21" fillId="0" borderId="11" xfId="46" applyNumberFormat="1" applyFont="1" applyFill="1" applyBorder="1" applyAlignment="1">
      <alignment vertical="center"/>
    </xf>
    <xf numFmtId="3" fontId="21" fillId="0" borderId="11" xfId="46" applyNumberFormat="1" applyFont="1" applyFill="1" applyBorder="1" applyAlignment="1">
      <alignment vertical="center"/>
    </xf>
    <xf numFmtId="0" fontId="26" fillId="34" borderId="0" xfId="0" applyFont="1" applyFill="1" applyBorder="1" applyAlignment="1" applyProtection="1">
      <alignment horizontal="center" vertical="center"/>
      <protection/>
    </xf>
    <xf numFmtId="4" fontId="24" fillId="0" borderId="11" xfId="44" applyNumberFormat="1" applyFont="1" applyFill="1" applyBorder="1" applyAlignment="1" applyProtection="1">
      <alignment vertical="center"/>
      <protection locked="0"/>
    </xf>
    <xf numFmtId="3" fontId="24" fillId="0" borderId="11" xfId="44" applyNumberFormat="1" applyFont="1" applyFill="1" applyBorder="1" applyAlignment="1" applyProtection="1">
      <alignment vertical="center"/>
      <protection locked="0"/>
    </xf>
    <xf numFmtId="3" fontId="24" fillId="0" borderId="11" xfId="46" applyNumberFormat="1" applyFont="1" applyFill="1" applyBorder="1" applyAlignment="1" applyProtection="1">
      <alignment vertical="center"/>
      <protection locked="0"/>
    </xf>
    <xf numFmtId="4" fontId="21" fillId="0" borderId="11" xfId="46" applyNumberFormat="1" applyFont="1" applyFill="1" applyBorder="1" applyAlignment="1" applyProtection="1">
      <alignment vertical="center"/>
      <protection locked="0"/>
    </xf>
    <xf numFmtId="3" fontId="21" fillId="0" borderId="11" xfId="46" applyNumberFormat="1" applyFont="1" applyFill="1" applyBorder="1" applyAlignment="1" applyProtection="1">
      <alignment vertical="center"/>
      <protection locked="0"/>
    </xf>
    <xf numFmtId="4" fontId="21" fillId="0" borderId="11" xfId="44" applyNumberFormat="1" applyFont="1" applyFill="1" applyBorder="1" applyAlignment="1" applyProtection="1">
      <alignment vertical="center"/>
      <protection locked="0"/>
    </xf>
    <xf numFmtId="3" fontId="21" fillId="0" borderId="11" xfId="44" applyNumberFormat="1" applyFont="1" applyFill="1" applyBorder="1" applyAlignment="1" applyProtection="1">
      <alignment vertical="center"/>
      <protection locked="0"/>
    </xf>
    <xf numFmtId="4" fontId="21" fillId="0" borderId="11" xfId="44" applyNumberFormat="1" applyFont="1" applyFill="1" applyBorder="1" applyAlignment="1" applyProtection="1">
      <alignment horizontal="right" vertical="center"/>
      <protection locked="0"/>
    </xf>
    <xf numFmtId="3" fontId="21" fillId="0" borderId="11" xfId="44" applyNumberFormat="1" applyFont="1" applyFill="1" applyBorder="1" applyAlignment="1" applyProtection="1">
      <alignment horizontal="right" vertical="center"/>
      <protection locked="0"/>
    </xf>
    <xf numFmtId="4" fontId="21" fillId="0" borderId="11" xfId="67" applyNumberFormat="1" applyFont="1" applyFill="1" applyBorder="1" applyAlignment="1">
      <alignment vertical="center"/>
    </xf>
    <xf numFmtId="3" fontId="21" fillId="0" borderId="11" xfId="67" applyNumberFormat="1" applyFont="1" applyFill="1" applyBorder="1" applyAlignment="1">
      <alignment vertical="center"/>
    </xf>
    <xf numFmtId="9" fontId="25" fillId="0" borderId="11" xfId="132" applyNumberFormat="1" applyFont="1" applyFill="1" applyBorder="1" applyAlignment="1" applyProtection="1">
      <alignment horizontal="right" vertical="center"/>
      <protection/>
    </xf>
    <xf numFmtId="185" fontId="21" fillId="0" borderId="11" xfId="0" applyNumberFormat="1" applyFont="1" applyFill="1" applyBorder="1" applyAlignment="1" applyProtection="1">
      <alignment horizontal="center" vertical="center"/>
      <protection locked="0"/>
    </xf>
    <xf numFmtId="185" fontId="19" fillId="34" borderId="0" xfId="0" applyNumberFormat="1" applyFont="1" applyFill="1" applyAlignment="1">
      <alignment horizontal="center" vertical="center"/>
    </xf>
    <xf numFmtId="185" fontId="0" fillId="34" borderId="0" xfId="0" applyNumberFormat="1" applyFont="1" applyFill="1" applyAlignment="1">
      <alignment horizontal="center" vertical="center"/>
    </xf>
    <xf numFmtId="185" fontId="11" fillId="34" borderId="0" xfId="0" applyNumberFormat="1" applyFont="1" applyFill="1" applyBorder="1" applyAlignment="1" applyProtection="1">
      <alignment horizontal="center" vertical="center"/>
      <protection locked="0"/>
    </xf>
    <xf numFmtId="185" fontId="23" fillId="35" borderId="12" xfId="0" applyNumberFormat="1" applyFont="1" applyFill="1" applyBorder="1" applyAlignment="1" applyProtection="1">
      <alignment horizontal="center"/>
      <protection locked="0"/>
    </xf>
    <xf numFmtId="185" fontId="23" fillId="35"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6" borderId="11" xfId="0" applyNumberFormat="1" applyFont="1" applyFill="1" applyBorder="1" applyAlignment="1" applyProtection="1">
      <alignment horizontal="center" vertical="center"/>
      <protection/>
    </xf>
    <xf numFmtId="3" fontId="23" fillId="35" borderId="12" xfId="0" applyNumberFormat="1" applyFont="1" applyFill="1" applyBorder="1" applyAlignment="1" applyProtection="1">
      <alignment horizontal="center" vertical="center" textRotation="90" wrapText="1"/>
      <protection/>
    </xf>
    <xf numFmtId="0" fontId="68" fillId="34" borderId="0" xfId="0" applyFont="1" applyFill="1" applyAlignment="1">
      <alignment horizontal="center" vertical="center"/>
    </xf>
    <xf numFmtId="0" fontId="69" fillId="34" borderId="0" xfId="0" applyNumberFormat="1" applyFont="1" applyFill="1" applyAlignment="1">
      <alignment horizontal="center" vertical="center"/>
    </xf>
    <xf numFmtId="0" fontId="70" fillId="34" borderId="0" xfId="0" applyFont="1" applyFill="1" applyBorder="1" applyAlignment="1" applyProtection="1">
      <alignment horizontal="center" vertical="center"/>
      <protection locked="0"/>
    </xf>
    <xf numFmtId="0" fontId="71" fillId="35" borderId="12" xfId="0" applyFont="1" applyFill="1" applyBorder="1" applyAlignment="1" applyProtection="1">
      <alignment horizontal="center"/>
      <protection locked="0"/>
    </xf>
    <xf numFmtId="0" fontId="71" fillId="35" borderId="13" xfId="0" applyNumberFormat="1" applyFont="1" applyFill="1" applyBorder="1" applyAlignment="1" applyProtection="1">
      <alignment horizontal="center" vertical="center" textRotation="90"/>
      <protection locked="0"/>
    </xf>
    <xf numFmtId="4" fontId="72" fillId="34" borderId="0" xfId="0" applyNumberFormat="1" applyFont="1" applyFill="1" applyBorder="1" applyAlignment="1" applyProtection="1">
      <alignment horizontal="center" vertical="center"/>
      <protection/>
    </xf>
    <xf numFmtId="0" fontId="73" fillId="0" borderId="11" xfId="0" applyFont="1" applyFill="1" applyBorder="1" applyAlignment="1">
      <alignment horizontal="center" vertical="center"/>
    </xf>
    <xf numFmtId="186" fontId="9" fillId="0" borderId="11" xfId="0" applyNumberFormat="1" applyFont="1" applyFill="1" applyBorder="1" applyAlignment="1">
      <alignment vertical="center"/>
    </xf>
    <xf numFmtId="0" fontId="9" fillId="0" borderId="11" xfId="0" applyNumberFormat="1" applyFont="1" applyFill="1" applyBorder="1" applyAlignment="1" applyProtection="1">
      <alignment vertical="center"/>
      <protection locked="0"/>
    </xf>
    <xf numFmtId="0" fontId="23" fillId="35" borderId="14" xfId="0" applyFont="1" applyFill="1" applyBorder="1" applyAlignment="1">
      <alignment horizontal="center" vertical="center" wrapText="1"/>
    </xf>
    <xf numFmtId="0" fontId="23" fillId="35" borderId="15" xfId="0" applyFont="1" applyFill="1" applyBorder="1" applyAlignment="1">
      <alignment horizontal="center" vertical="center" wrapText="1"/>
    </xf>
    <xf numFmtId="0" fontId="23" fillId="35" borderId="16" xfId="0" applyFont="1" applyFill="1" applyBorder="1" applyAlignment="1">
      <alignment horizontal="center" vertical="center" wrapText="1"/>
    </xf>
    <xf numFmtId="0" fontId="74" fillId="34" borderId="11" xfId="0" applyFont="1" applyFill="1" applyBorder="1" applyAlignment="1">
      <alignment horizontal="center"/>
    </xf>
    <xf numFmtId="0" fontId="28" fillId="34" borderId="0" xfId="0" applyNumberFormat="1" applyFont="1" applyFill="1" applyBorder="1" applyAlignment="1" applyProtection="1">
      <alignment horizontal="center" vertical="center" wrapText="1"/>
      <protection locked="0"/>
    </xf>
    <xf numFmtId="2" fontId="5" fillId="34" borderId="0" xfId="69" applyNumberFormat="1" applyFont="1" applyFill="1" applyBorder="1" applyAlignment="1" applyProtection="1">
      <alignment horizontal="center" vertical="center" wrapText="1"/>
      <protection locked="0"/>
    </xf>
    <xf numFmtId="0" fontId="1" fillId="34" borderId="0" xfId="0" applyFont="1" applyFill="1" applyAlignment="1">
      <alignment vertical="center" wrapText="1"/>
    </xf>
    <xf numFmtId="3" fontId="12" fillId="34" borderId="0" xfId="0" applyNumberFormat="1" applyFont="1" applyFill="1" applyBorder="1" applyAlignment="1" applyProtection="1">
      <alignment horizontal="right" vertical="center" wrapText="1"/>
      <protection locked="0"/>
    </xf>
    <xf numFmtId="0" fontId="13" fillId="34" borderId="0" xfId="0" applyFont="1" applyFill="1" applyAlignment="1" applyProtection="1">
      <alignment wrapText="1"/>
      <protection locked="0"/>
    </xf>
    <xf numFmtId="0" fontId="0" fillId="0" borderId="0" xfId="0" applyAlignment="1">
      <alignment wrapText="1"/>
    </xf>
    <xf numFmtId="0" fontId="14" fillId="34" borderId="0" xfId="0" applyFont="1" applyFill="1" applyAlignment="1">
      <alignment wrapText="1"/>
    </xf>
    <xf numFmtId="0" fontId="14" fillId="34" borderId="17" xfId="0" applyFont="1" applyFill="1" applyBorder="1" applyAlignment="1">
      <alignment wrapText="1"/>
    </xf>
    <xf numFmtId="0" fontId="0" fillId="0" borderId="17" xfId="0" applyBorder="1" applyAlignment="1">
      <alignment wrapText="1"/>
    </xf>
    <xf numFmtId="0" fontId="23" fillId="35" borderId="12" xfId="0" applyFont="1" applyFill="1" applyBorder="1" applyAlignment="1">
      <alignment horizontal="center" vertical="center" wrapText="1"/>
    </xf>
    <xf numFmtId="0" fontId="27" fillId="34" borderId="17" xfId="0" applyNumberFormat="1" applyFont="1" applyFill="1" applyBorder="1" applyAlignment="1" applyProtection="1">
      <alignment horizontal="center" vertical="center" wrapText="1"/>
      <protection locked="0"/>
    </xf>
    <xf numFmtId="0" fontId="23" fillId="35" borderId="14" xfId="0" applyFont="1" applyFill="1" applyBorder="1" applyAlignment="1">
      <alignment horizontal="center" vertical="center" wrapText="1"/>
    </xf>
    <xf numFmtId="0" fontId="23" fillId="35" borderId="15" xfId="0" applyFont="1" applyFill="1" applyBorder="1" applyAlignment="1">
      <alignment horizontal="center" vertical="center" wrapText="1"/>
    </xf>
    <xf numFmtId="14" fontId="16" fillId="34" borderId="0" xfId="0" applyNumberFormat="1" applyFont="1" applyFill="1" applyBorder="1" applyAlignment="1" applyProtection="1">
      <alignment horizontal="left" vertical="center" wrapText="1"/>
      <protection/>
    </xf>
    <xf numFmtId="0" fontId="20" fillId="0" borderId="12" xfId="0" applyFont="1" applyBorder="1" applyAlignment="1">
      <alignment horizontal="center" wrapText="1"/>
    </xf>
    <xf numFmtId="0" fontId="23" fillId="35" borderId="18"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1"/>
  <sheetViews>
    <sheetView tabSelected="1" zoomScalePageLayoutView="0" workbookViewId="0" topLeftCell="A1">
      <pane xSplit="3" ySplit="5" topLeftCell="Q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28125" style="2" bestFit="1" customWidth="1"/>
    <col min="3" max="3" width="26.00390625" style="1" bestFit="1" customWidth="1"/>
    <col min="4" max="4" width="35.140625" style="4" bestFit="1" customWidth="1"/>
    <col min="5" max="5" width="6.140625" style="82" bestFit="1" customWidth="1"/>
    <col min="6" max="6" width="13.57421875" style="3" bestFit="1" customWidth="1"/>
    <col min="7" max="8" width="3.140625" style="33" bestFit="1" customWidth="1"/>
    <col min="9" max="9" width="3.140625" style="90" bestFit="1" customWidth="1"/>
    <col min="10" max="10" width="2.57421875" style="45" bestFit="1" customWidth="1"/>
    <col min="11" max="11" width="7.28125" style="5" bestFit="1" customWidth="1"/>
    <col min="12" max="12" width="4.8515625" style="6" bestFit="1" customWidth="1"/>
    <col min="13" max="13" width="8.28125" style="5" bestFit="1" customWidth="1"/>
    <col min="14" max="14" width="5.57421875" style="6" bestFit="1" customWidth="1"/>
    <col min="15" max="15" width="8.28125" style="7" bestFit="1" customWidth="1"/>
    <col min="16" max="16" width="5.57421875" style="8" bestFit="1" customWidth="1"/>
    <col min="17" max="17" width="8.28125" style="9" bestFit="1" customWidth="1"/>
    <col min="18" max="18" width="5.57421875" style="10" bestFit="1" customWidth="1"/>
    <col min="19" max="19" width="4.28125" style="11" bestFit="1" customWidth="1"/>
    <col min="20" max="20" width="5.57421875" style="12" bestFit="1" customWidth="1"/>
    <col min="21" max="21" width="4.00390625" style="13" bestFit="1" customWidth="1"/>
    <col min="22" max="22" width="8.28125" style="7" hidden="1" customWidth="1"/>
    <col min="23" max="23" width="5.57421875" style="8" hidden="1" customWidth="1"/>
    <col min="24" max="24" width="6.00390625" style="6" hidden="1" customWidth="1"/>
    <col min="25" max="25" width="5.57421875" style="5" hidden="1" customWidth="1"/>
    <col min="26" max="26" width="2.57421875" style="6" hidden="1" customWidth="1"/>
    <col min="27" max="27" width="9.00390625" style="7" bestFit="1" customWidth="1"/>
    <col min="28" max="28" width="6.57421875" style="14" bestFit="1" customWidth="1"/>
    <col min="29" max="29" width="3.00390625" style="63" bestFit="1" customWidth="1"/>
    <col min="30" max="16384" width="4.57421875" style="1" customWidth="1"/>
  </cols>
  <sheetData>
    <row r="1" spans="1:29" s="34" customFormat="1" ht="12.75">
      <c r="A1" s="15" t="s">
        <v>34</v>
      </c>
      <c r="B1" s="98" t="s">
        <v>40</v>
      </c>
      <c r="C1" s="98"/>
      <c r="D1" s="16"/>
      <c r="E1" s="77"/>
      <c r="F1" s="16"/>
      <c r="G1" s="17"/>
      <c r="H1" s="17"/>
      <c r="I1" s="85"/>
      <c r="J1" s="17"/>
      <c r="K1" s="101" t="s">
        <v>37</v>
      </c>
      <c r="L1" s="102"/>
      <c r="M1" s="102"/>
      <c r="N1" s="102"/>
      <c r="O1" s="102"/>
      <c r="P1" s="102"/>
      <c r="Q1" s="102"/>
      <c r="R1" s="102"/>
      <c r="S1" s="102"/>
      <c r="T1" s="102"/>
      <c r="U1" s="102"/>
      <c r="V1" s="102"/>
      <c r="W1" s="102"/>
      <c r="X1" s="102"/>
      <c r="Y1" s="102"/>
      <c r="Z1" s="102"/>
      <c r="AA1" s="102"/>
      <c r="AB1" s="102"/>
      <c r="AC1" s="103"/>
    </row>
    <row r="2" spans="1:29" s="34" customFormat="1" ht="12.75">
      <c r="A2" s="15"/>
      <c r="B2" s="99" t="s">
        <v>36</v>
      </c>
      <c r="C2" s="100"/>
      <c r="D2" s="18"/>
      <c r="E2" s="78"/>
      <c r="F2" s="18"/>
      <c r="G2" s="19"/>
      <c r="H2" s="19"/>
      <c r="I2" s="86"/>
      <c r="J2" s="20"/>
      <c r="K2" s="104"/>
      <c r="L2" s="104"/>
      <c r="M2" s="104"/>
      <c r="N2" s="104"/>
      <c r="O2" s="104"/>
      <c r="P2" s="104"/>
      <c r="Q2" s="104"/>
      <c r="R2" s="104"/>
      <c r="S2" s="104"/>
      <c r="T2" s="104"/>
      <c r="U2" s="104"/>
      <c r="V2" s="104"/>
      <c r="W2" s="104"/>
      <c r="X2" s="104"/>
      <c r="Y2" s="104"/>
      <c r="Z2" s="104"/>
      <c r="AA2" s="104"/>
      <c r="AB2" s="104"/>
      <c r="AC2" s="103"/>
    </row>
    <row r="3" spans="1:29" s="34" customFormat="1" ht="12">
      <c r="A3" s="15"/>
      <c r="B3" s="108" t="s">
        <v>91</v>
      </c>
      <c r="C3" s="108"/>
      <c r="D3" s="21"/>
      <c r="E3" s="79"/>
      <c r="F3" s="21"/>
      <c r="G3" s="22"/>
      <c r="H3" s="22"/>
      <c r="I3" s="87"/>
      <c r="J3" s="22"/>
      <c r="K3" s="105"/>
      <c r="L3" s="105"/>
      <c r="M3" s="105"/>
      <c r="N3" s="105"/>
      <c r="O3" s="105"/>
      <c r="P3" s="105"/>
      <c r="Q3" s="105"/>
      <c r="R3" s="105"/>
      <c r="S3" s="105"/>
      <c r="T3" s="105"/>
      <c r="U3" s="105"/>
      <c r="V3" s="105"/>
      <c r="W3" s="105"/>
      <c r="X3" s="105"/>
      <c r="Y3" s="105"/>
      <c r="Z3" s="105"/>
      <c r="AA3" s="105"/>
      <c r="AB3" s="105"/>
      <c r="AC3" s="106"/>
    </row>
    <row r="4" spans="1:29" s="24" customFormat="1" ht="11.25" customHeight="1">
      <c r="A4" s="23"/>
      <c r="B4" s="35"/>
      <c r="C4" s="36"/>
      <c r="D4" s="36"/>
      <c r="E4" s="80"/>
      <c r="F4" s="37"/>
      <c r="G4" s="37"/>
      <c r="H4" s="37"/>
      <c r="I4" s="88"/>
      <c r="J4" s="37"/>
      <c r="K4" s="109" t="s">
        <v>41</v>
      </c>
      <c r="L4" s="110"/>
      <c r="M4" s="109" t="s">
        <v>42</v>
      </c>
      <c r="N4" s="110"/>
      <c r="O4" s="109" t="s">
        <v>43</v>
      </c>
      <c r="P4" s="110"/>
      <c r="Q4" s="109" t="s">
        <v>44</v>
      </c>
      <c r="R4" s="113"/>
      <c r="S4" s="113"/>
      <c r="T4" s="95"/>
      <c r="U4" s="95"/>
      <c r="V4" s="107" t="s">
        <v>45</v>
      </c>
      <c r="W4" s="112"/>
      <c r="X4" s="94" t="s">
        <v>45</v>
      </c>
      <c r="Y4" s="95"/>
      <c r="Z4" s="95"/>
      <c r="AA4" s="107" t="s">
        <v>46</v>
      </c>
      <c r="AB4" s="107"/>
      <c r="AC4" s="96"/>
    </row>
    <row r="5" spans="1:29" s="26" customFormat="1" ht="45.75">
      <c r="A5" s="25"/>
      <c r="B5" s="38"/>
      <c r="C5" s="39" t="s">
        <v>47</v>
      </c>
      <c r="D5" s="39" t="s">
        <v>48</v>
      </c>
      <c r="E5" s="81" t="s">
        <v>49</v>
      </c>
      <c r="F5" s="42" t="s">
        <v>50</v>
      </c>
      <c r="G5" s="40" t="s">
        <v>51</v>
      </c>
      <c r="H5" s="40" t="s">
        <v>8</v>
      </c>
      <c r="I5" s="89" t="s">
        <v>52</v>
      </c>
      <c r="J5" s="40" t="s">
        <v>53</v>
      </c>
      <c r="K5" s="41" t="s">
        <v>54</v>
      </c>
      <c r="L5" s="43" t="s">
        <v>55</v>
      </c>
      <c r="M5" s="41" t="s">
        <v>54</v>
      </c>
      <c r="N5" s="43" t="s">
        <v>55</v>
      </c>
      <c r="O5" s="41" t="s">
        <v>54</v>
      </c>
      <c r="P5" s="43" t="s">
        <v>55</v>
      </c>
      <c r="Q5" s="41" t="s">
        <v>60</v>
      </c>
      <c r="R5" s="43" t="s">
        <v>55</v>
      </c>
      <c r="S5" s="44" t="s">
        <v>56</v>
      </c>
      <c r="T5" s="43" t="s">
        <v>57</v>
      </c>
      <c r="U5" s="44" t="s">
        <v>61</v>
      </c>
      <c r="V5" s="41" t="s">
        <v>60</v>
      </c>
      <c r="W5" s="43" t="s">
        <v>57</v>
      </c>
      <c r="X5" s="44" t="s">
        <v>56</v>
      </c>
      <c r="Y5" s="43" t="s">
        <v>57</v>
      </c>
      <c r="Z5" s="44" t="s">
        <v>58</v>
      </c>
      <c r="AA5" s="41" t="s">
        <v>54</v>
      </c>
      <c r="AB5" s="43" t="s">
        <v>55</v>
      </c>
      <c r="AC5" s="84" t="s">
        <v>33</v>
      </c>
    </row>
    <row r="6" ht="11.25">
      <c r="U6" s="59">
        <f>IF(T6&lt;&gt;0,-(T6-R6)/T6,"")</f>
      </c>
    </row>
    <row r="7" spans="1:30" s="29" customFormat="1" ht="11.25">
      <c r="A7" s="31">
        <v>1</v>
      </c>
      <c r="B7" s="30"/>
      <c r="C7" s="46" t="s">
        <v>84</v>
      </c>
      <c r="D7" s="92" t="s">
        <v>84</v>
      </c>
      <c r="E7" s="60">
        <v>42706</v>
      </c>
      <c r="F7" s="49" t="s">
        <v>39</v>
      </c>
      <c r="G7" s="50">
        <v>327</v>
      </c>
      <c r="H7" s="50">
        <v>334</v>
      </c>
      <c r="I7" s="91">
        <v>405</v>
      </c>
      <c r="J7" s="51">
        <v>2</v>
      </c>
      <c r="K7" s="61">
        <v>841005.38</v>
      </c>
      <c r="L7" s="62">
        <v>68086</v>
      </c>
      <c r="M7" s="61">
        <v>1647987.62</v>
      </c>
      <c r="N7" s="62">
        <v>131856</v>
      </c>
      <c r="O7" s="61">
        <v>1337480.5</v>
      </c>
      <c r="P7" s="62">
        <v>107763</v>
      </c>
      <c r="Q7" s="55">
        <f aca="true" t="shared" si="0" ref="Q7:Q35">K7+M7+O7</f>
        <v>3826473.5</v>
      </c>
      <c r="R7" s="56">
        <f aca="true" t="shared" si="1" ref="R7:R35">L7+N7+P7</f>
        <v>307705</v>
      </c>
      <c r="S7" s="57">
        <f aca="true" t="shared" si="2" ref="S7:S25">R7/I7</f>
        <v>759.7654320987655</v>
      </c>
      <c r="T7" s="58">
        <v>353620</v>
      </c>
      <c r="U7" s="59">
        <f>IF(T7&lt;&gt;0,-(T7-R7)/T7,"")</f>
        <v>-0.12984276907414738</v>
      </c>
      <c r="V7" s="64">
        <v>6870066.4</v>
      </c>
      <c r="W7" s="65">
        <v>607238</v>
      </c>
      <c r="X7" s="57">
        <f>W7/I7</f>
        <v>1499.353086419753</v>
      </c>
      <c r="Y7" s="72">
        <v>607238</v>
      </c>
      <c r="Z7" s="75">
        <f>IF(Y7&lt;&gt;0,-(Y7-W7)/Y7,"")</f>
        <v>0</v>
      </c>
      <c r="AA7" s="69">
        <v>10696539.9</v>
      </c>
      <c r="AB7" s="70">
        <v>914943</v>
      </c>
      <c r="AC7" s="97">
        <v>2730</v>
      </c>
      <c r="AD7" s="28"/>
    </row>
    <row r="8" spans="1:30" s="29" customFormat="1" ht="11.25">
      <c r="A8" s="31">
        <v>2</v>
      </c>
      <c r="B8" s="30"/>
      <c r="C8" s="46" t="s">
        <v>22</v>
      </c>
      <c r="D8" s="92" t="s">
        <v>22</v>
      </c>
      <c r="E8" s="60">
        <v>42678</v>
      </c>
      <c r="F8" s="49" t="s">
        <v>39</v>
      </c>
      <c r="G8" s="50">
        <v>253</v>
      </c>
      <c r="H8" s="50">
        <v>296</v>
      </c>
      <c r="I8" s="91">
        <v>300</v>
      </c>
      <c r="J8" s="51">
        <v>6</v>
      </c>
      <c r="K8" s="61">
        <v>362552.92</v>
      </c>
      <c r="L8" s="62">
        <v>29879</v>
      </c>
      <c r="M8" s="61">
        <v>708211.87</v>
      </c>
      <c r="N8" s="62">
        <v>57461</v>
      </c>
      <c r="O8" s="61">
        <v>705875.32</v>
      </c>
      <c r="P8" s="62">
        <v>56935</v>
      </c>
      <c r="Q8" s="55">
        <f t="shared" si="0"/>
        <v>1776640.1099999999</v>
      </c>
      <c r="R8" s="56">
        <f t="shared" si="1"/>
        <v>144275</v>
      </c>
      <c r="S8" s="57">
        <f t="shared" si="2"/>
        <v>480.9166666666667</v>
      </c>
      <c r="T8" s="58">
        <v>177761</v>
      </c>
      <c r="U8" s="59">
        <f>IF(T8&lt;&gt;0,-(T8-R8)/T8,"")</f>
        <v>-0.1883765280348333</v>
      </c>
      <c r="V8" s="64">
        <v>3182922.29</v>
      </c>
      <c r="W8" s="65">
        <v>290243</v>
      </c>
      <c r="X8" s="57">
        <f>W8/I8</f>
        <v>967.4766666666667</v>
      </c>
      <c r="Y8" s="72">
        <v>290243</v>
      </c>
      <c r="Z8" s="75">
        <f>IF(Y8&lt;&gt;0,-(Y8-W8)/Y8,"")</f>
        <v>0</v>
      </c>
      <c r="AA8" s="69">
        <v>25506593.17</v>
      </c>
      <c r="AB8" s="70">
        <v>2316953</v>
      </c>
      <c r="AC8" s="97">
        <v>2705</v>
      </c>
      <c r="AD8" s="28"/>
    </row>
    <row r="9" spans="1:30" s="29" customFormat="1" ht="11.25">
      <c r="A9" s="31">
        <v>3</v>
      </c>
      <c r="B9" s="30"/>
      <c r="C9" s="47" t="s">
        <v>77</v>
      </c>
      <c r="D9" s="93" t="s">
        <v>77</v>
      </c>
      <c r="E9" s="76">
        <v>42699</v>
      </c>
      <c r="F9" s="49" t="s">
        <v>1</v>
      </c>
      <c r="G9" s="53">
        <v>348</v>
      </c>
      <c r="H9" s="53">
        <v>346</v>
      </c>
      <c r="I9" s="91">
        <v>346</v>
      </c>
      <c r="J9" s="51">
        <v>3</v>
      </c>
      <c r="K9" s="61">
        <v>294577</v>
      </c>
      <c r="L9" s="62">
        <v>24560</v>
      </c>
      <c r="M9" s="61">
        <v>632140</v>
      </c>
      <c r="N9" s="62">
        <v>51976</v>
      </c>
      <c r="O9" s="61">
        <v>697727</v>
      </c>
      <c r="P9" s="62">
        <v>56705</v>
      </c>
      <c r="Q9" s="55">
        <f t="shared" si="0"/>
        <v>1624444</v>
      </c>
      <c r="R9" s="56">
        <f t="shared" si="1"/>
        <v>133241</v>
      </c>
      <c r="S9" s="57">
        <f t="shared" si="2"/>
        <v>385.0895953757225</v>
      </c>
      <c r="T9" s="58">
        <v>208543</v>
      </c>
      <c r="U9" s="59">
        <f>IF(T9&lt;&gt;0,-(T9-R9)/T9,"")</f>
        <v>-0.36108620284545634</v>
      </c>
      <c r="V9" s="64">
        <v>3471429</v>
      </c>
      <c r="W9" s="66">
        <v>312627</v>
      </c>
      <c r="X9" s="57">
        <f>W9/I9</f>
        <v>903.5462427745665</v>
      </c>
      <c r="Y9" s="54">
        <v>312627</v>
      </c>
      <c r="Z9" s="75">
        <f>IF(Y9&lt;&gt;0,-(Y9-W9)/Y9,"")</f>
        <v>0</v>
      </c>
      <c r="AA9" s="67">
        <v>11887233</v>
      </c>
      <c r="AB9" s="68">
        <v>1065909</v>
      </c>
      <c r="AC9" s="97">
        <v>2728</v>
      </c>
      <c r="AD9" s="28"/>
    </row>
    <row r="10" spans="1:30" s="29" customFormat="1" ht="11.25">
      <c r="A10" s="31">
        <v>4</v>
      </c>
      <c r="B10" s="83" t="s">
        <v>59</v>
      </c>
      <c r="C10" s="47" t="s">
        <v>96</v>
      </c>
      <c r="D10" s="52" t="s">
        <v>96</v>
      </c>
      <c r="E10" s="76">
        <v>42713</v>
      </c>
      <c r="F10" s="49" t="s">
        <v>38</v>
      </c>
      <c r="G10" s="53">
        <v>307</v>
      </c>
      <c r="H10" s="53">
        <v>315</v>
      </c>
      <c r="I10" s="91">
        <v>390</v>
      </c>
      <c r="J10" s="51">
        <v>1</v>
      </c>
      <c r="K10" s="61">
        <v>270865.5</v>
      </c>
      <c r="L10" s="62">
        <v>22470</v>
      </c>
      <c r="M10" s="61">
        <v>582976</v>
      </c>
      <c r="N10" s="62">
        <v>47688</v>
      </c>
      <c r="O10" s="61">
        <v>498844.41</v>
      </c>
      <c r="P10" s="62">
        <v>41291</v>
      </c>
      <c r="Q10" s="55">
        <f t="shared" si="0"/>
        <v>1352685.91</v>
      </c>
      <c r="R10" s="56">
        <f t="shared" si="1"/>
        <v>111449</v>
      </c>
      <c r="S10" s="57">
        <f t="shared" si="2"/>
        <v>285.76666666666665</v>
      </c>
      <c r="T10" s="58"/>
      <c r="U10" s="59"/>
      <c r="V10" s="64"/>
      <c r="W10" s="65"/>
      <c r="X10" s="57"/>
      <c r="Y10" s="54"/>
      <c r="Z10" s="75"/>
      <c r="AA10" s="67">
        <v>1352685.91</v>
      </c>
      <c r="AB10" s="68">
        <v>111449</v>
      </c>
      <c r="AC10" s="97">
        <v>2745</v>
      </c>
      <c r="AD10" s="28"/>
    </row>
    <row r="11" spans="1:30" s="29" customFormat="1" ht="11.25">
      <c r="A11" s="31">
        <v>5</v>
      </c>
      <c r="B11" s="83" t="s">
        <v>59</v>
      </c>
      <c r="C11" s="47" t="s">
        <v>93</v>
      </c>
      <c r="D11" s="93" t="s">
        <v>95</v>
      </c>
      <c r="E11" s="76">
        <v>42713</v>
      </c>
      <c r="F11" s="49" t="s">
        <v>1</v>
      </c>
      <c r="G11" s="53">
        <v>215</v>
      </c>
      <c r="H11" s="53">
        <v>215</v>
      </c>
      <c r="I11" s="91">
        <v>215</v>
      </c>
      <c r="J11" s="51">
        <v>1</v>
      </c>
      <c r="K11" s="61">
        <v>103790</v>
      </c>
      <c r="L11" s="62">
        <v>7576</v>
      </c>
      <c r="M11" s="61">
        <v>409315</v>
      </c>
      <c r="N11" s="62">
        <v>29157</v>
      </c>
      <c r="O11" s="61">
        <v>380245</v>
      </c>
      <c r="P11" s="62">
        <v>27703</v>
      </c>
      <c r="Q11" s="55">
        <f t="shared" si="0"/>
        <v>893350</v>
      </c>
      <c r="R11" s="56">
        <f t="shared" si="1"/>
        <v>64436</v>
      </c>
      <c r="S11" s="57">
        <f t="shared" si="2"/>
        <v>299.70232558139537</v>
      </c>
      <c r="T11" s="58"/>
      <c r="U11" s="59"/>
      <c r="V11" s="64"/>
      <c r="W11" s="66"/>
      <c r="X11" s="57"/>
      <c r="Y11" s="54"/>
      <c r="Z11" s="75"/>
      <c r="AA11" s="67">
        <v>893350</v>
      </c>
      <c r="AB11" s="68">
        <v>64436</v>
      </c>
      <c r="AC11" s="97">
        <v>2741</v>
      </c>
      <c r="AD11" s="28"/>
    </row>
    <row r="12" spans="1:30" s="29" customFormat="1" ht="11.25">
      <c r="A12" s="31">
        <v>6</v>
      </c>
      <c r="B12" s="27"/>
      <c r="C12" s="47" t="s">
        <v>88</v>
      </c>
      <c r="D12" s="93" t="s">
        <v>87</v>
      </c>
      <c r="E12" s="76">
        <v>42706</v>
      </c>
      <c r="F12" s="49" t="s">
        <v>2</v>
      </c>
      <c r="G12" s="53">
        <v>191</v>
      </c>
      <c r="H12" s="53">
        <v>197</v>
      </c>
      <c r="I12" s="91">
        <v>263</v>
      </c>
      <c r="J12" s="51">
        <v>2</v>
      </c>
      <c r="K12" s="61">
        <v>163514</v>
      </c>
      <c r="L12" s="62">
        <v>11908</v>
      </c>
      <c r="M12" s="61">
        <v>295110</v>
      </c>
      <c r="N12" s="62">
        <v>21594</v>
      </c>
      <c r="O12" s="61">
        <v>295375</v>
      </c>
      <c r="P12" s="62">
        <v>21669</v>
      </c>
      <c r="Q12" s="55">
        <f t="shared" si="0"/>
        <v>753999</v>
      </c>
      <c r="R12" s="56">
        <f t="shared" si="1"/>
        <v>55171</v>
      </c>
      <c r="S12" s="57">
        <f t="shared" si="2"/>
        <v>209.77566539923956</v>
      </c>
      <c r="T12" s="58">
        <v>76061</v>
      </c>
      <c r="U12" s="59">
        <f>IF(T12&lt;&gt;0,-(T12-R12)/T12,"")</f>
        <v>-0.27464797991086104</v>
      </c>
      <c r="V12" s="64">
        <v>1577539</v>
      </c>
      <c r="W12" s="65">
        <v>123611</v>
      </c>
      <c r="X12" s="57">
        <f>W12/I12</f>
        <v>470.00380228136885</v>
      </c>
      <c r="Y12" s="54">
        <v>123611</v>
      </c>
      <c r="Z12" s="75">
        <f>IF(Y12&lt;&gt;0,-(Y12-W12)/Y12,"")</f>
        <v>0</v>
      </c>
      <c r="AA12" s="67">
        <v>2333250</v>
      </c>
      <c r="AB12" s="68">
        <v>178959</v>
      </c>
      <c r="AC12" s="97">
        <v>2734</v>
      </c>
      <c r="AD12" s="28"/>
    </row>
    <row r="13" spans="1:30" s="29" customFormat="1" ht="11.25">
      <c r="A13" s="31">
        <v>7</v>
      </c>
      <c r="B13" s="30"/>
      <c r="C13" s="47" t="s">
        <v>85</v>
      </c>
      <c r="D13" s="93" t="s">
        <v>86</v>
      </c>
      <c r="E13" s="76">
        <v>42706</v>
      </c>
      <c r="F13" s="49" t="s">
        <v>1</v>
      </c>
      <c r="G13" s="53">
        <v>116</v>
      </c>
      <c r="H13" s="53">
        <v>118</v>
      </c>
      <c r="I13" s="91">
        <v>118</v>
      </c>
      <c r="J13" s="51">
        <v>2</v>
      </c>
      <c r="K13" s="61">
        <v>188722</v>
      </c>
      <c r="L13" s="62">
        <v>12847</v>
      </c>
      <c r="M13" s="61">
        <v>282294</v>
      </c>
      <c r="N13" s="62">
        <v>18676</v>
      </c>
      <c r="O13" s="61">
        <v>221855</v>
      </c>
      <c r="P13" s="62">
        <v>15309</v>
      </c>
      <c r="Q13" s="55">
        <f t="shared" si="0"/>
        <v>692871</v>
      </c>
      <c r="R13" s="56">
        <f t="shared" si="1"/>
        <v>46832</v>
      </c>
      <c r="S13" s="57">
        <f t="shared" si="2"/>
        <v>396.8813559322034</v>
      </c>
      <c r="T13" s="58">
        <v>59787</v>
      </c>
      <c r="U13" s="59">
        <f>IF(T13&lt;&gt;0,-(T13-R13)/T13,"")</f>
        <v>-0.21668590161740847</v>
      </c>
      <c r="V13" s="64">
        <v>1345498</v>
      </c>
      <c r="W13" s="66">
        <v>99680</v>
      </c>
      <c r="X13" s="57">
        <f>W13/I13</f>
        <v>844.7457627118644</v>
      </c>
      <c r="Y13" s="54">
        <v>99680</v>
      </c>
      <c r="Z13" s="75">
        <f>IF(Y13&lt;&gt;0,-(Y13-W13)/Y13,"")</f>
        <v>0</v>
      </c>
      <c r="AA13" s="67">
        <v>2038596</v>
      </c>
      <c r="AB13" s="68">
        <v>146538</v>
      </c>
      <c r="AC13" s="97">
        <v>2732</v>
      </c>
      <c r="AD13" s="28"/>
    </row>
    <row r="14" spans="1:30" s="29" customFormat="1" ht="11.25">
      <c r="A14" s="31">
        <v>8</v>
      </c>
      <c r="B14" s="30"/>
      <c r="C14" s="46" t="s">
        <v>66</v>
      </c>
      <c r="D14" s="92" t="s">
        <v>66</v>
      </c>
      <c r="E14" s="60">
        <v>42692</v>
      </c>
      <c r="F14" s="49" t="s">
        <v>39</v>
      </c>
      <c r="G14" s="50">
        <v>356</v>
      </c>
      <c r="H14" s="50">
        <v>292</v>
      </c>
      <c r="I14" s="91">
        <v>293</v>
      </c>
      <c r="J14" s="51">
        <v>4</v>
      </c>
      <c r="K14" s="61">
        <v>119802.36</v>
      </c>
      <c r="L14" s="62">
        <v>10055</v>
      </c>
      <c r="M14" s="61">
        <v>225711.63</v>
      </c>
      <c r="N14" s="62">
        <v>18328</v>
      </c>
      <c r="O14" s="61">
        <v>210191</v>
      </c>
      <c r="P14" s="62">
        <v>16999</v>
      </c>
      <c r="Q14" s="55">
        <f t="shared" si="0"/>
        <v>555704.99</v>
      </c>
      <c r="R14" s="56">
        <f t="shared" si="1"/>
        <v>45382</v>
      </c>
      <c r="S14" s="57">
        <f t="shared" si="2"/>
        <v>154.88737201365188</v>
      </c>
      <c r="T14" s="58">
        <v>84635</v>
      </c>
      <c r="U14" s="59">
        <f>IF(T14&lt;&gt;0,-(T14-R14)/T14,"")</f>
        <v>-0.46379157558929524</v>
      </c>
      <c r="V14" s="64">
        <v>1553405.86</v>
      </c>
      <c r="W14" s="65">
        <v>139658</v>
      </c>
      <c r="X14" s="57">
        <f>W14/I14</f>
        <v>476.64846416382255</v>
      </c>
      <c r="Y14" s="72">
        <v>139658</v>
      </c>
      <c r="Z14" s="75">
        <f>IF(Y14&lt;&gt;0,-(Y14-W14)/Y14,"")</f>
        <v>0</v>
      </c>
      <c r="AA14" s="69">
        <v>8289706.19</v>
      </c>
      <c r="AB14" s="70">
        <v>742436</v>
      </c>
      <c r="AC14" s="97">
        <v>2719</v>
      </c>
      <c r="AD14" s="28"/>
    </row>
    <row r="15" spans="1:30" s="29" customFormat="1" ht="11.25">
      <c r="A15" s="31">
        <v>9</v>
      </c>
      <c r="B15" s="27"/>
      <c r="C15" s="47" t="s">
        <v>68</v>
      </c>
      <c r="D15" s="93" t="s">
        <v>67</v>
      </c>
      <c r="E15" s="76">
        <v>42692</v>
      </c>
      <c r="F15" s="49" t="s">
        <v>2</v>
      </c>
      <c r="G15" s="53">
        <v>221</v>
      </c>
      <c r="H15" s="53">
        <v>102</v>
      </c>
      <c r="I15" s="91">
        <v>119</v>
      </c>
      <c r="J15" s="51">
        <v>4</v>
      </c>
      <c r="K15" s="61">
        <v>82804</v>
      </c>
      <c r="L15" s="62">
        <v>5084</v>
      </c>
      <c r="M15" s="61">
        <v>162930</v>
      </c>
      <c r="N15" s="62">
        <v>9843</v>
      </c>
      <c r="O15" s="61">
        <v>129941</v>
      </c>
      <c r="P15" s="62">
        <v>8014</v>
      </c>
      <c r="Q15" s="55">
        <f t="shared" si="0"/>
        <v>375675</v>
      </c>
      <c r="R15" s="56">
        <f t="shared" si="1"/>
        <v>22941</v>
      </c>
      <c r="S15" s="57">
        <f t="shared" si="2"/>
        <v>192.78151260504202</v>
      </c>
      <c r="T15" s="58">
        <v>53174</v>
      </c>
      <c r="U15" s="59">
        <f>IF(T15&lt;&gt;0,-(T15-R15)/T15,"")</f>
        <v>-0.5685673449430173</v>
      </c>
      <c r="V15" s="64">
        <v>1145102</v>
      </c>
      <c r="W15" s="65">
        <v>84521</v>
      </c>
      <c r="X15" s="57">
        <f>W15/I15</f>
        <v>710.2605042016806</v>
      </c>
      <c r="Y15" s="54">
        <v>84521</v>
      </c>
      <c r="Z15" s="75">
        <f>IF(Y15&lt;&gt;0,-(Y15-W15)/Y15,"")</f>
        <v>0</v>
      </c>
      <c r="AA15" s="67">
        <v>7322946</v>
      </c>
      <c r="AB15" s="68">
        <v>527427</v>
      </c>
      <c r="AC15" s="97">
        <v>2722</v>
      </c>
      <c r="AD15" s="28"/>
    </row>
    <row r="16" spans="1:30" s="29" customFormat="1" ht="11.25">
      <c r="A16" s="31">
        <v>10</v>
      </c>
      <c r="B16" s="30"/>
      <c r="C16" s="46" t="s">
        <v>29</v>
      </c>
      <c r="D16" s="92" t="s">
        <v>30</v>
      </c>
      <c r="E16" s="60">
        <v>42685</v>
      </c>
      <c r="F16" s="49" t="s">
        <v>3</v>
      </c>
      <c r="G16" s="50">
        <v>87</v>
      </c>
      <c r="H16" s="50">
        <v>27</v>
      </c>
      <c r="I16" s="91">
        <v>27</v>
      </c>
      <c r="J16" s="51">
        <v>5</v>
      </c>
      <c r="K16" s="61">
        <v>46669</v>
      </c>
      <c r="L16" s="62">
        <v>3035</v>
      </c>
      <c r="M16" s="61">
        <v>69074.5</v>
      </c>
      <c r="N16" s="62">
        <v>4029</v>
      </c>
      <c r="O16" s="61">
        <v>56904.5</v>
      </c>
      <c r="P16" s="62">
        <v>3494</v>
      </c>
      <c r="Q16" s="55">
        <f t="shared" si="0"/>
        <v>172648</v>
      </c>
      <c r="R16" s="56">
        <f t="shared" si="1"/>
        <v>10558</v>
      </c>
      <c r="S16" s="57">
        <f t="shared" si="2"/>
        <v>391.037037037037</v>
      </c>
      <c r="T16" s="58">
        <v>15264</v>
      </c>
      <c r="U16" s="59">
        <f>IF(T16&lt;&gt;0,-(T16-R16)/T16,"")</f>
        <v>-0.30830712788259956</v>
      </c>
      <c r="V16" s="64">
        <v>369297.7</v>
      </c>
      <c r="W16" s="65">
        <v>25133</v>
      </c>
      <c r="X16" s="57">
        <f>W16/I16</f>
        <v>930.8518518518518</v>
      </c>
      <c r="Y16" s="72">
        <v>25133</v>
      </c>
      <c r="Z16" s="75">
        <f>IF(Y16&lt;&gt;0,-(Y16-W16)/Y16,"")</f>
        <v>0</v>
      </c>
      <c r="AA16" s="69">
        <v>2694242.76</v>
      </c>
      <c r="AB16" s="70">
        <v>192157</v>
      </c>
      <c r="AC16" s="97">
        <v>2716</v>
      </c>
      <c r="AD16" s="28"/>
    </row>
    <row r="17" spans="1:30" s="29" customFormat="1" ht="11.25">
      <c r="A17" s="31">
        <v>11</v>
      </c>
      <c r="B17" s="83" t="s">
        <v>59</v>
      </c>
      <c r="C17" s="47" t="s">
        <v>92</v>
      </c>
      <c r="D17" s="93" t="s">
        <v>94</v>
      </c>
      <c r="E17" s="76">
        <v>42713</v>
      </c>
      <c r="F17" s="49" t="s">
        <v>1</v>
      </c>
      <c r="G17" s="53">
        <v>35</v>
      </c>
      <c r="H17" s="53">
        <v>35</v>
      </c>
      <c r="I17" s="91">
        <v>35</v>
      </c>
      <c r="J17" s="51">
        <v>1</v>
      </c>
      <c r="K17" s="61">
        <v>43427</v>
      </c>
      <c r="L17" s="62">
        <v>2718</v>
      </c>
      <c r="M17" s="61">
        <v>61892</v>
      </c>
      <c r="N17" s="62">
        <v>3842</v>
      </c>
      <c r="O17" s="61">
        <v>49326</v>
      </c>
      <c r="P17" s="62">
        <v>3161</v>
      </c>
      <c r="Q17" s="55">
        <f t="shared" si="0"/>
        <v>154645</v>
      </c>
      <c r="R17" s="56">
        <f t="shared" si="1"/>
        <v>9721</v>
      </c>
      <c r="S17" s="57">
        <f t="shared" si="2"/>
        <v>277.74285714285713</v>
      </c>
      <c r="T17" s="58"/>
      <c r="U17" s="59"/>
      <c r="V17" s="64"/>
      <c r="W17" s="66"/>
      <c r="X17" s="57"/>
      <c r="Y17" s="54"/>
      <c r="Z17" s="75"/>
      <c r="AA17" s="67">
        <v>154645</v>
      </c>
      <c r="AB17" s="68">
        <v>9721</v>
      </c>
      <c r="AC17" s="97">
        <v>2741</v>
      </c>
      <c r="AD17" s="28"/>
    </row>
    <row r="18" spans="1:30" s="29" customFormat="1" ht="11.25">
      <c r="A18" s="31">
        <v>12</v>
      </c>
      <c r="B18" s="30"/>
      <c r="C18" s="46" t="s">
        <v>82</v>
      </c>
      <c r="D18" s="92" t="s">
        <v>81</v>
      </c>
      <c r="E18" s="60">
        <v>42706</v>
      </c>
      <c r="F18" s="49" t="s">
        <v>5</v>
      </c>
      <c r="G18" s="50">
        <v>107</v>
      </c>
      <c r="H18" s="50">
        <v>96</v>
      </c>
      <c r="I18" s="91">
        <v>96</v>
      </c>
      <c r="J18" s="51">
        <v>2</v>
      </c>
      <c r="K18" s="61">
        <v>12055.5</v>
      </c>
      <c r="L18" s="62">
        <v>1187</v>
      </c>
      <c r="M18" s="61">
        <v>62220.3</v>
      </c>
      <c r="N18" s="62">
        <v>5218</v>
      </c>
      <c r="O18" s="61">
        <v>67955.25</v>
      </c>
      <c r="P18" s="62">
        <v>5724</v>
      </c>
      <c r="Q18" s="55">
        <f t="shared" si="0"/>
        <v>142231.05</v>
      </c>
      <c r="R18" s="56">
        <f t="shared" si="1"/>
        <v>12129</v>
      </c>
      <c r="S18" s="57">
        <f t="shared" si="2"/>
        <v>126.34375</v>
      </c>
      <c r="T18" s="58">
        <v>20991</v>
      </c>
      <c r="U18" s="59">
        <f>IF(T18&lt;&gt;0,-(T18-R18)/T18,"")</f>
        <v>-0.42218093468629414</v>
      </c>
      <c r="V18" s="64">
        <v>308516.49</v>
      </c>
      <c r="W18" s="66">
        <v>27069</v>
      </c>
      <c r="X18" s="57">
        <f>W18/I18</f>
        <v>281.96875</v>
      </c>
      <c r="Y18" s="72">
        <v>27069</v>
      </c>
      <c r="Z18" s="75">
        <f>IF(Y18&lt;&gt;0,-(Y18-W18)/Y18,"")</f>
        <v>0</v>
      </c>
      <c r="AA18" s="67">
        <v>450747.54</v>
      </c>
      <c r="AB18" s="68">
        <v>39198</v>
      </c>
      <c r="AC18" s="97">
        <v>2737</v>
      </c>
      <c r="AD18" s="28"/>
    </row>
    <row r="19" spans="1:30" s="29" customFormat="1" ht="11.25">
      <c r="A19" s="31">
        <v>13</v>
      </c>
      <c r="B19" s="30"/>
      <c r="C19" s="47" t="s">
        <v>26</v>
      </c>
      <c r="D19" s="93" t="s">
        <v>27</v>
      </c>
      <c r="E19" s="76">
        <v>42678</v>
      </c>
      <c r="F19" s="49" t="s">
        <v>1</v>
      </c>
      <c r="G19" s="53">
        <v>241</v>
      </c>
      <c r="H19" s="53">
        <v>27</v>
      </c>
      <c r="I19" s="91">
        <v>27</v>
      </c>
      <c r="J19" s="51">
        <v>6</v>
      </c>
      <c r="K19" s="61">
        <v>28648</v>
      </c>
      <c r="L19" s="62">
        <v>1657</v>
      </c>
      <c r="M19" s="61">
        <v>48391</v>
      </c>
      <c r="N19" s="62">
        <v>2803</v>
      </c>
      <c r="O19" s="61">
        <v>41195</v>
      </c>
      <c r="P19" s="62">
        <v>2419</v>
      </c>
      <c r="Q19" s="55">
        <f t="shared" si="0"/>
        <v>118234</v>
      </c>
      <c r="R19" s="56">
        <f t="shared" si="1"/>
        <v>6879</v>
      </c>
      <c r="S19" s="57">
        <f t="shared" si="2"/>
        <v>254.77777777777777</v>
      </c>
      <c r="T19" s="58">
        <v>23609</v>
      </c>
      <c r="U19" s="59">
        <f>IF(T19&lt;&gt;0,-(T19-R19)/T19,"")</f>
        <v>-0.7086280655682156</v>
      </c>
      <c r="V19" s="64">
        <v>520663</v>
      </c>
      <c r="W19" s="66">
        <v>37286</v>
      </c>
      <c r="X19" s="57">
        <f>W19/I19</f>
        <v>1380.962962962963</v>
      </c>
      <c r="Y19" s="54">
        <v>37286</v>
      </c>
      <c r="Z19" s="75">
        <f>IF(Y19&lt;&gt;0,-(Y19-W19)/Y19,"")</f>
        <v>0</v>
      </c>
      <c r="AA19" s="67">
        <v>11164545</v>
      </c>
      <c r="AB19" s="68">
        <v>822441</v>
      </c>
      <c r="AC19" s="97">
        <v>2708</v>
      </c>
      <c r="AD19" s="28"/>
    </row>
    <row r="20" spans="1:30" s="29" customFormat="1" ht="11.25">
      <c r="A20" s="31">
        <v>14</v>
      </c>
      <c r="B20" s="30"/>
      <c r="C20" s="46" t="s">
        <v>18</v>
      </c>
      <c r="D20" s="92" t="s">
        <v>18</v>
      </c>
      <c r="E20" s="60">
        <v>42671</v>
      </c>
      <c r="F20" s="49" t="s">
        <v>39</v>
      </c>
      <c r="G20" s="50">
        <v>357</v>
      </c>
      <c r="H20" s="50">
        <v>44</v>
      </c>
      <c r="I20" s="91">
        <v>44</v>
      </c>
      <c r="J20" s="51">
        <v>7</v>
      </c>
      <c r="K20" s="61">
        <v>23335.5</v>
      </c>
      <c r="L20" s="62">
        <v>1840</v>
      </c>
      <c r="M20" s="61">
        <v>45715.5</v>
      </c>
      <c r="N20" s="62">
        <v>3449</v>
      </c>
      <c r="O20" s="61">
        <v>38137.5</v>
      </c>
      <c r="P20" s="62">
        <v>2968</v>
      </c>
      <c r="Q20" s="55">
        <f t="shared" si="0"/>
        <v>107188.5</v>
      </c>
      <c r="R20" s="56">
        <f t="shared" si="1"/>
        <v>8257</v>
      </c>
      <c r="S20" s="57">
        <f t="shared" si="2"/>
        <v>187.6590909090909</v>
      </c>
      <c r="T20" s="58">
        <v>31960</v>
      </c>
      <c r="U20" s="59">
        <f>IF(T20&lt;&gt;0,-(T20-R20)/T20,"")</f>
        <v>-0.7416458072590738</v>
      </c>
      <c r="V20" s="64">
        <v>621674.78</v>
      </c>
      <c r="W20" s="65">
        <v>51583</v>
      </c>
      <c r="X20" s="57">
        <f>W20/I20</f>
        <v>1172.340909090909</v>
      </c>
      <c r="Y20" s="72">
        <v>51583</v>
      </c>
      <c r="Z20" s="75">
        <f>IF(Y20&lt;&gt;0,-(Y20-W20)/Y20,"")</f>
        <v>0</v>
      </c>
      <c r="AA20" s="69">
        <v>13798296.7</v>
      </c>
      <c r="AB20" s="70">
        <v>1208508</v>
      </c>
      <c r="AC20" s="97">
        <v>2700</v>
      </c>
      <c r="AD20" s="28"/>
    </row>
    <row r="21" spans="1:30" s="29" customFormat="1" ht="11.25">
      <c r="A21" s="31">
        <v>15</v>
      </c>
      <c r="B21" s="27"/>
      <c r="C21" s="47" t="s">
        <v>25</v>
      </c>
      <c r="D21" s="93" t="s">
        <v>28</v>
      </c>
      <c r="E21" s="76">
        <v>42678</v>
      </c>
      <c r="F21" s="49" t="s">
        <v>38</v>
      </c>
      <c r="G21" s="53">
        <v>206</v>
      </c>
      <c r="H21" s="53">
        <v>120</v>
      </c>
      <c r="I21" s="91">
        <v>40</v>
      </c>
      <c r="J21" s="51">
        <v>6</v>
      </c>
      <c r="K21" s="61">
        <v>10277.5</v>
      </c>
      <c r="L21" s="62">
        <v>1011</v>
      </c>
      <c r="M21" s="61">
        <v>46550.5</v>
      </c>
      <c r="N21" s="62">
        <v>3392</v>
      </c>
      <c r="O21" s="61">
        <v>47766.5</v>
      </c>
      <c r="P21" s="62">
        <v>3522</v>
      </c>
      <c r="Q21" s="55">
        <f t="shared" si="0"/>
        <v>104594.5</v>
      </c>
      <c r="R21" s="56">
        <f t="shared" si="1"/>
        <v>7925</v>
      </c>
      <c r="S21" s="57">
        <f t="shared" si="2"/>
        <v>198.125</v>
      </c>
      <c r="T21" s="58">
        <v>22687</v>
      </c>
      <c r="U21" s="59">
        <f>IF(T21&lt;&gt;0,-(T21-R21)/T21,"")</f>
        <v>-0.6506810067439502</v>
      </c>
      <c r="V21" s="64">
        <v>360213.32</v>
      </c>
      <c r="W21" s="65">
        <v>29000</v>
      </c>
      <c r="X21" s="57">
        <f>W21/I21</f>
        <v>725</v>
      </c>
      <c r="Y21" s="54">
        <v>29000</v>
      </c>
      <c r="Z21" s="75">
        <f>IF(Y21&lt;&gt;0,-(Y21-W21)/Y21,"")</f>
        <v>0</v>
      </c>
      <c r="AA21" s="67">
        <v>3885840.98</v>
      </c>
      <c r="AB21" s="68">
        <v>318362</v>
      </c>
      <c r="AC21" s="97">
        <v>2709</v>
      </c>
      <c r="AD21" s="28"/>
    </row>
    <row r="22" spans="1:30" s="29" customFormat="1" ht="11.25">
      <c r="A22" s="31">
        <v>16</v>
      </c>
      <c r="B22" s="83" t="s">
        <v>59</v>
      </c>
      <c r="C22" s="46" t="s">
        <v>97</v>
      </c>
      <c r="D22" s="48" t="s">
        <v>98</v>
      </c>
      <c r="E22" s="60">
        <v>42713</v>
      </c>
      <c r="F22" s="49" t="s">
        <v>35</v>
      </c>
      <c r="G22" s="50">
        <v>30</v>
      </c>
      <c r="H22" s="50">
        <v>30</v>
      </c>
      <c r="I22" s="91">
        <v>30</v>
      </c>
      <c r="J22" s="51">
        <v>1</v>
      </c>
      <c r="K22" s="61">
        <v>28304.24</v>
      </c>
      <c r="L22" s="62">
        <v>1798</v>
      </c>
      <c r="M22" s="61">
        <v>37543</v>
      </c>
      <c r="N22" s="62">
        <v>2305</v>
      </c>
      <c r="O22" s="61">
        <v>35951</v>
      </c>
      <c r="P22" s="62">
        <v>2314</v>
      </c>
      <c r="Q22" s="55">
        <f t="shared" si="0"/>
        <v>101798.24</v>
      </c>
      <c r="R22" s="56">
        <f t="shared" si="1"/>
        <v>6417</v>
      </c>
      <c r="S22" s="57">
        <f t="shared" si="2"/>
        <v>213.9</v>
      </c>
      <c r="T22" s="58"/>
      <c r="U22" s="59"/>
      <c r="V22" s="64"/>
      <c r="W22" s="65"/>
      <c r="X22" s="57"/>
      <c r="Y22" s="72"/>
      <c r="Z22" s="75"/>
      <c r="AA22" s="71">
        <v>101798.24</v>
      </c>
      <c r="AB22" s="72">
        <v>6417</v>
      </c>
      <c r="AC22" s="97">
        <v>2740</v>
      </c>
      <c r="AD22" s="28"/>
    </row>
    <row r="23" spans="1:30" s="29" customFormat="1" ht="11.25">
      <c r="A23" s="31">
        <v>17</v>
      </c>
      <c r="B23" s="83" t="s">
        <v>59</v>
      </c>
      <c r="C23" s="46" t="s">
        <v>101</v>
      </c>
      <c r="D23" s="92" t="s">
        <v>101</v>
      </c>
      <c r="E23" s="60">
        <v>42713</v>
      </c>
      <c r="F23" s="49" t="s">
        <v>39</v>
      </c>
      <c r="G23" s="50">
        <v>62</v>
      </c>
      <c r="H23" s="50">
        <v>62</v>
      </c>
      <c r="I23" s="91">
        <v>62</v>
      </c>
      <c r="J23" s="51">
        <v>1</v>
      </c>
      <c r="K23" s="61">
        <v>13063.04</v>
      </c>
      <c r="L23" s="62">
        <v>996</v>
      </c>
      <c r="M23" s="61">
        <v>28157.82</v>
      </c>
      <c r="N23" s="62">
        <v>2093</v>
      </c>
      <c r="O23" s="61">
        <v>28887.5</v>
      </c>
      <c r="P23" s="62">
        <v>2109</v>
      </c>
      <c r="Q23" s="55">
        <f t="shared" si="0"/>
        <v>70108.36</v>
      </c>
      <c r="R23" s="56">
        <f t="shared" si="1"/>
        <v>5198</v>
      </c>
      <c r="S23" s="57">
        <f t="shared" si="2"/>
        <v>83.83870967741936</v>
      </c>
      <c r="T23" s="58"/>
      <c r="U23" s="59"/>
      <c r="V23" s="64"/>
      <c r="W23" s="65"/>
      <c r="X23" s="57"/>
      <c r="Y23" s="72"/>
      <c r="Z23" s="75"/>
      <c r="AA23" s="69">
        <v>70108.36</v>
      </c>
      <c r="AB23" s="70">
        <v>5198</v>
      </c>
      <c r="AC23" s="97">
        <v>2744</v>
      </c>
      <c r="AD23" s="28"/>
    </row>
    <row r="24" spans="1:30" s="29" customFormat="1" ht="11.25">
      <c r="A24" s="31">
        <v>18</v>
      </c>
      <c r="B24" s="30"/>
      <c r="C24" s="46" t="s">
        <v>62</v>
      </c>
      <c r="D24" s="92" t="s">
        <v>63</v>
      </c>
      <c r="E24" s="60">
        <v>42692</v>
      </c>
      <c r="F24" s="49" t="s">
        <v>5</v>
      </c>
      <c r="G24" s="50">
        <v>103</v>
      </c>
      <c r="H24" s="50">
        <v>46</v>
      </c>
      <c r="I24" s="91">
        <v>46</v>
      </c>
      <c r="J24" s="51">
        <v>4</v>
      </c>
      <c r="K24" s="61">
        <v>4397.5</v>
      </c>
      <c r="L24" s="62">
        <v>540</v>
      </c>
      <c r="M24" s="61">
        <v>14350</v>
      </c>
      <c r="N24" s="62">
        <v>1289</v>
      </c>
      <c r="O24" s="61">
        <v>17181.5</v>
      </c>
      <c r="P24" s="62">
        <v>1494</v>
      </c>
      <c r="Q24" s="55">
        <f t="shared" si="0"/>
        <v>35929</v>
      </c>
      <c r="R24" s="56">
        <f t="shared" si="1"/>
        <v>3323</v>
      </c>
      <c r="S24" s="57">
        <f t="shared" si="2"/>
        <v>72.23913043478261</v>
      </c>
      <c r="T24" s="58">
        <v>9146</v>
      </c>
      <c r="U24" s="59">
        <f aca="true" t="shared" si="3" ref="U24:U33">IF(T24&lt;&gt;0,-(T24-R24)/T24,"")</f>
        <v>-0.636671769079379</v>
      </c>
      <c r="V24" s="64">
        <v>131705</v>
      </c>
      <c r="W24" s="66">
        <v>12834</v>
      </c>
      <c r="X24" s="57">
        <f aca="true" t="shared" si="4" ref="X24:X33">W24/I24</f>
        <v>279</v>
      </c>
      <c r="Y24" s="72">
        <v>12834</v>
      </c>
      <c r="Z24" s="75">
        <f aca="true" t="shared" si="5" ref="Z24:Z33">IF(Y24&lt;&gt;0,-(Y24-W24)/Y24,"")</f>
        <v>0</v>
      </c>
      <c r="AA24" s="67">
        <v>886367.76</v>
      </c>
      <c r="AB24" s="68">
        <v>77190</v>
      </c>
      <c r="AC24" s="97">
        <v>2721</v>
      </c>
      <c r="AD24" s="28"/>
    </row>
    <row r="25" spans="1:30" s="29" customFormat="1" ht="11.25">
      <c r="A25" s="31">
        <v>19</v>
      </c>
      <c r="B25" s="30"/>
      <c r="C25" s="46" t="s">
        <v>73</v>
      </c>
      <c r="D25" s="92" t="s">
        <v>74</v>
      </c>
      <c r="E25" s="60">
        <v>42699</v>
      </c>
      <c r="F25" s="49" t="s">
        <v>35</v>
      </c>
      <c r="G25" s="50">
        <v>50</v>
      </c>
      <c r="H25" s="50">
        <v>6</v>
      </c>
      <c r="I25" s="91">
        <v>6</v>
      </c>
      <c r="J25" s="51">
        <v>3</v>
      </c>
      <c r="K25" s="61">
        <v>6730.5</v>
      </c>
      <c r="L25" s="62">
        <v>296</v>
      </c>
      <c r="M25" s="61">
        <v>10294</v>
      </c>
      <c r="N25" s="62">
        <v>455</v>
      </c>
      <c r="O25" s="61">
        <v>9382</v>
      </c>
      <c r="P25" s="62">
        <v>397</v>
      </c>
      <c r="Q25" s="55">
        <f t="shared" si="0"/>
        <v>26406.5</v>
      </c>
      <c r="R25" s="56">
        <f t="shared" si="1"/>
        <v>1148</v>
      </c>
      <c r="S25" s="57">
        <f t="shared" si="2"/>
        <v>191.33333333333334</v>
      </c>
      <c r="T25" s="58">
        <v>5121</v>
      </c>
      <c r="U25" s="59">
        <f t="shared" si="3"/>
        <v>-0.7758250341730131</v>
      </c>
      <c r="V25" s="64">
        <v>122485.38</v>
      </c>
      <c r="W25" s="65">
        <v>8374</v>
      </c>
      <c r="X25" s="57">
        <f t="shared" si="4"/>
        <v>1395.6666666666667</v>
      </c>
      <c r="Y25" s="72">
        <v>8374</v>
      </c>
      <c r="Z25" s="75">
        <f t="shared" si="5"/>
        <v>0</v>
      </c>
      <c r="AA25" s="71">
        <v>436974.43</v>
      </c>
      <c r="AB25" s="72">
        <v>31180</v>
      </c>
      <c r="AC25" s="97">
        <v>2711</v>
      </c>
      <c r="AD25" s="28"/>
    </row>
    <row r="26" spans="1:30" s="29" customFormat="1" ht="11.25">
      <c r="A26" s="31">
        <v>20</v>
      </c>
      <c r="B26" s="30"/>
      <c r="C26" s="46" t="s">
        <v>79</v>
      </c>
      <c r="D26" s="92" t="s">
        <v>79</v>
      </c>
      <c r="E26" s="60">
        <v>42706</v>
      </c>
      <c r="F26" s="49" t="s">
        <v>7</v>
      </c>
      <c r="G26" s="50">
        <v>16</v>
      </c>
      <c r="H26" s="50">
        <v>12</v>
      </c>
      <c r="I26" s="91">
        <v>12</v>
      </c>
      <c r="J26" s="51">
        <v>2</v>
      </c>
      <c r="K26" s="61">
        <v>6671</v>
      </c>
      <c r="L26" s="62">
        <v>572</v>
      </c>
      <c r="M26" s="61">
        <v>7193</v>
      </c>
      <c r="N26" s="62">
        <v>533</v>
      </c>
      <c r="O26" s="61">
        <v>5318</v>
      </c>
      <c r="P26" s="62">
        <v>408</v>
      </c>
      <c r="Q26" s="55">
        <f t="shared" si="0"/>
        <v>19182</v>
      </c>
      <c r="R26" s="56">
        <f t="shared" si="1"/>
        <v>1513</v>
      </c>
      <c r="S26" s="57"/>
      <c r="T26" s="58">
        <v>3193</v>
      </c>
      <c r="U26" s="59">
        <f t="shared" si="3"/>
        <v>-0.5261509552145318</v>
      </c>
      <c r="V26" s="64">
        <v>73244</v>
      </c>
      <c r="W26" s="65">
        <v>6726</v>
      </c>
      <c r="X26" s="57">
        <f t="shared" si="4"/>
        <v>560.5</v>
      </c>
      <c r="Y26" s="72">
        <v>6726</v>
      </c>
      <c r="Z26" s="75">
        <f t="shared" si="5"/>
        <v>0</v>
      </c>
      <c r="AA26" s="69">
        <v>99436.5</v>
      </c>
      <c r="AB26" s="70">
        <v>8836</v>
      </c>
      <c r="AC26" s="97">
        <v>2738</v>
      </c>
      <c r="AD26" s="28"/>
    </row>
    <row r="27" spans="1:30" s="29" customFormat="1" ht="11.25">
      <c r="A27" s="31">
        <v>21</v>
      </c>
      <c r="B27" s="30"/>
      <c r="C27" s="46" t="s">
        <v>83</v>
      </c>
      <c r="D27" s="92" t="s">
        <v>83</v>
      </c>
      <c r="E27" s="60">
        <v>42706</v>
      </c>
      <c r="F27" s="49" t="s">
        <v>3</v>
      </c>
      <c r="G27" s="50">
        <v>112</v>
      </c>
      <c r="H27" s="50">
        <v>45</v>
      </c>
      <c r="I27" s="91">
        <v>45</v>
      </c>
      <c r="J27" s="51">
        <v>2</v>
      </c>
      <c r="K27" s="61">
        <v>3522</v>
      </c>
      <c r="L27" s="62">
        <v>347</v>
      </c>
      <c r="M27" s="61">
        <v>7242.5</v>
      </c>
      <c r="N27" s="62">
        <v>682</v>
      </c>
      <c r="O27" s="61">
        <v>6147</v>
      </c>
      <c r="P27" s="62">
        <v>596</v>
      </c>
      <c r="Q27" s="55">
        <f t="shared" si="0"/>
        <v>16911.5</v>
      </c>
      <c r="R27" s="56">
        <f t="shared" si="1"/>
        <v>1625</v>
      </c>
      <c r="S27" s="57">
        <f aca="true" t="shared" si="6" ref="S27:S35">R27/I27</f>
        <v>36.111111111111114</v>
      </c>
      <c r="T27" s="58">
        <v>6659</v>
      </c>
      <c r="U27" s="59">
        <f t="shared" si="3"/>
        <v>-0.755969364769485</v>
      </c>
      <c r="V27" s="64">
        <v>112382.92</v>
      </c>
      <c r="W27" s="65">
        <v>10975</v>
      </c>
      <c r="X27" s="57">
        <f t="shared" si="4"/>
        <v>243.88888888888889</v>
      </c>
      <c r="Y27" s="72">
        <v>10975</v>
      </c>
      <c r="Z27" s="75">
        <f t="shared" si="5"/>
        <v>0</v>
      </c>
      <c r="AA27" s="69">
        <v>129294.42</v>
      </c>
      <c r="AB27" s="70">
        <v>12600</v>
      </c>
      <c r="AC27" s="97">
        <v>2739</v>
      </c>
      <c r="AD27" s="28"/>
    </row>
    <row r="28" spans="1:30" s="29" customFormat="1" ht="11.25">
      <c r="A28" s="31">
        <v>22</v>
      </c>
      <c r="B28" s="83" t="s">
        <v>59</v>
      </c>
      <c r="C28" s="46" t="s">
        <v>89</v>
      </c>
      <c r="D28" s="92" t="s">
        <v>90</v>
      </c>
      <c r="E28" s="60">
        <v>42713</v>
      </c>
      <c r="F28" s="49" t="s">
        <v>7</v>
      </c>
      <c r="G28" s="50">
        <v>7</v>
      </c>
      <c r="H28" s="50">
        <v>7</v>
      </c>
      <c r="I28" s="91">
        <v>7</v>
      </c>
      <c r="J28" s="51">
        <v>1</v>
      </c>
      <c r="K28" s="61">
        <v>2330</v>
      </c>
      <c r="L28" s="62">
        <v>138</v>
      </c>
      <c r="M28" s="61">
        <v>5067.5</v>
      </c>
      <c r="N28" s="62">
        <v>281</v>
      </c>
      <c r="O28" s="61">
        <v>3306.5</v>
      </c>
      <c r="P28" s="62">
        <v>176</v>
      </c>
      <c r="Q28" s="55">
        <f t="shared" si="0"/>
        <v>10704</v>
      </c>
      <c r="R28" s="56">
        <f t="shared" si="1"/>
        <v>595</v>
      </c>
      <c r="S28" s="57">
        <f t="shared" si="6"/>
        <v>85</v>
      </c>
      <c r="T28" s="58"/>
      <c r="U28" s="59">
        <f t="shared" si="3"/>
      </c>
      <c r="V28" s="64">
        <v>1234.5</v>
      </c>
      <c r="W28" s="65">
        <v>138</v>
      </c>
      <c r="X28" s="57">
        <f t="shared" si="4"/>
        <v>19.714285714285715</v>
      </c>
      <c r="Y28" s="72">
        <v>138</v>
      </c>
      <c r="Z28" s="75">
        <f t="shared" si="5"/>
        <v>0</v>
      </c>
      <c r="AA28" s="69">
        <v>11938.5</v>
      </c>
      <c r="AB28" s="70">
        <v>733</v>
      </c>
      <c r="AC28" s="97">
        <v>2743</v>
      </c>
      <c r="AD28" s="28"/>
    </row>
    <row r="29" spans="1:30" s="29" customFormat="1" ht="11.25">
      <c r="A29" s="31">
        <v>23</v>
      </c>
      <c r="B29" s="30"/>
      <c r="C29" s="46" t="s">
        <v>72</v>
      </c>
      <c r="D29" s="92" t="s">
        <v>72</v>
      </c>
      <c r="E29" s="60">
        <v>42699</v>
      </c>
      <c r="F29" s="49" t="s">
        <v>7</v>
      </c>
      <c r="G29" s="50">
        <v>10</v>
      </c>
      <c r="H29" s="50">
        <v>7</v>
      </c>
      <c r="I29" s="91">
        <v>7</v>
      </c>
      <c r="J29" s="51">
        <v>3</v>
      </c>
      <c r="K29" s="61">
        <v>1981.5</v>
      </c>
      <c r="L29" s="62">
        <v>102</v>
      </c>
      <c r="M29" s="61">
        <v>3944</v>
      </c>
      <c r="N29" s="62">
        <v>300</v>
      </c>
      <c r="O29" s="61">
        <v>3064.5</v>
      </c>
      <c r="P29" s="62">
        <v>180</v>
      </c>
      <c r="Q29" s="55">
        <f t="shared" si="0"/>
        <v>8990</v>
      </c>
      <c r="R29" s="56">
        <f t="shared" si="1"/>
        <v>582</v>
      </c>
      <c r="S29" s="57">
        <f t="shared" si="6"/>
        <v>83.14285714285714</v>
      </c>
      <c r="T29" s="58">
        <v>777</v>
      </c>
      <c r="U29" s="59">
        <f t="shared" si="3"/>
        <v>-0.25096525096525096</v>
      </c>
      <c r="V29" s="64">
        <v>24405.3</v>
      </c>
      <c r="W29" s="65">
        <v>1562</v>
      </c>
      <c r="X29" s="57">
        <f t="shared" si="4"/>
        <v>223.14285714285714</v>
      </c>
      <c r="Y29" s="72">
        <v>1562</v>
      </c>
      <c r="Z29" s="75">
        <f t="shared" si="5"/>
        <v>0</v>
      </c>
      <c r="AA29" s="69">
        <v>77742.3</v>
      </c>
      <c r="AB29" s="70">
        <v>5105</v>
      </c>
      <c r="AC29" s="97">
        <v>2729</v>
      </c>
      <c r="AD29" s="28"/>
    </row>
    <row r="30" spans="1:30" s="29" customFormat="1" ht="11.25">
      <c r="A30" s="31">
        <v>24</v>
      </c>
      <c r="B30" s="30"/>
      <c r="C30" s="47" t="s">
        <v>75</v>
      </c>
      <c r="D30" s="93" t="s">
        <v>76</v>
      </c>
      <c r="E30" s="76">
        <v>42699</v>
      </c>
      <c r="F30" s="49" t="s">
        <v>38</v>
      </c>
      <c r="G30" s="53">
        <v>78</v>
      </c>
      <c r="H30" s="53">
        <v>44</v>
      </c>
      <c r="I30" s="91">
        <v>9</v>
      </c>
      <c r="J30" s="51">
        <v>3</v>
      </c>
      <c r="K30" s="61">
        <v>726</v>
      </c>
      <c r="L30" s="62">
        <v>85</v>
      </c>
      <c r="M30" s="61">
        <v>1931</v>
      </c>
      <c r="N30" s="62">
        <v>222</v>
      </c>
      <c r="O30" s="61">
        <v>1429</v>
      </c>
      <c r="P30" s="62">
        <v>160</v>
      </c>
      <c r="Q30" s="55">
        <f t="shared" si="0"/>
        <v>4086</v>
      </c>
      <c r="R30" s="56">
        <f t="shared" si="1"/>
        <v>467</v>
      </c>
      <c r="S30" s="57">
        <f t="shared" si="6"/>
        <v>51.888888888888886</v>
      </c>
      <c r="T30" s="58">
        <v>2362</v>
      </c>
      <c r="U30" s="59">
        <f t="shared" si="3"/>
        <v>-0.8022861981371718</v>
      </c>
      <c r="V30" s="64">
        <v>35950</v>
      </c>
      <c r="W30" s="65">
        <v>3794</v>
      </c>
      <c r="X30" s="57">
        <f t="shared" si="4"/>
        <v>421.55555555555554</v>
      </c>
      <c r="Y30" s="54">
        <v>3794</v>
      </c>
      <c r="Z30" s="75">
        <f t="shared" si="5"/>
        <v>0</v>
      </c>
      <c r="AA30" s="67">
        <v>159772.5</v>
      </c>
      <c r="AB30" s="68">
        <v>16317</v>
      </c>
      <c r="AC30" s="97">
        <v>2731</v>
      </c>
      <c r="AD30" s="28"/>
    </row>
    <row r="31" spans="1:30" s="29" customFormat="1" ht="11.25">
      <c r="A31" s="31">
        <v>25</v>
      </c>
      <c r="B31" s="30"/>
      <c r="C31" s="46" t="s">
        <v>10</v>
      </c>
      <c r="D31" s="92" t="s">
        <v>10</v>
      </c>
      <c r="E31" s="60">
        <v>42594</v>
      </c>
      <c r="F31" s="49" t="s">
        <v>7</v>
      </c>
      <c r="G31" s="50">
        <v>10</v>
      </c>
      <c r="H31" s="50">
        <v>8</v>
      </c>
      <c r="I31" s="91">
        <v>8</v>
      </c>
      <c r="J31" s="51">
        <v>5</v>
      </c>
      <c r="K31" s="61">
        <v>783</v>
      </c>
      <c r="L31" s="62">
        <v>76</v>
      </c>
      <c r="M31" s="61">
        <v>2167.5</v>
      </c>
      <c r="N31" s="62">
        <v>159</v>
      </c>
      <c r="O31" s="61">
        <v>683</v>
      </c>
      <c r="P31" s="62">
        <v>57</v>
      </c>
      <c r="Q31" s="55">
        <f t="shared" si="0"/>
        <v>3633.5</v>
      </c>
      <c r="R31" s="56">
        <f t="shared" si="1"/>
        <v>292</v>
      </c>
      <c r="S31" s="57">
        <f t="shared" si="6"/>
        <v>36.5</v>
      </c>
      <c r="T31" s="58">
        <v>309</v>
      </c>
      <c r="U31" s="59">
        <f t="shared" si="3"/>
        <v>-0.05501618122977346</v>
      </c>
      <c r="V31" s="64">
        <v>7027</v>
      </c>
      <c r="W31" s="65">
        <v>626</v>
      </c>
      <c r="X31" s="57">
        <f t="shared" si="4"/>
        <v>78.25</v>
      </c>
      <c r="Y31" s="72">
        <v>626</v>
      </c>
      <c r="Z31" s="75">
        <f t="shared" si="5"/>
        <v>0</v>
      </c>
      <c r="AA31" s="69">
        <v>12314.5</v>
      </c>
      <c r="AB31" s="70">
        <v>1046</v>
      </c>
      <c r="AC31" s="97">
        <v>2589</v>
      </c>
      <c r="AD31" s="28"/>
    </row>
    <row r="32" spans="1:30" s="29" customFormat="1" ht="11.25">
      <c r="A32" s="31">
        <v>26</v>
      </c>
      <c r="B32" s="30"/>
      <c r="C32" s="46" t="s">
        <v>65</v>
      </c>
      <c r="D32" s="92" t="s">
        <v>64</v>
      </c>
      <c r="E32" s="60">
        <v>42692</v>
      </c>
      <c r="F32" s="49" t="s">
        <v>7</v>
      </c>
      <c r="G32" s="50">
        <v>10</v>
      </c>
      <c r="H32" s="50">
        <v>6</v>
      </c>
      <c r="I32" s="91">
        <v>6</v>
      </c>
      <c r="J32" s="51">
        <v>4</v>
      </c>
      <c r="K32" s="61">
        <v>555.5</v>
      </c>
      <c r="L32" s="62">
        <v>35</v>
      </c>
      <c r="M32" s="61">
        <v>1445</v>
      </c>
      <c r="N32" s="62">
        <v>86</v>
      </c>
      <c r="O32" s="61">
        <v>1598.5</v>
      </c>
      <c r="P32" s="62">
        <v>85</v>
      </c>
      <c r="Q32" s="55">
        <f t="shared" si="0"/>
        <v>3599</v>
      </c>
      <c r="R32" s="56">
        <f t="shared" si="1"/>
        <v>206</v>
      </c>
      <c r="S32" s="57">
        <f t="shared" si="6"/>
        <v>34.333333333333336</v>
      </c>
      <c r="T32" s="58">
        <v>397</v>
      </c>
      <c r="U32" s="59">
        <f t="shared" si="3"/>
        <v>-0.4811083123425693</v>
      </c>
      <c r="V32" s="64">
        <v>9245.9</v>
      </c>
      <c r="W32" s="65">
        <v>689</v>
      </c>
      <c r="X32" s="57">
        <f t="shared" si="4"/>
        <v>114.83333333333333</v>
      </c>
      <c r="Y32" s="72">
        <v>689</v>
      </c>
      <c r="Z32" s="75">
        <f t="shared" si="5"/>
        <v>0</v>
      </c>
      <c r="AA32" s="69">
        <v>50851.9</v>
      </c>
      <c r="AB32" s="70">
        <v>3814</v>
      </c>
      <c r="AC32" s="97">
        <v>2718</v>
      </c>
      <c r="AD32" s="28"/>
    </row>
    <row r="33" spans="1:30" s="29" customFormat="1" ht="11.25">
      <c r="A33" s="31">
        <v>27</v>
      </c>
      <c r="B33" s="30"/>
      <c r="C33" s="47" t="s">
        <v>17</v>
      </c>
      <c r="D33" s="93" t="s">
        <v>17</v>
      </c>
      <c r="E33" s="76">
        <v>42664</v>
      </c>
      <c r="F33" s="49" t="s">
        <v>1</v>
      </c>
      <c r="G33" s="53">
        <v>341</v>
      </c>
      <c r="H33" s="53">
        <v>3</v>
      </c>
      <c r="I33" s="91">
        <v>3</v>
      </c>
      <c r="J33" s="51">
        <v>8</v>
      </c>
      <c r="K33" s="61">
        <v>1345</v>
      </c>
      <c r="L33" s="62">
        <v>236</v>
      </c>
      <c r="M33" s="61">
        <v>1427</v>
      </c>
      <c r="N33" s="62">
        <v>240</v>
      </c>
      <c r="O33" s="61">
        <v>781</v>
      </c>
      <c r="P33" s="62">
        <v>190</v>
      </c>
      <c r="Q33" s="55">
        <f t="shared" si="0"/>
        <v>3553</v>
      </c>
      <c r="R33" s="56">
        <f t="shared" si="1"/>
        <v>666</v>
      </c>
      <c r="S33" s="57">
        <f t="shared" si="6"/>
        <v>222</v>
      </c>
      <c r="T33" s="58">
        <v>917</v>
      </c>
      <c r="U33" s="59">
        <f t="shared" si="3"/>
        <v>-0.2737186477644493</v>
      </c>
      <c r="V33" s="64">
        <v>17411</v>
      </c>
      <c r="W33" s="66">
        <v>1514</v>
      </c>
      <c r="X33" s="57">
        <f t="shared" si="4"/>
        <v>504.6666666666667</v>
      </c>
      <c r="Y33" s="54">
        <v>1514</v>
      </c>
      <c r="Z33" s="75">
        <f t="shared" si="5"/>
        <v>0</v>
      </c>
      <c r="AA33" s="67">
        <v>15524201</v>
      </c>
      <c r="AB33" s="68">
        <v>1370896</v>
      </c>
      <c r="AC33" s="97">
        <v>2694</v>
      </c>
      <c r="AD33" s="28"/>
    </row>
    <row r="34" spans="1:30" s="29" customFormat="1" ht="11.25">
      <c r="A34" s="31">
        <v>28</v>
      </c>
      <c r="B34" s="83" t="s">
        <v>59</v>
      </c>
      <c r="C34" s="46" t="s">
        <v>100</v>
      </c>
      <c r="D34" s="48" t="s">
        <v>100</v>
      </c>
      <c r="E34" s="60">
        <v>42713</v>
      </c>
      <c r="F34" s="49" t="s">
        <v>6</v>
      </c>
      <c r="G34" s="50">
        <v>21</v>
      </c>
      <c r="H34" s="50">
        <v>21</v>
      </c>
      <c r="I34" s="91">
        <v>21</v>
      </c>
      <c r="J34" s="51">
        <v>1</v>
      </c>
      <c r="K34" s="61">
        <v>684</v>
      </c>
      <c r="L34" s="62">
        <v>65</v>
      </c>
      <c r="M34" s="61">
        <v>1266.5</v>
      </c>
      <c r="N34" s="62">
        <v>121</v>
      </c>
      <c r="O34" s="61">
        <v>1513.5</v>
      </c>
      <c r="P34" s="62">
        <v>154</v>
      </c>
      <c r="Q34" s="55">
        <f t="shared" si="0"/>
        <v>3464</v>
      </c>
      <c r="R34" s="56">
        <f t="shared" si="1"/>
        <v>340</v>
      </c>
      <c r="S34" s="57">
        <f t="shared" si="6"/>
        <v>16.19047619047619</v>
      </c>
      <c r="T34" s="58"/>
      <c r="U34" s="59"/>
      <c r="V34" s="64"/>
      <c r="W34" s="65"/>
      <c r="X34" s="57"/>
      <c r="Y34" s="72"/>
      <c r="Z34" s="75"/>
      <c r="AA34" s="69">
        <v>3464</v>
      </c>
      <c r="AB34" s="70">
        <v>340</v>
      </c>
      <c r="AC34" s="97">
        <v>2735</v>
      </c>
      <c r="AD34" s="28"/>
    </row>
    <row r="35" spans="1:30" s="29" customFormat="1" ht="11.25">
      <c r="A35" s="31">
        <v>29</v>
      </c>
      <c r="B35" s="30"/>
      <c r="C35" s="46" t="s">
        <v>20</v>
      </c>
      <c r="D35" s="92" t="s">
        <v>19</v>
      </c>
      <c r="E35" s="60">
        <v>42671</v>
      </c>
      <c r="F35" s="49" t="s">
        <v>3</v>
      </c>
      <c r="G35" s="50">
        <v>321</v>
      </c>
      <c r="H35" s="50">
        <v>2</v>
      </c>
      <c r="I35" s="91">
        <v>2</v>
      </c>
      <c r="J35" s="51">
        <v>7</v>
      </c>
      <c r="K35" s="61">
        <v>403</v>
      </c>
      <c r="L35" s="62">
        <v>37</v>
      </c>
      <c r="M35" s="61">
        <v>1055.5</v>
      </c>
      <c r="N35" s="62">
        <v>93</v>
      </c>
      <c r="O35" s="61">
        <v>923</v>
      </c>
      <c r="P35" s="62">
        <v>85</v>
      </c>
      <c r="Q35" s="55">
        <f t="shared" si="0"/>
        <v>2381.5</v>
      </c>
      <c r="R35" s="56">
        <f t="shared" si="1"/>
        <v>215</v>
      </c>
      <c r="S35" s="57">
        <f t="shared" si="6"/>
        <v>107.5</v>
      </c>
      <c r="T35" s="58">
        <v>547</v>
      </c>
      <c r="U35" s="59">
        <f aca="true" t="shared" si="7" ref="U35:U46">IF(T35&lt;&gt;0,-(T35-R35)/T35,"")</f>
        <v>-0.6069469835466179</v>
      </c>
      <c r="V35" s="64">
        <v>9099</v>
      </c>
      <c r="W35" s="65">
        <v>851</v>
      </c>
      <c r="X35" s="57">
        <f aca="true" t="shared" si="8" ref="X35:X46">W35/I35</f>
        <v>425.5</v>
      </c>
      <c r="Y35" s="72">
        <v>851</v>
      </c>
      <c r="Z35" s="75">
        <f aca="true" t="shared" si="9" ref="Z35:Z46">IF(Y35&lt;&gt;0,-(Y35-W35)/Y35,"")</f>
        <v>0</v>
      </c>
      <c r="AA35" s="69">
        <v>5045021.52</v>
      </c>
      <c r="AB35" s="70">
        <v>451275</v>
      </c>
      <c r="AC35" s="97">
        <v>2699</v>
      </c>
      <c r="AD35" s="28"/>
    </row>
    <row r="36" spans="1:30" s="29" customFormat="1" ht="11.25">
      <c r="A36" s="31">
        <v>30</v>
      </c>
      <c r="B36" s="30"/>
      <c r="C36" s="46" t="s">
        <v>80</v>
      </c>
      <c r="D36" s="92" t="s">
        <v>80</v>
      </c>
      <c r="E36" s="60">
        <v>42706</v>
      </c>
      <c r="F36" s="49" t="s">
        <v>7</v>
      </c>
      <c r="G36" s="50">
        <v>10</v>
      </c>
      <c r="H36" s="50">
        <v>8</v>
      </c>
      <c r="I36" s="91">
        <v>8</v>
      </c>
      <c r="J36" s="51">
        <v>2</v>
      </c>
      <c r="K36" s="61">
        <v>2070</v>
      </c>
      <c r="L36" s="62">
        <v>207</v>
      </c>
      <c r="M36" s="61">
        <v>4859</v>
      </c>
      <c r="N36" s="62">
        <v>356</v>
      </c>
      <c r="O36" s="61">
        <v>2108</v>
      </c>
      <c r="P36" s="62">
        <v>176</v>
      </c>
      <c r="Q36" s="55">
        <v>1782</v>
      </c>
      <c r="R36" s="56">
        <v>356</v>
      </c>
      <c r="S36" s="57"/>
      <c r="T36" s="58">
        <v>356</v>
      </c>
      <c r="U36" s="59">
        <f t="shared" si="7"/>
        <v>0</v>
      </c>
      <c r="V36" s="64">
        <v>18134.5</v>
      </c>
      <c r="W36" s="65">
        <v>1518</v>
      </c>
      <c r="X36" s="57">
        <f t="shared" si="8"/>
        <v>189.75</v>
      </c>
      <c r="Y36" s="72">
        <v>1518</v>
      </c>
      <c r="Z36" s="75">
        <f t="shared" si="9"/>
        <v>0</v>
      </c>
      <c r="AA36" s="69">
        <v>28953.5</v>
      </c>
      <c r="AB36" s="70">
        <v>2613</v>
      </c>
      <c r="AC36" s="97">
        <v>2733</v>
      </c>
      <c r="AD36" s="28"/>
    </row>
    <row r="37" spans="1:30" s="29" customFormat="1" ht="11.25">
      <c r="A37" s="31">
        <v>31</v>
      </c>
      <c r="B37" s="30"/>
      <c r="C37" s="46" t="s">
        <v>31</v>
      </c>
      <c r="D37" s="92" t="s">
        <v>32</v>
      </c>
      <c r="E37" s="60">
        <v>42685</v>
      </c>
      <c r="F37" s="49" t="s">
        <v>7</v>
      </c>
      <c r="G37" s="50">
        <v>12</v>
      </c>
      <c r="H37" s="50">
        <v>4</v>
      </c>
      <c r="I37" s="91">
        <v>4</v>
      </c>
      <c r="J37" s="51">
        <v>5</v>
      </c>
      <c r="K37" s="61">
        <v>84</v>
      </c>
      <c r="L37" s="62">
        <v>6</v>
      </c>
      <c r="M37" s="61">
        <v>787.8</v>
      </c>
      <c r="N37" s="62">
        <v>155</v>
      </c>
      <c r="O37" s="61">
        <v>674.8</v>
      </c>
      <c r="P37" s="62">
        <v>141</v>
      </c>
      <c r="Q37" s="55">
        <f aca="true" t="shared" si="10" ref="Q37:Q46">K37+M37+O37</f>
        <v>1546.6</v>
      </c>
      <c r="R37" s="56">
        <f aca="true" t="shared" si="11" ref="R37:R46">L37+N37+P37</f>
        <v>302</v>
      </c>
      <c r="S37" s="57">
        <f aca="true" t="shared" si="12" ref="S37:S46">R37/I37</f>
        <v>75.5</v>
      </c>
      <c r="T37" s="58">
        <v>365</v>
      </c>
      <c r="U37" s="59">
        <f t="shared" si="7"/>
        <v>-0.1726027397260274</v>
      </c>
      <c r="V37" s="64">
        <v>5762.5</v>
      </c>
      <c r="W37" s="65">
        <v>574</v>
      </c>
      <c r="X37" s="57">
        <f t="shared" si="8"/>
        <v>143.5</v>
      </c>
      <c r="Y37" s="72">
        <v>574</v>
      </c>
      <c r="Z37" s="75">
        <f t="shared" si="9"/>
        <v>0</v>
      </c>
      <c r="AA37" s="69">
        <v>64101.899999999994</v>
      </c>
      <c r="AB37" s="70">
        <v>5033</v>
      </c>
      <c r="AC37" s="97">
        <v>2712</v>
      </c>
      <c r="AD37" s="28"/>
    </row>
    <row r="38" spans="1:30" s="29" customFormat="1" ht="11.25">
      <c r="A38" s="31">
        <v>32</v>
      </c>
      <c r="B38" s="30"/>
      <c r="C38" s="46" t="s">
        <v>69</v>
      </c>
      <c r="D38" s="92" t="s">
        <v>70</v>
      </c>
      <c r="E38" s="60">
        <v>42692</v>
      </c>
      <c r="F38" s="49" t="s">
        <v>35</v>
      </c>
      <c r="G38" s="50">
        <v>200</v>
      </c>
      <c r="H38" s="50">
        <v>2</v>
      </c>
      <c r="I38" s="91">
        <v>2</v>
      </c>
      <c r="J38" s="51">
        <v>4</v>
      </c>
      <c r="K38" s="61">
        <v>104</v>
      </c>
      <c r="L38" s="62">
        <v>23</v>
      </c>
      <c r="M38" s="61">
        <v>363</v>
      </c>
      <c r="N38" s="62">
        <v>86</v>
      </c>
      <c r="O38" s="61">
        <v>295</v>
      </c>
      <c r="P38" s="62">
        <v>68</v>
      </c>
      <c r="Q38" s="55">
        <f t="shared" si="10"/>
        <v>762</v>
      </c>
      <c r="R38" s="56">
        <f t="shared" si="11"/>
        <v>177</v>
      </c>
      <c r="S38" s="57">
        <f t="shared" si="12"/>
        <v>88.5</v>
      </c>
      <c r="T38" s="58">
        <v>778</v>
      </c>
      <c r="U38" s="59">
        <f t="shared" si="7"/>
        <v>-0.7724935732647815</v>
      </c>
      <c r="V38" s="64">
        <v>14493.5</v>
      </c>
      <c r="W38" s="65">
        <v>1205</v>
      </c>
      <c r="X38" s="57">
        <f t="shared" si="8"/>
        <v>602.5</v>
      </c>
      <c r="Y38" s="72">
        <v>1205</v>
      </c>
      <c r="Z38" s="75">
        <f t="shared" si="9"/>
        <v>0</v>
      </c>
      <c r="AA38" s="71">
        <v>999098.27</v>
      </c>
      <c r="AB38" s="72">
        <v>84721</v>
      </c>
      <c r="AC38" s="97">
        <v>2717</v>
      </c>
      <c r="AD38" s="28"/>
    </row>
    <row r="39" spans="1:30" s="29" customFormat="1" ht="11.25">
      <c r="A39" s="31">
        <v>33</v>
      </c>
      <c r="B39" s="27"/>
      <c r="C39" s="47" t="s">
        <v>13</v>
      </c>
      <c r="D39" s="93" t="s">
        <v>13</v>
      </c>
      <c r="E39" s="76">
        <v>42650</v>
      </c>
      <c r="F39" s="49" t="s">
        <v>2</v>
      </c>
      <c r="G39" s="53">
        <v>212</v>
      </c>
      <c r="H39" s="53">
        <v>1</v>
      </c>
      <c r="I39" s="91">
        <v>1</v>
      </c>
      <c r="J39" s="51">
        <v>10</v>
      </c>
      <c r="K39" s="61">
        <v>32</v>
      </c>
      <c r="L39" s="62">
        <v>2</v>
      </c>
      <c r="M39" s="61">
        <v>91</v>
      </c>
      <c r="N39" s="62">
        <v>6</v>
      </c>
      <c r="O39" s="61">
        <v>638</v>
      </c>
      <c r="P39" s="62">
        <v>55</v>
      </c>
      <c r="Q39" s="55">
        <f t="shared" si="10"/>
        <v>761</v>
      </c>
      <c r="R39" s="56">
        <f t="shared" si="11"/>
        <v>63</v>
      </c>
      <c r="S39" s="57">
        <f t="shared" si="12"/>
        <v>63</v>
      </c>
      <c r="T39" s="58">
        <v>90</v>
      </c>
      <c r="U39" s="59">
        <f t="shared" si="7"/>
        <v>-0.3</v>
      </c>
      <c r="V39" s="64">
        <v>2125</v>
      </c>
      <c r="W39" s="65">
        <v>227</v>
      </c>
      <c r="X39" s="57">
        <f t="shared" si="8"/>
        <v>227</v>
      </c>
      <c r="Y39" s="54">
        <v>227</v>
      </c>
      <c r="Z39" s="75">
        <f t="shared" si="9"/>
        <v>0</v>
      </c>
      <c r="AA39" s="67">
        <v>858757</v>
      </c>
      <c r="AB39" s="68">
        <v>78580</v>
      </c>
      <c r="AC39" s="97">
        <v>2684</v>
      </c>
      <c r="AD39" s="28"/>
    </row>
    <row r="40" spans="1:30" s="29" customFormat="1" ht="11.25">
      <c r="A40" s="31">
        <v>34</v>
      </c>
      <c r="B40" s="30"/>
      <c r="C40" s="46" t="s">
        <v>21</v>
      </c>
      <c r="D40" s="92" t="s">
        <v>21</v>
      </c>
      <c r="E40" s="60">
        <v>42678</v>
      </c>
      <c r="F40" s="49" t="s">
        <v>3</v>
      </c>
      <c r="G40" s="50">
        <v>340</v>
      </c>
      <c r="H40" s="50">
        <v>4</v>
      </c>
      <c r="I40" s="91">
        <v>4</v>
      </c>
      <c r="J40" s="51">
        <v>6</v>
      </c>
      <c r="K40" s="61">
        <v>96</v>
      </c>
      <c r="L40" s="62">
        <v>15</v>
      </c>
      <c r="M40" s="61">
        <v>297</v>
      </c>
      <c r="N40" s="62">
        <v>33</v>
      </c>
      <c r="O40" s="61">
        <v>345</v>
      </c>
      <c r="P40" s="62">
        <v>39</v>
      </c>
      <c r="Q40" s="55">
        <f t="shared" si="10"/>
        <v>738</v>
      </c>
      <c r="R40" s="56">
        <f t="shared" si="11"/>
        <v>87</v>
      </c>
      <c r="S40" s="57">
        <f t="shared" si="12"/>
        <v>21.75</v>
      </c>
      <c r="T40" s="58">
        <v>155</v>
      </c>
      <c r="U40" s="59">
        <f t="shared" si="7"/>
        <v>-0.43870967741935485</v>
      </c>
      <c r="V40" s="64">
        <v>2923</v>
      </c>
      <c r="W40" s="65">
        <v>290</v>
      </c>
      <c r="X40" s="57">
        <f t="shared" si="8"/>
        <v>72.5</v>
      </c>
      <c r="Y40" s="72">
        <v>290</v>
      </c>
      <c r="Z40" s="75">
        <f t="shared" si="9"/>
        <v>0</v>
      </c>
      <c r="AA40" s="69">
        <v>2111251.92</v>
      </c>
      <c r="AB40" s="70">
        <v>196198</v>
      </c>
      <c r="AC40" s="97">
        <v>2706</v>
      </c>
      <c r="AD40" s="28"/>
    </row>
    <row r="41" spans="1:30" s="29" customFormat="1" ht="11.25">
      <c r="A41" s="31">
        <v>35</v>
      </c>
      <c r="B41" s="27"/>
      <c r="C41" s="47" t="s">
        <v>11</v>
      </c>
      <c r="D41" s="93" t="s">
        <v>12</v>
      </c>
      <c r="E41" s="76">
        <v>42636</v>
      </c>
      <c r="F41" s="49" t="s">
        <v>2</v>
      </c>
      <c r="G41" s="53">
        <v>254</v>
      </c>
      <c r="H41" s="53">
        <v>1</v>
      </c>
      <c r="I41" s="91">
        <v>1</v>
      </c>
      <c r="J41" s="51">
        <v>12</v>
      </c>
      <c r="K41" s="61">
        <v>371</v>
      </c>
      <c r="L41" s="62">
        <v>53</v>
      </c>
      <c r="M41" s="61">
        <v>16</v>
      </c>
      <c r="N41" s="62">
        <v>2</v>
      </c>
      <c r="O41" s="61">
        <v>72</v>
      </c>
      <c r="P41" s="62">
        <v>9</v>
      </c>
      <c r="Q41" s="55">
        <f t="shared" si="10"/>
        <v>459</v>
      </c>
      <c r="R41" s="56">
        <f t="shared" si="11"/>
        <v>64</v>
      </c>
      <c r="S41" s="57">
        <f t="shared" si="12"/>
        <v>64</v>
      </c>
      <c r="T41" s="58">
        <v>102</v>
      </c>
      <c r="U41" s="59">
        <f t="shared" si="7"/>
        <v>-0.37254901960784315</v>
      </c>
      <c r="V41" s="64">
        <v>2101</v>
      </c>
      <c r="W41" s="65">
        <v>311</v>
      </c>
      <c r="X41" s="57">
        <f t="shared" si="8"/>
        <v>311</v>
      </c>
      <c r="Y41" s="54">
        <v>311</v>
      </c>
      <c r="Z41" s="75">
        <f t="shared" si="9"/>
        <v>0</v>
      </c>
      <c r="AA41" s="67">
        <v>3003792</v>
      </c>
      <c r="AB41" s="68">
        <v>248177</v>
      </c>
      <c r="AC41" s="97">
        <v>2659</v>
      </c>
      <c r="AD41" s="28"/>
    </row>
    <row r="42" spans="1:30" s="29" customFormat="1" ht="11.25">
      <c r="A42" s="31">
        <v>36</v>
      </c>
      <c r="B42" s="30"/>
      <c r="C42" s="46" t="s">
        <v>9</v>
      </c>
      <c r="D42" s="48" t="s">
        <v>9</v>
      </c>
      <c r="E42" s="60">
        <v>42510</v>
      </c>
      <c r="F42" s="49" t="s">
        <v>35</v>
      </c>
      <c r="G42" s="50">
        <v>202</v>
      </c>
      <c r="H42" s="50">
        <v>3</v>
      </c>
      <c r="I42" s="91">
        <v>3</v>
      </c>
      <c r="J42" s="51">
        <v>17</v>
      </c>
      <c r="K42" s="61">
        <v>24</v>
      </c>
      <c r="L42" s="62">
        <v>2</v>
      </c>
      <c r="M42" s="61">
        <v>192</v>
      </c>
      <c r="N42" s="62">
        <v>23</v>
      </c>
      <c r="O42" s="61">
        <v>188</v>
      </c>
      <c r="P42" s="62">
        <v>21</v>
      </c>
      <c r="Q42" s="55">
        <f t="shared" si="10"/>
        <v>404</v>
      </c>
      <c r="R42" s="56">
        <f t="shared" si="11"/>
        <v>46</v>
      </c>
      <c r="S42" s="57">
        <f t="shared" si="12"/>
        <v>15.333333333333334</v>
      </c>
      <c r="T42" s="58">
        <v>8</v>
      </c>
      <c r="U42" s="59">
        <f t="shared" si="7"/>
        <v>4.75</v>
      </c>
      <c r="V42" s="64">
        <v>140</v>
      </c>
      <c r="W42" s="65">
        <v>14</v>
      </c>
      <c r="X42" s="57">
        <f t="shared" si="8"/>
        <v>4.666666666666667</v>
      </c>
      <c r="Y42" s="72">
        <v>14</v>
      </c>
      <c r="Z42" s="75">
        <f t="shared" si="9"/>
        <v>0</v>
      </c>
      <c r="AA42" s="71">
        <v>1579949.03</v>
      </c>
      <c r="AB42" s="72">
        <v>170222</v>
      </c>
      <c r="AC42" s="97">
        <v>2542</v>
      </c>
      <c r="AD42" s="28"/>
    </row>
    <row r="43" spans="1:30" s="29" customFormat="1" ht="11.25">
      <c r="A43" s="31">
        <v>37</v>
      </c>
      <c r="B43" s="30"/>
      <c r="C43" s="46" t="s">
        <v>15</v>
      </c>
      <c r="D43" s="92" t="s">
        <v>16</v>
      </c>
      <c r="E43" s="60">
        <v>42664</v>
      </c>
      <c r="F43" s="49" t="s">
        <v>5</v>
      </c>
      <c r="G43" s="50">
        <v>138</v>
      </c>
      <c r="H43" s="50">
        <v>1</v>
      </c>
      <c r="I43" s="91">
        <v>1</v>
      </c>
      <c r="J43" s="51">
        <v>8</v>
      </c>
      <c r="K43" s="61">
        <v>120</v>
      </c>
      <c r="L43" s="62">
        <v>20</v>
      </c>
      <c r="M43" s="61">
        <v>166</v>
      </c>
      <c r="N43" s="62">
        <v>27</v>
      </c>
      <c r="O43" s="61">
        <v>111</v>
      </c>
      <c r="P43" s="62">
        <v>18</v>
      </c>
      <c r="Q43" s="55">
        <f t="shared" si="10"/>
        <v>397</v>
      </c>
      <c r="R43" s="56">
        <f t="shared" si="11"/>
        <v>65</v>
      </c>
      <c r="S43" s="57">
        <f t="shared" si="12"/>
        <v>65</v>
      </c>
      <c r="T43" s="58">
        <v>80</v>
      </c>
      <c r="U43" s="59">
        <f t="shared" si="7"/>
        <v>-0.1875</v>
      </c>
      <c r="V43" s="64">
        <v>988</v>
      </c>
      <c r="W43" s="66">
        <v>152</v>
      </c>
      <c r="X43" s="57">
        <f t="shared" si="8"/>
        <v>152</v>
      </c>
      <c r="Y43" s="72">
        <v>152</v>
      </c>
      <c r="Z43" s="75">
        <f t="shared" si="9"/>
        <v>0</v>
      </c>
      <c r="AA43" s="67">
        <v>580379.34</v>
      </c>
      <c r="AB43" s="68">
        <v>50781</v>
      </c>
      <c r="AC43" s="97">
        <v>2426</v>
      </c>
      <c r="AD43" s="28"/>
    </row>
    <row r="44" spans="1:30" s="29" customFormat="1" ht="11.25">
      <c r="A44" s="31">
        <v>38</v>
      </c>
      <c r="B44" s="30"/>
      <c r="C44" s="46" t="s">
        <v>23</v>
      </c>
      <c r="D44" s="48" t="s">
        <v>24</v>
      </c>
      <c r="E44" s="60">
        <v>42678</v>
      </c>
      <c r="F44" s="49" t="s">
        <v>4</v>
      </c>
      <c r="G44" s="50">
        <v>13</v>
      </c>
      <c r="H44" s="50">
        <v>1</v>
      </c>
      <c r="I44" s="91">
        <v>1</v>
      </c>
      <c r="J44" s="51">
        <v>5</v>
      </c>
      <c r="K44" s="61">
        <v>130</v>
      </c>
      <c r="L44" s="62">
        <v>13</v>
      </c>
      <c r="M44" s="61">
        <v>40</v>
      </c>
      <c r="N44" s="62">
        <v>4</v>
      </c>
      <c r="O44" s="61">
        <v>130</v>
      </c>
      <c r="P44" s="62">
        <v>13</v>
      </c>
      <c r="Q44" s="55">
        <f t="shared" si="10"/>
        <v>300</v>
      </c>
      <c r="R44" s="56">
        <f t="shared" si="11"/>
        <v>30</v>
      </c>
      <c r="S44" s="57">
        <f t="shared" si="12"/>
        <v>30</v>
      </c>
      <c r="T44" s="58">
        <v>50</v>
      </c>
      <c r="U44" s="59">
        <f t="shared" si="7"/>
        <v>-0.4</v>
      </c>
      <c r="V44" s="64">
        <v>2663</v>
      </c>
      <c r="W44" s="66">
        <v>294</v>
      </c>
      <c r="X44" s="57">
        <f t="shared" si="8"/>
        <v>294</v>
      </c>
      <c r="Y44" s="72">
        <v>294</v>
      </c>
      <c r="Z44" s="75">
        <f t="shared" si="9"/>
        <v>0</v>
      </c>
      <c r="AA44" s="67">
        <v>63191</v>
      </c>
      <c r="AB44" s="68">
        <v>3550</v>
      </c>
      <c r="AC44" s="97">
        <v>2710</v>
      </c>
      <c r="AD44" s="28"/>
    </row>
    <row r="45" spans="1:30" s="29" customFormat="1" ht="11.25">
      <c r="A45" s="31">
        <v>39</v>
      </c>
      <c r="B45" s="30"/>
      <c r="C45" s="46" t="s">
        <v>14</v>
      </c>
      <c r="D45" s="48" t="s">
        <v>99</v>
      </c>
      <c r="E45" s="60">
        <v>42657</v>
      </c>
      <c r="F45" s="49" t="s">
        <v>35</v>
      </c>
      <c r="G45" s="50">
        <v>77</v>
      </c>
      <c r="H45" s="50">
        <v>1</v>
      </c>
      <c r="I45" s="91">
        <v>1</v>
      </c>
      <c r="J45" s="51">
        <v>4</v>
      </c>
      <c r="K45" s="61">
        <v>10</v>
      </c>
      <c r="L45" s="62">
        <v>2</v>
      </c>
      <c r="M45" s="61">
        <v>100</v>
      </c>
      <c r="N45" s="62">
        <v>18</v>
      </c>
      <c r="O45" s="61">
        <v>84</v>
      </c>
      <c r="P45" s="62">
        <v>16</v>
      </c>
      <c r="Q45" s="55">
        <f t="shared" si="10"/>
        <v>194</v>
      </c>
      <c r="R45" s="56">
        <f t="shared" si="11"/>
        <v>36</v>
      </c>
      <c r="S45" s="57">
        <f t="shared" si="12"/>
        <v>36</v>
      </c>
      <c r="T45" s="58">
        <v>105</v>
      </c>
      <c r="U45" s="59">
        <f t="shared" si="7"/>
        <v>-0.6571428571428571</v>
      </c>
      <c r="V45" s="64">
        <v>1294</v>
      </c>
      <c r="W45" s="65">
        <v>155</v>
      </c>
      <c r="X45" s="57">
        <f t="shared" si="8"/>
        <v>155</v>
      </c>
      <c r="Y45" s="72">
        <v>155</v>
      </c>
      <c r="Z45" s="75">
        <f t="shared" si="9"/>
        <v>0</v>
      </c>
      <c r="AA45" s="71">
        <v>94712.96</v>
      </c>
      <c r="AB45" s="72">
        <v>8320</v>
      </c>
      <c r="AC45" s="97">
        <v>2692</v>
      </c>
      <c r="AD45" s="28"/>
    </row>
    <row r="46" spans="1:30" s="29" customFormat="1" ht="11.25">
      <c r="A46" s="31">
        <v>40</v>
      </c>
      <c r="B46" s="30"/>
      <c r="C46" s="46" t="s">
        <v>71</v>
      </c>
      <c r="D46" s="92" t="s">
        <v>71</v>
      </c>
      <c r="E46" s="60">
        <v>42692</v>
      </c>
      <c r="F46" s="49" t="s">
        <v>0</v>
      </c>
      <c r="G46" s="50">
        <v>3</v>
      </c>
      <c r="H46" s="50">
        <v>1</v>
      </c>
      <c r="I46" s="91">
        <v>1</v>
      </c>
      <c r="J46" s="51">
        <v>4</v>
      </c>
      <c r="K46" s="61">
        <v>20</v>
      </c>
      <c r="L46" s="62">
        <v>2</v>
      </c>
      <c r="M46" s="61">
        <v>40</v>
      </c>
      <c r="N46" s="62">
        <v>4</v>
      </c>
      <c r="O46" s="61">
        <v>20</v>
      </c>
      <c r="P46" s="62">
        <v>2</v>
      </c>
      <c r="Q46" s="55">
        <f t="shared" si="10"/>
        <v>80</v>
      </c>
      <c r="R46" s="56">
        <f t="shared" si="11"/>
        <v>8</v>
      </c>
      <c r="S46" s="57">
        <f t="shared" si="12"/>
        <v>8</v>
      </c>
      <c r="T46" s="58">
        <v>38</v>
      </c>
      <c r="U46" s="59">
        <f t="shared" si="7"/>
        <v>-0.7894736842105263</v>
      </c>
      <c r="V46" s="64">
        <v>728</v>
      </c>
      <c r="W46" s="56">
        <v>80</v>
      </c>
      <c r="X46" s="57">
        <f t="shared" si="8"/>
        <v>80</v>
      </c>
      <c r="Y46" s="72">
        <v>80</v>
      </c>
      <c r="Z46" s="75">
        <f t="shared" si="9"/>
        <v>0</v>
      </c>
      <c r="AA46" s="73">
        <v>1783</v>
      </c>
      <c r="AB46" s="74">
        <v>189</v>
      </c>
      <c r="AC46" s="97">
        <v>2724</v>
      </c>
      <c r="AD46" s="28"/>
    </row>
    <row r="47" spans="1:34" ht="11.25">
      <c r="A47" s="111" t="s">
        <v>78</v>
      </c>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D47" s="28"/>
      <c r="AE47" s="29"/>
      <c r="AH47" s="29"/>
    </row>
    <row r="48" spans="1:31" ht="11.25">
      <c r="A48" s="111"/>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D48" s="28"/>
      <c r="AE48" s="29"/>
    </row>
    <row r="49" spans="1:28" ht="11.25">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row>
    <row r="50" spans="1:28" ht="11.25">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row>
    <row r="51" spans="1:29" ht="11.25">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
    </row>
  </sheetData>
  <sheetProtection formatCells="0" formatColumns="0" formatRows="0" insertColumns="0" insertRows="0" insertHyperlinks="0" deleteColumns="0" deleteRows="0" sort="0" autoFilter="0" pivotTables="0"/>
  <mergeCells count="11">
    <mergeCell ref="A47:AB51"/>
    <mergeCell ref="V4:W4"/>
    <mergeCell ref="Q4:S4"/>
    <mergeCell ref="M4:N4"/>
    <mergeCell ref="O4:P4"/>
    <mergeCell ref="B1:C1"/>
    <mergeCell ref="B2:C2"/>
    <mergeCell ref="K1:AC3"/>
    <mergeCell ref="AA4:AB4"/>
    <mergeCell ref="B3:C3"/>
    <mergeCell ref="K4:L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NetCafe</cp:lastModifiedBy>
  <cp:lastPrinted>2015-01-21T23:11:37Z</cp:lastPrinted>
  <dcterms:created xsi:type="dcterms:W3CDTF">2006-03-15T09:07:04Z</dcterms:created>
  <dcterms:modified xsi:type="dcterms:W3CDTF">2016-12-13T11:07:13Z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