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525" windowWidth="15345" windowHeight="5190" tabRatio="660" activeTab="0"/>
  </bookViews>
  <sheets>
    <sheet name="25.11-1.12.2016 (hafta)" sheetId="1" r:id="rId1"/>
  </sheets>
  <definedNames>
    <definedName name="_xlnm.Print_Area" localSheetId="0">'25.11-1.12.2016 (hafta)'!#REF!</definedName>
  </definedNames>
  <calcPr fullCalcOnLoad="1"/>
</workbook>
</file>

<file path=xl/sharedStrings.xml><?xml version="1.0" encoding="utf-8"?>
<sst xmlns="http://schemas.openxmlformats.org/spreadsheetml/2006/main" count="202" uniqueCount="120">
  <si>
    <t>ORAK</t>
  </si>
  <si>
    <t>KANLI POSTAL</t>
  </si>
  <si>
    <t>-</t>
  </si>
  <si>
    <t>KAFES</t>
  </si>
  <si>
    <t>THE PEANUTS MOVIE</t>
  </si>
  <si>
    <t>SNOOPY VE CHARLIE BROWN PEANUTS FİLMİ</t>
  </si>
  <si>
    <t>ÇILGIN DOSTLAR: KORKAK KAHRAMAN</t>
  </si>
  <si>
    <t>OPEN SEASON: SCARED SILLY</t>
  </si>
  <si>
    <t>UIP TURKEY</t>
  </si>
  <si>
    <t>WARNER BROS. TURKEY</t>
  </si>
  <si>
    <t>CHANTIER FILMS</t>
  </si>
  <si>
    <t>ÖZEN FİLM</t>
  </si>
  <si>
    <t>BİR FİLM</t>
  </si>
  <si>
    <t>MC FİLM</t>
  </si>
  <si>
    <t>M3 FİLM</t>
  </si>
  <si>
    <t>LOKASYON</t>
  </si>
  <si>
    <t>VOLKI I OVTSY. BEEEZUMNOE PREVRASHCHENIE</t>
  </si>
  <si>
    <t>KUZULAR KURTLARA KARŞI</t>
  </si>
  <si>
    <t>RÜYA</t>
  </si>
  <si>
    <t>ANKARA YAZI: VEDA MEKTUBU</t>
  </si>
  <si>
    <t>ROBINSON CRUSOE</t>
  </si>
  <si>
    <t>SÜPER PAPAĞAN</t>
  </si>
  <si>
    <t>EL AMERICANO: THE MOVIE</t>
  </si>
  <si>
    <t>EIGA DORAEMON: SHIN NOBITA NO NIPPON TANJOU</t>
  </si>
  <si>
    <t>DORAEMON: TAŞ DEVRİ MACERASI</t>
  </si>
  <si>
    <t>CAFE SOCIETY</t>
  </si>
  <si>
    <t>KAYIP BALIK DORİ</t>
  </si>
  <si>
    <t>FINDING DORY</t>
  </si>
  <si>
    <t>SKIPTRACE</t>
  </si>
  <si>
    <t>TOZ OL</t>
  </si>
  <si>
    <t>DERİN FİLM</t>
  </si>
  <si>
    <t>STORKS</t>
  </si>
  <si>
    <t>LEYLEKLER</t>
  </si>
  <si>
    <t>TSCHICK</t>
  </si>
  <si>
    <t>ELVEDA BERLİN</t>
  </si>
  <si>
    <t>LANET: UYANIŞ</t>
  </si>
  <si>
    <t>CANIM KARDEŞİM BENİM</t>
  </si>
  <si>
    <t>BERZAH: CİN ALEMİ</t>
  </si>
  <si>
    <t>INFERNO</t>
  </si>
  <si>
    <t>CEHENNEM</t>
  </si>
  <si>
    <t>BLING</t>
  </si>
  <si>
    <t>EN SÜPER KAHRAMANLAR</t>
  </si>
  <si>
    <t>İKİMİZİN YERİNE</t>
  </si>
  <si>
    <t>JULIETA</t>
  </si>
  <si>
    <t>KUBO AND THE TWO STRINGS</t>
  </si>
  <si>
    <t>KUBO VE SİHİRLİ TELLERİ</t>
  </si>
  <si>
    <t>EKŞİ ELMALAR</t>
  </si>
  <si>
    <t>ALLAH'IN ELÇİSİ MUHAMMED</t>
  </si>
  <si>
    <t>MUHAMMAD: THE MESSENGER OF GOD</t>
  </si>
  <si>
    <t>ALBÜM</t>
  </si>
  <si>
    <t>GENİŞ AİLE 2: HER TÜRLÜ</t>
  </si>
  <si>
    <t>DAĞ 2</t>
  </si>
  <si>
    <t>ELLE</t>
  </si>
  <si>
    <t>O KADIN</t>
  </si>
  <si>
    <t>TROLLS</t>
  </si>
  <si>
    <t>DOCTOR STRANGE</t>
  </si>
  <si>
    <t>DOKTOR STRANGE</t>
  </si>
  <si>
    <t>TROLLER</t>
  </si>
  <si>
    <t>ARRIVAL</t>
  </si>
  <si>
    <t>GELİŞ</t>
  </si>
  <si>
    <t>CAPTAIN FANTASTIC</t>
  </si>
  <si>
    <t>KAPTAN FANTASTİK</t>
  </si>
  <si>
    <t>BENİM ADIM FERİDUN</t>
  </si>
  <si>
    <t>DIE FREMDE</t>
  </si>
  <si>
    <t>AYRILIK</t>
  </si>
  <si>
    <t>Antrakt ID</t>
  </si>
  <si>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</si>
  <si>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</si>
  <si>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</si>
  <si>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</si>
  <si>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</si>
  <si>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</si>
  <si>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</si>
  <si>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</si>
  <si>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</si>
  <si>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</si>
  <si>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</si>
  <si>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</si>
  <si>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</si>
  <si>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</si>
  <si>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</si>
  <si>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</si>
  <si>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</si>
  <si>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</si>
  <si>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</si>
  <si>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ÖNCEKİ HAFTA PERDE</t>
  </si>
  <si>
    <t>HAFTA</t>
  </si>
  <si>
    <t>HASILAT</t>
  </si>
  <si>
    <t>BİLET SATIŞ</t>
  </si>
  <si>
    <t>ORTALAMA
BİLET ADEDİ</t>
  </si>
  <si>
    <t>BİLET</t>
  </si>
  <si>
    <t>BİLET       %</t>
  </si>
  <si>
    <t>YENİ</t>
  </si>
  <si>
    <r>
      <t xml:space="preserve">HASILAT </t>
    </r>
    <r>
      <rPr>
        <b/>
        <sz val="7"/>
        <color indexed="10"/>
        <rFont val="Webdings"/>
        <family val="1"/>
      </rPr>
      <t>6</t>
    </r>
  </si>
  <si>
    <t>BİLET %</t>
  </si>
  <si>
    <t>DER KLEINE DRACHE KOKOSNUSS</t>
  </si>
  <si>
    <t>SEVİMLİ EJDERHA KOKONAT</t>
  </si>
  <si>
    <t>XIONG CHUMO ZHI XUELING XIONGFENG</t>
  </si>
  <si>
    <t>AYI KARDEŞLER: BÜYÜLÜ KIŞ</t>
  </si>
  <si>
    <t>MEZUNİYET</t>
  </si>
  <si>
    <t>BACALAUREAT</t>
  </si>
  <si>
    <t>İKİNCİ ŞANS</t>
  </si>
  <si>
    <t>QUIJA 2: ORIGIN OF EVIL</t>
  </si>
  <si>
    <t>ÖLÜM ALFABESİ: KÖTÜLÜĞÜN BAŞLANGICI</t>
  </si>
  <si>
    <t>FANTASTİK CANAVARLAR NELERDİR, NERELERDE BULUNURLAR?</t>
  </si>
  <si>
    <t>FANTASTIC BEASTS AND WHERE TO FIND THEM</t>
  </si>
  <si>
    <t>ADAM MISIN!</t>
  </si>
  <si>
    <t>ADAM MISIN?</t>
  </si>
  <si>
    <t>BİR ŞEY DEĞİLİM</t>
  </si>
  <si>
    <t>FRANTZ</t>
  </si>
  <si>
    <t>BANA GİT DE</t>
  </si>
  <si>
    <t>HACKSAW RIDGE</t>
  </si>
  <si>
    <t>SAVAŞ VADİSİ</t>
  </si>
  <si>
    <t>AMERICAN PASTORAL</t>
  </si>
  <si>
    <t>THE HOUSE ON PINE STREET</t>
  </si>
  <si>
    <t>LANETLİ EV</t>
  </si>
  <si>
    <t>PASTORAL AMERİKA</t>
  </si>
  <si>
    <t>ÇAKALLARLA DANS 4</t>
  </si>
  <si>
    <t>Sorted according to Weekly and Weekend Total G.B.O.. "Turkey's Weekly &amp; Weekend Market Datas" chart which is given above displays the number of admissions and box offices of the films which are released in the  stated week by Turkish distributers. The chart and the attached pages is being prepared by Antrakt as a common acknowledgement of all Turkish distributers. Antrakt is preparing this chart as collecting all data from distributers and organizing them. It is not permitted to multiply or to sell these data which are displayed on this chart and attachments. It is necessary to ask approval of Antrakt in order to quote, to copy or to publish. Hafta ve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‘ahazırlattırılmaktadır. Antrakt yukarıdaki ve ekindeki tabloları dağıtımcı firmalardan gönderilen özel bilgileri bir araya getirerek oluşturmaktadır. Yukarıdaki ve ekindeki tabloların içerdiği veriler çoğaltılamaz, satılamaz. Alıntı veya kopyalama yapılırken Antrak’tan ve bağımlı olduğu Bir Film, Chantier Films, Cine Film, Derin Film, M3 Film, MC Film, Mars Dağıtım, Pinema &amp; Pinemart, Özen Film, The Moments Entertainment,  UIP Turkey, Warner Bros. Turkey'in yerel ofislerinden izin alınmalıdır. Antrakt şirketlere ait verileri reklam amaçlı kullanamaz. Verilerin izinsiz alınıp değiştirilmesi, amacı dışında kullanılması halinde Antrakt'ın sorumluluğu bulunmamaktadır.</t>
  </si>
  <si>
    <t>25 KASIM - 1 ARALIK 2016 / 48. VİZYON HAFTASI</t>
  </si>
</sst>
</file>

<file path=xl/styles.xml><?xml version="1.0" encoding="utf-8"?>
<styleSheet xmlns="http://schemas.openxmlformats.org/spreadsheetml/2006/main">
  <numFmts count="5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6">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b/>
      <sz val="8"/>
      <name val="Calibri"/>
      <family val="2"/>
    </font>
    <font>
      <sz val="10"/>
      <color indexed="9"/>
      <name val="Calibri"/>
      <family val="2"/>
    </font>
    <font>
      <sz val="7"/>
      <color indexed="9"/>
      <name val="Calibri"/>
      <family val="2"/>
    </font>
    <font>
      <sz val="7"/>
      <color indexed="63"/>
      <name val="Calibri"/>
      <family val="2"/>
    </font>
    <font>
      <b/>
      <sz val="7"/>
      <color indexed="63"/>
      <name val="Calibri"/>
      <family val="2"/>
    </font>
    <font>
      <b/>
      <sz val="7"/>
      <color indexed="9"/>
      <name val="Calibri"/>
      <family val="2"/>
    </font>
    <font>
      <b/>
      <sz val="7"/>
      <color indexed="57"/>
      <name val="Calibri"/>
      <family val="2"/>
    </font>
    <font>
      <sz val="7"/>
      <color indexed="19"/>
      <name val="Calibri"/>
      <family val="2"/>
    </font>
    <font>
      <sz val="7"/>
      <color indexed="23"/>
      <name val="Calibri"/>
      <family val="2"/>
    </font>
    <font>
      <sz val="6"/>
      <color indexed="9"/>
      <name val="Calibri"/>
      <family val="2"/>
    </font>
    <font>
      <b/>
      <sz val="9"/>
      <name val="Calibri"/>
      <family val="2"/>
    </font>
    <font>
      <b/>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15"/>
      <name val="Arial"/>
      <family val="2"/>
    </font>
    <font>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6"/>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10"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5" fillId="24" borderId="0" applyNumberFormat="0" applyBorder="0" applyAlignment="0" applyProtection="0"/>
    <xf numFmtId="203"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52" fillId="0" borderId="0">
      <alignment/>
      <protection/>
    </xf>
    <xf numFmtId="0" fontId="0" fillId="0" borderId="0">
      <alignment/>
      <protection/>
    </xf>
    <xf numFmtId="203" fontId="0" fillId="0" borderId="0">
      <alignment/>
      <protection/>
    </xf>
    <xf numFmtId="0" fontId="52" fillId="0" borderId="0">
      <alignment/>
      <protection/>
    </xf>
    <xf numFmtId="203" fontId="52" fillId="0" borderId="0">
      <alignment/>
      <protection/>
    </xf>
    <xf numFmtId="203" fontId="52" fillId="0" borderId="0">
      <alignment/>
      <protection/>
    </xf>
    <xf numFmtId="203" fontId="52" fillId="0" borderId="0">
      <alignment/>
      <protection/>
    </xf>
    <xf numFmtId="203" fontId="52" fillId="0" borderId="0">
      <alignment/>
      <protection/>
    </xf>
    <xf numFmtId="0" fontId="0" fillId="0" borderId="0">
      <alignment/>
      <protection/>
    </xf>
    <xf numFmtId="0" fontId="0" fillId="0" borderId="0">
      <alignment/>
      <protection/>
    </xf>
    <xf numFmtId="203" fontId="52" fillId="0" borderId="0">
      <alignment/>
      <protection/>
    </xf>
    <xf numFmtId="203" fontId="52" fillId="0" borderId="0">
      <alignment/>
      <protection/>
    </xf>
    <xf numFmtId="0" fontId="52" fillId="0" borderId="0">
      <alignment/>
      <protection/>
    </xf>
    <xf numFmtId="0" fontId="0" fillId="0" borderId="0">
      <alignment/>
      <protection/>
    </xf>
    <xf numFmtId="203" fontId="0" fillId="0" borderId="0">
      <alignment/>
      <protection/>
    </xf>
    <xf numFmtId="203" fontId="52" fillId="0" borderId="0">
      <alignment/>
      <protection/>
    </xf>
    <xf numFmtId="203"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0" fontId="10"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8" fillId="34" borderId="0" xfId="0" applyFont="1" applyFill="1" applyBorder="1" applyAlignment="1" applyProtection="1">
      <alignment horizontal="right" vertical="center" wrapText="1"/>
      <protection locked="0"/>
    </xf>
    <xf numFmtId="0" fontId="19" fillId="34" borderId="0" xfId="0" applyFont="1" applyFill="1" applyAlignment="1">
      <alignment vertical="center"/>
    </xf>
    <xf numFmtId="0" fontId="19" fillId="34" borderId="0" xfId="0" applyFont="1" applyFill="1" applyAlignment="1">
      <alignment horizontal="center" vertical="center"/>
    </xf>
    <xf numFmtId="0" fontId="0" fillId="34" borderId="0" xfId="0" applyNumberFormat="1" applyFont="1" applyFill="1" applyAlignment="1">
      <alignment vertical="center"/>
    </xf>
    <xf numFmtId="0" fontId="0" fillId="34" borderId="0" xfId="0" applyNumberFormat="1" applyFont="1" applyFill="1" applyAlignment="1">
      <alignment horizontal="center" vertical="center"/>
    </xf>
    <xf numFmtId="0" fontId="0" fillId="34" borderId="0" xfId="0" applyFill="1" applyAlignment="1">
      <alignment horizontal="center" vertical="center"/>
    </xf>
    <xf numFmtId="0" fontId="11" fillId="34" borderId="0" xfId="0" applyFont="1" applyFill="1" applyBorder="1" applyAlignment="1" applyProtection="1">
      <alignment horizontal="left" vertical="center"/>
      <protection locked="0"/>
    </xf>
    <xf numFmtId="0" fontId="11" fillId="34" borderId="0" xfId="0" applyFont="1" applyFill="1" applyBorder="1" applyAlignment="1" applyProtection="1">
      <alignment horizontal="center" vertical="center"/>
      <protection locked="0"/>
    </xf>
    <xf numFmtId="0" fontId="18" fillId="34" borderId="0" xfId="0" applyFont="1" applyFill="1" applyBorder="1" applyAlignment="1" applyProtection="1">
      <alignment horizontal="right"/>
      <protection locked="0"/>
    </xf>
    <xf numFmtId="0" fontId="20" fillId="34" borderId="0" xfId="0" applyFont="1" applyFill="1" applyBorder="1" applyAlignment="1" applyProtection="1">
      <alignment horizontal="center"/>
      <protection locked="0"/>
    </xf>
    <xf numFmtId="0" fontId="18" fillId="34" borderId="0" xfId="0" applyFont="1" applyFill="1" applyBorder="1" applyAlignment="1" applyProtection="1">
      <alignment horizontal="right"/>
      <protection/>
    </xf>
    <xf numFmtId="0" fontId="20" fillId="34" borderId="0" xfId="0" applyFont="1" applyFill="1" applyBorder="1" applyAlignment="1" applyProtection="1">
      <alignment horizontal="center"/>
      <protection/>
    </xf>
    <xf numFmtId="0" fontId="21" fillId="34" borderId="11" xfId="0" applyFont="1" applyFill="1" applyBorder="1" applyAlignment="1">
      <alignment horizontal="center" vertical="center"/>
    </xf>
    <xf numFmtId="0" fontId="21" fillId="34" borderId="0" xfId="0" applyFont="1" applyFill="1" applyBorder="1" applyAlignment="1" applyProtection="1">
      <alignment vertical="center"/>
      <protection/>
    </xf>
    <xf numFmtId="0" fontId="22" fillId="34" borderId="0" xfId="0" applyFont="1" applyFill="1" applyBorder="1" applyAlignment="1" applyProtection="1">
      <alignment horizontal="left" vertical="center"/>
      <protection/>
    </xf>
    <xf numFmtId="2" fontId="21" fillId="34" borderId="11" xfId="0" applyNumberFormat="1" applyFont="1" applyFill="1" applyBorder="1" applyAlignment="1" applyProtection="1">
      <alignment horizontal="center" vertical="center"/>
      <protection/>
    </xf>
    <xf numFmtId="1" fontId="18" fillId="34" borderId="0" xfId="0" applyNumberFormat="1" applyFont="1" applyFill="1" applyBorder="1" applyAlignment="1" applyProtection="1">
      <alignment horizontal="right" vertical="center"/>
      <protection/>
    </xf>
    <xf numFmtId="0" fontId="18"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wrapText="1"/>
      <protection locked="0"/>
    </xf>
    <xf numFmtId="0" fontId="20" fillId="35" borderId="12" xfId="0" applyNumberFormat="1" applyFont="1" applyFill="1" applyBorder="1" applyAlignment="1" applyProtection="1">
      <alignment horizontal="center" wrapText="1"/>
      <protection locked="0"/>
    </xf>
    <xf numFmtId="43" fontId="23" fillId="35" borderId="12" xfId="44" applyFont="1" applyFill="1" applyBorder="1" applyAlignment="1" applyProtection="1">
      <alignment horizontal="center"/>
      <protection locked="0"/>
    </xf>
    <xf numFmtId="0" fontId="23" fillId="35" borderId="12" xfId="0" applyFont="1" applyFill="1" applyBorder="1" applyAlignment="1" applyProtection="1">
      <alignment horizontal="center"/>
      <protection locked="0"/>
    </xf>
    <xf numFmtId="2" fontId="20" fillId="35" borderId="13" xfId="0" applyNumberFormat="1" applyFont="1" applyFill="1" applyBorder="1" applyAlignment="1" applyProtection="1">
      <alignment horizontal="center" vertical="center"/>
      <protection/>
    </xf>
    <xf numFmtId="43" fontId="23" fillId="35" borderId="13" xfId="44" applyFont="1" applyFill="1" applyBorder="1" applyAlignment="1" applyProtection="1">
      <alignment horizontal="center" vertical="center"/>
      <protection/>
    </xf>
    <xf numFmtId="0" fontId="23" fillId="35" borderId="13" xfId="0" applyNumberFormat="1" applyFont="1" applyFill="1" applyBorder="1" applyAlignment="1" applyProtection="1">
      <alignment horizontal="center" vertical="center" textRotation="90"/>
      <protection locked="0"/>
    </xf>
    <xf numFmtId="4" fontId="23" fillId="35" borderId="13" xfId="0" applyNumberFormat="1" applyFont="1" applyFill="1" applyBorder="1" applyAlignment="1" applyProtection="1">
      <alignment horizontal="center" vertical="center" wrapText="1"/>
      <protection/>
    </xf>
    <xf numFmtId="0" fontId="23" fillId="35" borderId="13" xfId="0" applyFont="1" applyFill="1" applyBorder="1" applyAlignment="1" applyProtection="1">
      <alignment horizontal="center" vertical="center"/>
      <protection/>
    </xf>
    <xf numFmtId="3" fontId="23" fillId="35" borderId="13" xfId="0" applyNumberFormat="1" applyFont="1" applyFill="1" applyBorder="1" applyAlignment="1" applyProtection="1">
      <alignment horizontal="center" vertical="center" wrapText="1"/>
      <protection/>
    </xf>
    <xf numFmtId="3" fontId="23" fillId="35"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24" fillId="0" borderId="11" xfId="0" applyNumberFormat="1" applyFont="1" applyFill="1" applyBorder="1" applyAlignment="1">
      <alignment vertical="center"/>
    </xf>
    <xf numFmtId="0" fontId="24" fillId="0" borderId="11" xfId="0" applyFont="1" applyFill="1" applyBorder="1" applyAlignment="1">
      <alignment vertical="center"/>
    </xf>
    <xf numFmtId="0" fontId="24" fillId="0" borderId="11" xfId="0" applyNumberFormat="1" applyFont="1" applyFill="1" applyBorder="1" applyAlignment="1">
      <alignment vertical="center"/>
    </xf>
    <xf numFmtId="186" fontId="21" fillId="0" borderId="11" xfId="0" applyNumberFormat="1" applyFont="1" applyFill="1" applyBorder="1" applyAlignment="1">
      <alignment vertical="center"/>
    </xf>
    <xf numFmtId="0" fontId="21" fillId="0" borderId="11" xfId="0" applyNumberFormat="1" applyFont="1" applyFill="1" applyBorder="1" applyAlignment="1" applyProtection="1">
      <alignment vertical="center"/>
      <protection/>
    </xf>
    <xf numFmtId="0" fontId="21" fillId="0" borderId="11" xfId="0" applyFont="1" applyFill="1" applyBorder="1" applyAlignment="1">
      <alignment horizontal="center" vertical="center"/>
    </xf>
    <xf numFmtId="0" fontId="21" fillId="0" borderId="11"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xf>
    <xf numFmtId="0" fontId="21" fillId="0" borderId="11" xfId="0" applyNumberFormat="1" applyFont="1" applyFill="1" applyBorder="1" applyAlignment="1" applyProtection="1">
      <alignment vertical="center"/>
      <protection locked="0"/>
    </xf>
    <xf numFmtId="1" fontId="21" fillId="0" borderId="11" xfId="0" applyNumberFormat="1" applyFont="1" applyFill="1" applyBorder="1" applyAlignment="1">
      <alignment horizontal="center" vertical="center"/>
    </xf>
    <xf numFmtId="3" fontId="21" fillId="0" borderId="11" xfId="46" applyNumberFormat="1" applyFont="1" applyFill="1" applyBorder="1" applyAlignment="1" applyProtection="1">
      <alignment horizontal="right" vertical="center"/>
      <protection locked="0"/>
    </xf>
    <xf numFmtId="186" fontId="26" fillId="0" borderId="11" xfId="0" applyNumberFormat="1" applyFont="1" applyFill="1" applyBorder="1" applyAlignment="1">
      <alignment vertical="center"/>
    </xf>
    <xf numFmtId="4" fontId="24" fillId="0" borderId="11" xfId="0" applyNumberFormat="1" applyFont="1" applyFill="1" applyBorder="1" applyAlignment="1">
      <alignment vertical="center"/>
    </xf>
    <xf numFmtId="3" fontId="24" fillId="0" borderId="11" xfId="0" applyNumberFormat="1" applyFont="1" applyFill="1" applyBorder="1" applyAlignment="1">
      <alignment vertical="center"/>
    </xf>
    <xf numFmtId="3" fontId="25" fillId="0" borderId="11" xfId="130" applyNumberFormat="1" applyFont="1" applyFill="1" applyBorder="1" applyAlignment="1" applyProtection="1">
      <alignment vertical="center"/>
      <protection/>
    </xf>
    <xf numFmtId="3" fontId="21" fillId="0" borderId="11" xfId="0" applyNumberFormat="1" applyFont="1" applyFill="1" applyBorder="1" applyAlignment="1">
      <alignment vertical="center"/>
    </xf>
    <xf numFmtId="9" fontId="25" fillId="0" borderId="11" xfId="132" applyNumberFormat="1" applyFont="1" applyFill="1" applyBorder="1" applyAlignment="1" applyProtection="1">
      <alignment vertical="center"/>
      <protection/>
    </xf>
    <xf numFmtId="185" fontId="21" fillId="0" borderId="11" xfId="0" applyNumberFormat="1" applyFont="1" applyFill="1" applyBorder="1" applyAlignment="1" applyProtection="1">
      <alignment horizontal="center" vertical="center"/>
      <protection/>
    </xf>
    <xf numFmtId="4" fontId="21" fillId="0" borderId="11" xfId="46" applyNumberFormat="1" applyFont="1" applyFill="1" applyBorder="1" applyAlignment="1">
      <alignment vertical="center"/>
    </xf>
    <xf numFmtId="3" fontId="21" fillId="0" borderId="11" xfId="46" applyNumberFormat="1" applyFont="1" applyFill="1" applyBorder="1" applyAlignment="1">
      <alignment vertical="center"/>
    </xf>
    <xf numFmtId="0" fontId="27" fillId="34" borderId="0" xfId="0" applyFont="1" applyFill="1" applyBorder="1" applyAlignment="1" applyProtection="1">
      <alignment horizontal="center" vertical="center"/>
      <protection/>
    </xf>
    <xf numFmtId="4" fontId="24" fillId="0" borderId="11" xfId="44" applyNumberFormat="1" applyFont="1" applyFill="1" applyBorder="1" applyAlignment="1" applyProtection="1">
      <alignment vertical="center"/>
      <protection locked="0"/>
    </xf>
    <xf numFmtId="3" fontId="24" fillId="0" borderId="11" xfId="44" applyNumberFormat="1" applyFont="1" applyFill="1" applyBorder="1" applyAlignment="1" applyProtection="1">
      <alignment vertical="center"/>
      <protection locked="0"/>
    </xf>
    <xf numFmtId="3" fontId="24" fillId="0" borderId="11" xfId="46" applyNumberFormat="1" applyFont="1" applyFill="1" applyBorder="1" applyAlignment="1" applyProtection="1">
      <alignment vertical="center"/>
      <protection locked="0"/>
    </xf>
    <xf numFmtId="4" fontId="21" fillId="0" borderId="11" xfId="46" applyNumberFormat="1" applyFont="1" applyFill="1" applyBorder="1" applyAlignment="1" applyProtection="1">
      <alignment vertical="center"/>
      <protection locked="0"/>
    </xf>
    <xf numFmtId="3" fontId="21" fillId="0" borderId="11" xfId="46" applyNumberFormat="1" applyFont="1" applyFill="1" applyBorder="1" applyAlignment="1" applyProtection="1">
      <alignment vertical="center"/>
      <protection locked="0"/>
    </xf>
    <xf numFmtId="4" fontId="21" fillId="0" borderId="11" xfId="44" applyNumberFormat="1" applyFont="1" applyFill="1" applyBorder="1" applyAlignment="1" applyProtection="1">
      <alignment vertical="center"/>
      <protection locked="0"/>
    </xf>
    <xf numFmtId="3" fontId="21" fillId="0" borderId="11" xfId="44" applyNumberFormat="1" applyFont="1" applyFill="1" applyBorder="1" applyAlignment="1" applyProtection="1">
      <alignment vertical="center"/>
      <protection locked="0"/>
    </xf>
    <xf numFmtId="4" fontId="21" fillId="0" borderId="11" xfId="44" applyNumberFormat="1" applyFont="1" applyFill="1" applyBorder="1" applyAlignment="1" applyProtection="1">
      <alignment horizontal="right" vertical="center"/>
      <protection locked="0"/>
    </xf>
    <xf numFmtId="3" fontId="21" fillId="0" borderId="11" xfId="44" applyNumberFormat="1" applyFont="1" applyFill="1" applyBorder="1" applyAlignment="1" applyProtection="1">
      <alignment horizontal="right" vertical="center"/>
      <protection locked="0"/>
    </xf>
    <xf numFmtId="4" fontId="21" fillId="0" borderId="11" xfId="67" applyNumberFormat="1" applyFont="1" applyFill="1" applyBorder="1" applyAlignment="1">
      <alignment vertical="center"/>
    </xf>
    <xf numFmtId="3" fontId="21" fillId="0" borderId="11" xfId="67" applyNumberFormat="1" applyFont="1" applyFill="1" applyBorder="1" applyAlignment="1">
      <alignment vertical="center"/>
    </xf>
    <xf numFmtId="9" fontId="25" fillId="0" borderId="11" xfId="132" applyNumberFormat="1" applyFont="1" applyFill="1" applyBorder="1" applyAlignment="1" applyProtection="1">
      <alignment horizontal="right" vertical="center"/>
      <protection/>
    </xf>
    <xf numFmtId="185" fontId="21" fillId="0" borderId="11" xfId="0" applyNumberFormat="1" applyFont="1" applyFill="1" applyBorder="1" applyAlignment="1" applyProtection="1">
      <alignment horizontal="center" vertical="center"/>
      <protection locked="0"/>
    </xf>
    <xf numFmtId="185" fontId="19" fillId="34" borderId="0" xfId="0" applyNumberFormat="1" applyFont="1" applyFill="1" applyAlignment="1">
      <alignment horizontal="center" vertical="center"/>
    </xf>
    <xf numFmtId="185" fontId="0" fillId="34" borderId="0" xfId="0" applyNumberFormat="1" applyFont="1" applyFill="1" applyAlignment="1">
      <alignment horizontal="center" vertical="center"/>
    </xf>
    <xf numFmtId="185" fontId="11" fillId="34" borderId="0" xfId="0" applyNumberFormat="1" applyFont="1" applyFill="1" applyBorder="1" applyAlignment="1" applyProtection="1">
      <alignment horizontal="center" vertical="center"/>
      <protection locked="0"/>
    </xf>
    <xf numFmtId="185" fontId="23" fillId="35" borderId="12" xfId="0" applyNumberFormat="1" applyFont="1" applyFill="1" applyBorder="1" applyAlignment="1" applyProtection="1">
      <alignment horizontal="center"/>
      <protection locked="0"/>
    </xf>
    <xf numFmtId="185" fontId="23" fillId="35"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6" borderId="11" xfId="0" applyNumberFormat="1" applyFont="1" applyFill="1" applyBorder="1" applyAlignment="1" applyProtection="1">
      <alignment horizontal="center" vertical="center"/>
      <protection/>
    </xf>
    <xf numFmtId="3" fontId="23" fillId="35" borderId="12" xfId="0" applyNumberFormat="1" applyFont="1" applyFill="1" applyBorder="1" applyAlignment="1" applyProtection="1">
      <alignment horizontal="center" vertical="center" textRotation="90" wrapText="1"/>
      <protection/>
    </xf>
    <xf numFmtId="0" fontId="69" fillId="34" borderId="0" xfId="0" applyFont="1" applyFill="1" applyAlignment="1">
      <alignment horizontal="center" vertical="center"/>
    </xf>
    <xf numFmtId="0" fontId="70" fillId="34" borderId="0" xfId="0" applyNumberFormat="1" applyFont="1" applyFill="1" applyAlignment="1">
      <alignment horizontal="center" vertical="center"/>
    </xf>
    <xf numFmtId="0" fontId="71" fillId="34" borderId="0" xfId="0" applyFont="1" applyFill="1" applyBorder="1" applyAlignment="1" applyProtection="1">
      <alignment horizontal="center" vertical="center"/>
      <protection locked="0"/>
    </xf>
    <xf numFmtId="0" fontId="72" fillId="35" borderId="12" xfId="0" applyFont="1" applyFill="1" applyBorder="1" applyAlignment="1" applyProtection="1">
      <alignment horizontal="center"/>
      <protection locked="0"/>
    </xf>
    <xf numFmtId="0" fontId="72" fillId="35" borderId="13" xfId="0" applyNumberFormat="1" applyFont="1" applyFill="1" applyBorder="1" applyAlignment="1" applyProtection="1">
      <alignment horizontal="center" vertical="center" textRotation="90"/>
      <protection locked="0"/>
    </xf>
    <xf numFmtId="4" fontId="73" fillId="34" borderId="0" xfId="0" applyNumberFormat="1" applyFont="1" applyFill="1" applyBorder="1" applyAlignment="1" applyProtection="1">
      <alignment horizontal="center" vertical="center"/>
      <protection/>
    </xf>
    <xf numFmtId="0" fontId="74" fillId="0" borderId="11" xfId="0" applyFont="1" applyFill="1" applyBorder="1" applyAlignment="1">
      <alignment horizontal="center" vertical="center"/>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wrapText="1"/>
    </xf>
    <xf numFmtId="0" fontId="23" fillId="35" borderId="16" xfId="0" applyFont="1" applyFill="1" applyBorder="1" applyAlignment="1">
      <alignment horizontal="center" vertical="center" wrapText="1"/>
    </xf>
    <xf numFmtId="0" fontId="29" fillId="34" borderId="0" xfId="0" applyNumberFormat="1" applyFont="1" applyFill="1" applyBorder="1" applyAlignment="1" applyProtection="1">
      <alignment horizontal="center" vertical="center" wrapText="1"/>
      <protection locked="0"/>
    </xf>
    <xf numFmtId="2" fontId="5" fillId="34" borderId="0" xfId="69" applyNumberFormat="1" applyFont="1" applyFill="1" applyBorder="1" applyAlignment="1" applyProtection="1">
      <alignment horizontal="center" vertical="center" wrapText="1"/>
      <protection locked="0"/>
    </xf>
    <xf numFmtId="0" fontId="1" fillId="34" borderId="0" xfId="0" applyFont="1" applyFill="1" applyAlignment="1">
      <alignment vertical="center" wrapText="1"/>
    </xf>
    <xf numFmtId="3" fontId="12" fillId="34" borderId="0" xfId="0" applyNumberFormat="1" applyFont="1" applyFill="1" applyBorder="1" applyAlignment="1" applyProtection="1">
      <alignment horizontal="right" vertical="center" wrapText="1"/>
      <protection locked="0"/>
    </xf>
    <xf numFmtId="0" fontId="13" fillId="34" borderId="0" xfId="0" applyFont="1" applyFill="1" applyAlignment="1" applyProtection="1">
      <alignment wrapText="1"/>
      <protection locked="0"/>
    </xf>
    <xf numFmtId="0" fontId="0" fillId="0" borderId="0" xfId="0" applyAlignment="1">
      <alignment wrapText="1"/>
    </xf>
    <xf numFmtId="0" fontId="14" fillId="34" borderId="0" xfId="0" applyFont="1" applyFill="1" applyAlignment="1">
      <alignment wrapText="1"/>
    </xf>
    <xf numFmtId="0" fontId="14" fillId="34" borderId="17" xfId="0" applyFont="1" applyFill="1" applyBorder="1" applyAlignment="1">
      <alignment wrapText="1"/>
    </xf>
    <xf numFmtId="0" fontId="0" fillId="0" borderId="17" xfId="0" applyBorder="1" applyAlignment="1">
      <alignment wrapText="1"/>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8" fillId="34" borderId="17" xfId="0" applyNumberFormat="1" applyFont="1" applyFill="1" applyBorder="1" applyAlignment="1" applyProtection="1">
      <alignment horizontal="center" vertical="center" wrapText="1"/>
      <protection locked="0"/>
    </xf>
    <xf numFmtId="14" fontId="16" fillId="34" borderId="0" xfId="0" applyNumberFormat="1" applyFont="1" applyFill="1" applyBorder="1" applyAlignment="1" applyProtection="1">
      <alignment horizontal="left" vertical="center" wrapText="1"/>
      <protection/>
    </xf>
    <xf numFmtId="0" fontId="20" fillId="0" borderId="12" xfId="0" applyFont="1" applyBorder="1" applyAlignment="1">
      <alignment horizontal="center" wrapText="1"/>
    </xf>
    <xf numFmtId="0" fontId="23" fillId="35" borderId="18" xfId="0" applyFont="1" applyFill="1" applyBorder="1" applyAlignment="1">
      <alignment horizontal="center" vertical="center" wrapText="1"/>
    </xf>
    <xf numFmtId="0" fontId="75" fillId="34"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0"/>
  <sheetViews>
    <sheetView tabSelected="1" zoomScalePageLayoutView="0" workbookViewId="0" topLeftCell="A1">
      <pane xSplit="3" ySplit="5" topLeftCell="W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9.421875" style="1" bestFit="1" customWidth="1"/>
    <col min="4" max="4" width="35.140625" style="4" bestFit="1" customWidth="1"/>
    <col min="5" max="5" width="5.8515625" style="86" bestFit="1" customWidth="1"/>
    <col min="6" max="6" width="13.57421875" style="3" bestFit="1" customWidth="1"/>
    <col min="7" max="8" width="3.140625" style="33" bestFit="1" customWidth="1"/>
    <col min="9" max="9" width="3.140625" style="94" bestFit="1" customWidth="1"/>
    <col min="10" max="10" width="3.140625" style="45" bestFit="1" customWidth="1"/>
    <col min="11" max="11" width="2.57421875" style="46" bestFit="1" customWidth="1"/>
    <col min="12" max="12" width="8.28125" style="5" hidden="1" customWidth="1"/>
    <col min="13" max="13" width="4.8515625" style="6" hidden="1" customWidth="1"/>
    <col min="14" max="14" width="8.28125" style="5" hidden="1" customWidth="1"/>
    <col min="15" max="15" width="5.57421875" style="6" hidden="1" customWidth="1"/>
    <col min="16" max="16" width="8.28125" style="7" hidden="1" customWidth="1"/>
    <col min="17" max="17" width="5.57421875" style="8" hidden="1" customWidth="1"/>
    <col min="18" max="18" width="8.28125" style="9" hidden="1" customWidth="1"/>
    <col min="19" max="19" width="5.57421875" style="10" hidden="1" customWidth="1"/>
    <col min="20" max="20" width="4.28125" style="11" hidden="1" customWidth="1"/>
    <col min="21" max="21" width="5.57421875" style="12" hidden="1" customWidth="1"/>
    <col min="22" max="22" width="4.7109375" style="13" hidden="1" customWidth="1"/>
    <col min="23" max="23" width="8.28125" style="7" bestFit="1" customWidth="1"/>
    <col min="24" max="24" width="5.57421875" style="8" bestFit="1" customWidth="1"/>
    <col min="25" max="25" width="6.00390625" style="6" bestFit="1" customWidth="1"/>
    <col min="26" max="26" width="5.57421875" style="5" bestFit="1" customWidth="1"/>
    <col min="27" max="27" width="4.7109375" style="6" bestFit="1" customWidth="1"/>
    <col min="28" max="28" width="9.00390625" style="7" bestFit="1" customWidth="1"/>
    <col min="29" max="29" width="6.57421875" style="14" bestFit="1" customWidth="1"/>
    <col min="30" max="30" width="3.00390625" style="67" bestFit="1" customWidth="1"/>
    <col min="31" max="16384" width="4.57421875" style="1" customWidth="1"/>
  </cols>
  <sheetData>
    <row r="1" spans="1:30" s="34" customFormat="1" ht="12.75">
      <c r="A1" s="15" t="s">
        <v>66</v>
      </c>
      <c r="B1" s="99" t="s">
        <v>72</v>
      </c>
      <c r="C1" s="99"/>
      <c r="D1" s="16"/>
      <c r="E1" s="81"/>
      <c r="F1" s="16"/>
      <c r="G1" s="17"/>
      <c r="H1" s="17"/>
      <c r="I1" s="89"/>
      <c r="J1" s="17"/>
      <c r="K1" s="17"/>
      <c r="L1" s="102" t="s">
        <v>69</v>
      </c>
      <c r="M1" s="103"/>
      <c r="N1" s="103"/>
      <c r="O1" s="103"/>
      <c r="P1" s="103"/>
      <c r="Q1" s="103"/>
      <c r="R1" s="103"/>
      <c r="S1" s="103"/>
      <c r="T1" s="103"/>
      <c r="U1" s="103"/>
      <c r="V1" s="103"/>
      <c r="W1" s="103"/>
      <c r="X1" s="103"/>
      <c r="Y1" s="103"/>
      <c r="Z1" s="103"/>
      <c r="AA1" s="103"/>
      <c r="AB1" s="103"/>
      <c r="AC1" s="103"/>
      <c r="AD1" s="104"/>
    </row>
    <row r="2" spans="1:30" s="34" customFormat="1" ht="12.75">
      <c r="A2" s="15"/>
      <c r="B2" s="100" t="s">
        <v>68</v>
      </c>
      <c r="C2" s="101"/>
      <c r="D2" s="18"/>
      <c r="E2" s="82"/>
      <c r="F2" s="18"/>
      <c r="G2" s="19"/>
      <c r="H2" s="19"/>
      <c r="I2" s="90"/>
      <c r="J2" s="19"/>
      <c r="K2" s="20"/>
      <c r="L2" s="105"/>
      <c r="M2" s="105"/>
      <c r="N2" s="105"/>
      <c r="O2" s="105"/>
      <c r="P2" s="105"/>
      <c r="Q2" s="105"/>
      <c r="R2" s="105"/>
      <c r="S2" s="105"/>
      <c r="T2" s="105"/>
      <c r="U2" s="105"/>
      <c r="V2" s="105"/>
      <c r="W2" s="105"/>
      <c r="X2" s="105"/>
      <c r="Y2" s="105"/>
      <c r="Z2" s="105"/>
      <c r="AA2" s="105"/>
      <c r="AB2" s="105"/>
      <c r="AC2" s="105"/>
      <c r="AD2" s="104"/>
    </row>
    <row r="3" spans="1:30" s="34" customFormat="1" ht="12">
      <c r="A3" s="15"/>
      <c r="B3" s="111" t="s">
        <v>119</v>
      </c>
      <c r="C3" s="111"/>
      <c r="D3" s="21"/>
      <c r="E3" s="83"/>
      <c r="F3" s="21"/>
      <c r="G3" s="22"/>
      <c r="H3" s="22"/>
      <c r="I3" s="91"/>
      <c r="J3" s="22"/>
      <c r="K3" s="22"/>
      <c r="L3" s="106"/>
      <c r="M3" s="106"/>
      <c r="N3" s="106"/>
      <c r="O3" s="106"/>
      <c r="P3" s="106"/>
      <c r="Q3" s="106"/>
      <c r="R3" s="106"/>
      <c r="S3" s="106"/>
      <c r="T3" s="106"/>
      <c r="U3" s="106"/>
      <c r="V3" s="106"/>
      <c r="W3" s="106"/>
      <c r="X3" s="106"/>
      <c r="Y3" s="106"/>
      <c r="Z3" s="106"/>
      <c r="AA3" s="106"/>
      <c r="AB3" s="106"/>
      <c r="AC3" s="106"/>
      <c r="AD3" s="107"/>
    </row>
    <row r="4" spans="1:30" s="24" customFormat="1" ht="11.25">
      <c r="A4" s="23"/>
      <c r="B4" s="35"/>
      <c r="C4" s="36"/>
      <c r="D4" s="36"/>
      <c r="E4" s="84"/>
      <c r="F4" s="37"/>
      <c r="G4" s="37"/>
      <c r="H4" s="37"/>
      <c r="I4" s="92"/>
      <c r="J4" s="37"/>
      <c r="K4" s="37"/>
      <c r="L4" s="108" t="s">
        <v>73</v>
      </c>
      <c r="M4" s="109"/>
      <c r="N4" s="108" t="s">
        <v>74</v>
      </c>
      <c r="O4" s="109"/>
      <c r="P4" s="108" t="s">
        <v>75</v>
      </c>
      <c r="Q4" s="109"/>
      <c r="R4" s="108" t="s">
        <v>76</v>
      </c>
      <c r="S4" s="114"/>
      <c r="T4" s="114"/>
      <c r="U4" s="97"/>
      <c r="V4" s="97"/>
      <c r="W4" s="110" t="s">
        <v>77</v>
      </c>
      <c r="X4" s="113"/>
      <c r="Y4" s="96" t="s">
        <v>77</v>
      </c>
      <c r="Z4" s="97"/>
      <c r="AA4" s="97"/>
      <c r="AB4" s="110" t="s">
        <v>78</v>
      </c>
      <c r="AC4" s="110"/>
      <c r="AD4" s="98"/>
    </row>
    <row r="5" spans="1:30" s="26" customFormat="1" ht="65.25">
      <c r="A5" s="25"/>
      <c r="B5" s="38"/>
      <c r="C5" s="39" t="s">
        <v>79</v>
      </c>
      <c r="D5" s="39" t="s">
        <v>80</v>
      </c>
      <c r="E5" s="85" t="s">
        <v>81</v>
      </c>
      <c r="F5" s="42" t="s">
        <v>82</v>
      </c>
      <c r="G5" s="40" t="s">
        <v>83</v>
      </c>
      <c r="H5" s="40" t="s">
        <v>15</v>
      </c>
      <c r="I5" s="93" t="s">
        <v>84</v>
      </c>
      <c r="J5" s="40" t="s">
        <v>85</v>
      </c>
      <c r="K5" s="40" t="s">
        <v>86</v>
      </c>
      <c r="L5" s="41" t="s">
        <v>87</v>
      </c>
      <c r="M5" s="43" t="s">
        <v>88</v>
      </c>
      <c r="N5" s="41" t="s">
        <v>87</v>
      </c>
      <c r="O5" s="43" t="s">
        <v>88</v>
      </c>
      <c r="P5" s="41" t="s">
        <v>87</v>
      </c>
      <c r="Q5" s="43" t="s">
        <v>88</v>
      </c>
      <c r="R5" s="41" t="s">
        <v>93</v>
      </c>
      <c r="S5" s="43" t="s">
        <v>88</v>
      </c>
      <c r="T5" s="44" t="s">
        <v>89</v>
      </c>
      <c r="U5" s="43" t="s">
        <v>90</v>
      </c>
      <c r="V5" s="44" t="s">
        <v>94</v>
      </c>
      <c r="W5" s="41" t="s">
        <v>93</v>
      </c>
      <c r="X5" s="43" t="s">
        <v>90</v>
      </c>
      <c r="Y5" s="44" t="s">
        <v>89</v>
      </c>
      <c r="Z5" s="43" t="s">
        <v>90</v>
      </c>
      <c r="AA5" s="44" t="s">
        <v>91</v>
      </c>
      <c r="AB5" s="41" t="s">
        <v>87</v>
      </c>
      <c r="AC5" s="43" t="s">
        <v>88</v>
      </c>
      <c r="AD5" s="88" t="s">
        <v>65</v>
      </c>
    </row>
    <row r="6" ht="11.25">
      <c r="V6" s="63">
        <f>IF(U6&lt;&gt;0,-(U6-S6)/U6,"")</f>
      </c>
    </row>
    <row r="7" spans="1:31" s="29" customFormat="1" ht="11.25">
      <c r="A7" s="31">
        <v>1</v>
      </c>
      <c r="B7" s="87" t="s">
        <v>92</v>
      </c>
      <c r="C7" s="48" t="s">
        <v>117</v>
      </c>
      <c r="D7" s="55" t="s">
        <v>117</v>
      </c>
      <c r="E7" s="80">
        <v>42699</v>
      </c>
      <c r="F7" s="51" t="s">
        <v>8</v>
      </c>
      <c r="G7" s="56">
        <v>348</v>
      </c>
      <c r="H7" s="56">
        <v>348</v>
      </c>
      <c r="I7" s="95">
        <v>553</v>
      </c>
      <c r="J7" s="52" t="s">
        <v>2</v>
      </c>
      <c r="K7" s="54">
        <v>1</v>
      </c>
      <c r="L7" s="65">
        <v>1121873</v>
      </c>
      <c r="M7" s="66">
        <v>98907</v>
      </c>
      <c r="N7" s="65">
        <v>1711130</v>
      </c>
      <c r="O7" s="66">
        <v>150039</v>
      </c>
      <c r="P7" s="65">
        <v>1903587</v>
      </c>
      <c r="Q7" s="66">
        <v>166397</v>
      </c>
      <c r="R7" s="59">
        <f aca="true" t="shared" si="0" ref="R7:R38">L7+N7+P7</f>
        <v>4736590</v>
      </c>
      <c r="S7" s="60">
        <f aca="true" t="shared" si="1" ref="S7:S38">M7+O7+Q7</f>
        <v>415343</v>
      </c>
      <c r="T7" s="61">
        <f>S7/I7</f>
        <v>751.0723327305606</v>
      </c>
      <c r="U7" s="62"/>
      <c r="V7" s="63"/>
      <c r="W7" s="68">
        <v>6790582</v>
      </c>
      <c r="X7" s="70">
        <v>619979</v>
      </c>
      <c r="Y7" s="61">
        <f>X7/I7</f>
        <v>1121.119349005425</v>
      </c>
      <c r="Z7" s="57"/>
      <c r="AA7" s="79"/>
      <c r="AB7" s="71">
        <v>6790582</v>
      </c>
      <c r="AC7" s="72">
        <v>619979</v>
      </c>
      <c r="AD7" s="115">
        <v>2728</v>
      </c>
      <c r="AE7" s="28"/>
    </row>
    <row r="8" spans="1:31" s="29" customFormat="1" ht="11.25">
      <c r="A8" s="31">
        <v>2</v>
      </c>
      <c r="B8" s="30"/>
      <c r="C8" s="47" t="s">
        <v>51</v>
      </c>
      <c r="D8" s="50" t="s">
        <v>51</v>
      </c>
      <c r="E8" s="64">
        <v>42678</v>
      </c>
      <c r="F8" s="51" t="s">
        <v>71</v>
      </c>
      <c r="G8" s="52">
        <v>253</v>
      </c>
      <c r="H8" s="52">
        <v>324</v>
      </c>
      <c r="I8" s="95">
        <v>355</v>
      </c>
      <c r="J8" s="53">
        <v>334</v>
      </c>
      <c r="K8" s="54">
        <v>4</v>
      </c>
      <c r="L8" s="65">
        <v>536232.68</v>
      </c>
      <c r="M8" s="66">
        <v>47753</v>
      </c>
      <c r="N8" s="65">
        <v>990181.1</v>
      </c>
      <c r="O8" s="66">
        <v>85954</v>
      </c>
      <c r="P8" s="65">
        <v>1063949.17</v>
      </c>
      <c r="Q8" s="66">
        <v>91687</v>
      </c>
      <c r="R8" s="59">
        <f t="shared" si="0"/>
        <v>2590362.95</v>
      </c>
      <c r="S8" s="60">
        <f t="shared" si="1"/>
        <v>225394</v>
      </c>
      <c r="T8" s="61">
        <f>S8/I8</f>
        <v>634.912676056338</v>
      </c>
      <c r="U8" s="62">
        <v>270146</v>
      </c>
      <c r="V8" s="63">
        <f>IF(U8&lt;&gt;0,-(U8-S8)/U8,"")</f>
        <v>-0.1656585698103988</v>
      </c>
      <c r="W8" s="68">
        <v>4109145.32</v>
      </c>
      <c r="X8" s="69">
        <v>377140</v>
      </c>
      <c r="Y8" s="61">
        <f>X8/I8</f>
        <v>1062.3661971830986</v>
      </c>
      <c r="Z8" s="76">
        <v>493663</v>
      </c>
      <c r="AA8" s="79">
        <f>IF(Z8&lt;&gt;0,-(Z8-X8)/Z8,"")</f>
        <v>-0.2360375397791611</v>
      </c>
      <c r="AB8" s="73">
        <v>20546406.77</v>
      </c>
      <c r="AC8" s="74">
        <v>1882377</v>
      </c>
      <c r="AD8" s="115">
        <v>2705</v>
      </c>
      <c r="AE8" s="28"/>
    </row>
    <row r="9" spans="1:31" s="29" customFormat="1" ht="11.25">
      <c r="A9" s="31">
        <v>3</v>
      </c>
      <c r="B9" s="30"/>
      <c r="C9" s="47" t="s">
        <v>101</v>
      </c>
      <c r="D9" s="50" t="s">
        <v>101</v>
      </c>
      <c r="E9" s="64">
        <v>42692</v>
      </c>
      <c r="F9" s="51" t="s">
        <v>71</v>
      </c>
      <c r="G9" s="52">
        <v>356</v>
      </c>
      <c r="H9" s="52">
        <v>354</v>
      </c>
      <c r="I9" s="95">
        <v>361</v>
      </c>
      <c r="J9" s="53">
        <v>440</v>
      </c>
      <c r="K9" s="54">
        <v>2</v>
      </c>
      <c r="L9" s="65">
        <v>338826.39</v>
      </c>
      <c r="M9" s="66">
        <v>28759</v>
      </c>
      <c r="N9" s="65">
        <v>588856.19</v>
      </c>
      <c r="O9" s="66">
        <v>50621</v>
      </c>
      <c r="P9" s="65">
        <v>637138.1</v>
      </c>
      <c r="Q9" s="66">
        <v>54491</v>
      </c>
      <c r="R9" s="59">
        <f t="shared" si="0"/>
        <v>1564820.68</v>
      </c>
      <c r="S9" s="60">
        <f t="shared" si="1"/>
        <v>133871</v>
      </c>
      <c r="T9" s="61">
        <f>S9/I9</f>
        <v>370.8337950138504</v>
      </c>
      <c r="U9" s="62">
        <v>186363</v>
      </c>
      <c r="V9" s="63">
        <f>IF(U9&lt;&gt;0,-(U9-S9)/U9,"")</f>
        <v>-0.28166535202803133</v>
      </c>
      <c r="W9" s="68">
        <v>2490079.1</v>
      </c>
      <c r="X9" s="69">
        <v>225565</v>
      </c>
      <c r="Y9" s="61">
        <f>X9/I9</f>
        <v>624.8337950138504</v>
      </c>
      <c r="Z9" s="76">
        <v>329529</v>
      </c>
      <c r="AA9" s="79">
        <f>IF(Z9&lt;&gt;0,-(Z9-X9)/Z9,"")</f>
        <v>-0.3154927183950426</v>
      </c>
      <c r="AB9" s="73">
        <v>6180595.34</v>
      </c>
      <c r="AC9" s="74">
        <v>557396</v>
      </c>
      <c r="AD9" s="115">
        <v>2719</v>
      </c>
      <c r="AE9" s="28"/>
    </row>
    <row r="10" spans="1:31" s="29" customFormat="1" ht="11.25">
      <c r="A10" s="31">
        <v>4</v>
      </c>
      <c r="B10" s="87" t="s">
        <v>92</v>
      </c>
      <c r="C10" s="48" t="s">
        <v>105</v>
      </c>
      <c r="D10" s="55" t="s">
        <v>104</v>
      </c>
      <c r="E10" s="80">
        <v>42692</v>
      </c>
      <c r="F10" s="51" t="s">
        <v>9</v>
      </c>
      <c r="G10" s="56">
        <v>221</v>
      </c>
      <c r="H10" s="56">
        <v>226</v>
      </c>
      <c r="I10" s="95">
        <v>314</v>
      </c>
      <c r="J10" s="52">
        <v>330</v>
      </c>
      <c r="K10" s="54">
        <v>2</v>
      </c>
      <c r="L10" s="65">
        <v>378131</v>
      </c>
      <c r="M10" s="66">
        <v>25545</v>
      </c>
      <c r="N10" s="65">
        <v>600771</v>
      </c>
      <c r="O10" s="66">
        <v>41377</v>
      </c>
      <c r="P10" s="65">
        <v>511603</v>
      </c>
      <c r="Q10" s="66">
        <v>35392</v>
      </c>
      <c r="R10" s="59">
        <f t="shared" si="0"/>
        <v>1490505</v>
      </c>
      <c r="S10" s="60">
        <f t="shared" si="1"/>
        <v>102314</v>
      </c>
      <c r="T10" s="61">
        <f>S10/I10</f>
        <v>325.8407643312102</v>
      </c>
      <c r="U10" s="62">
        <v>147134</v>
      </c>
      <c r="V10" s="63">
        <f>IF(U10&lt;&gt;0,-(U10-S10)/U10,"")</f>
        <v>-0.3046202781138282</v>
      </c>
      <c r="W10" s="68">
        <v>2182639</v>
      </c>
      <c r="X10" s="69">
        <v>157341</v>
      </c>
      <c r="Y10" s="61">
        <f>X10/I10</f>
        <v>501.0859872611465</v>
      </c>
      <c r="Z10" s="57">
        <v>262526</v>
      </c>
      <c r="AA10" s="79">
        <f>IF(Z10&lt;&gt;0,-(Z10-X10)/Z10,"")</f>
        <v>-0.4006650769828512</v>
      </c>
      <c r="AB10" s="71">
        <v>5801103</v>
      </c>
      <c r="AC10" s="72">
        <v>419867</v>
      </c>
      <c r="AD10" s="115">
        <v>2722</v>
      </c>
      <c r="AE10" s="28"/>
    </row>
    <row r="11" spans="1:31" s="29" customFormat="1" ht="11.25">
      <c r="A11" s="31">
        <v>5</v>
      </c>
      <c r="B11" s="30"/>
      <c r="C11" s="47" t="s">
        <v>46</v>
      </c>
      <c r="D11" s="50" t="s">
        <v>46</v>
      </c>
      <c r="E11" s="64">
        <v>42671</v>
      </c>
      <c r="F11" s="51" t="s">
        <v>71</v>
      </c>
      <c r="G11" s="52">
        <v>357</v>
      </c>
      <c r="H11" s="52">
        <v>271</v>
      </c>
      <c r="I11" s="95">
        <v>271</v>
      </c>
      <c r="J11" s="53">
        <v>332</v>
      </c>
      <c r="K11" s="54">
        <v>5</v>
      </c>
      <c r="L11" s="65">
        <v>174935.05</v>
      </c>
      <c r="M11" s="66">
        <v>14533</v>
      </c>
      <c r="N11" s="65">
        <v>336235.73</v>
      </c>
      <c r="O11" s="66">
        <v>27658</v>
      </c>
      <c r="P11" s="65">
        <v>342512.03</v>
      </c>
      <c r="Q11" s="66">
        <v>28373</v>
      </c>
      <c r="R11" s="59">
        <f t="shared" si="0"/>
        <v>853682.81</v>
      </c>
      <c r="S11" s="60">
        <f t="shared" si="1"/>
        <v>70564</v>
      </c>
      <c r="T11" s="61">
        <f>S11/I11</f>
        <v>260.38376383763836</v>
      </c>
      <c r="U11" s="62">
        <v>90764</v>
      </c>
      <c r="V11" s="63">
        <f>IF(U11&lt;&gt;0,-(U11-S11)/U11,"")</f>
        <v>-0.22255519809616148</v>
      </c>
      <c r="W11" s="68">
        <v>1298202.05</v>
      </c>
      <c r="X11" s="69">
        <v>113530</v>
      </c>
      <c r="Y11" s="61">
        <f>X11/I11</f>
        <v>418.929889298893</v>
      </c>
      <c r="Z11" s="76">
        <v>167387</v>
      </c>
      <c r="AA11" s="79">
        <f>IF(Z11&lt;&gt;0,-(Z11-X11)/Z11,"")</f>
        <v>-0.32175139049030094</v>
      </c>
      <c r="AB11" s="73">
        <v>13069433.42</v>
      </c>
      <c r="AC11" s="74">
        <v>1148668</v>
      </c>
      <c r="AD11" s="115">
        <v>2700</v>
      </c>
      <c r="AE11" s="28"/>
    </row>
    <row r="12" spans="1:31" s="29" customFormat="1" ht="11.25">
      <c r="A12" s="31">
        <v>6</v>
      </c>
      <c r="B12" s="30"/>
      <c r="C12" s="48" t="s">
        <v>55</v>
      </c>
      <c r="D12" s="55" t="s">
        <v>56</v>
      </c>
      <c r="E12" s="80">
        <v>42678</v>
      </c>
      <c r="F12" s="51" t="s">
        <v>8</v>
      </c>
      <c r="G12" s="56">
        <v>241</v>
      </c>
      <c r="H12" s="56">
        <v>226</v>
      </c>
      <c r="I12" s="95">
        <v>226</v>
      </c>
      <c r="J12" s="52">
        <v>251</v>
      </c>
      <c r="K12" s="54">
        <v>4</v>
      </c>
      <c r="L12" s="65">
        <v>188425</v>
      </c>
      <c r="M12" s="66">
        <v>13582</v>
      </c>
      <c r="N12" s="65">
        <v>336416</v>
      </c>
      <c r="O12" s="66">
        <v>24476</v>
      </c>
      <c r="P12" s="65">
        <v>314902</v>
      </c>
      <c r="Q12" s="66">
        <v>23212</v>
      </c>
      <c r="R12" s="59">
        <f t="shared" si="0"/>
        <v>839743</v>
      </c>
      <c r="S12" s="60">
        <f t="shared" si="1"/>
        <v>61270</v>
      </c>
      <c r="T12" s="61">
        <f>S12/I12</f>
        <v>271.1061946902655</v>
      </c>
      <c r="U12" s="62">
        <v>82379</v>
      </c>
      <c r="V12" s="63">
        <f>IF(U12&lt;&gt;0,-(U12-S12)/U12,"")</f>
        <v>-0.25624248898384294</v>
      </c>
      <c r="W12" s="68">
        <v>1261302</v>
      </c>
      <c r="X12" s="70">
        <v>98383</v>
      </c>
      <c r="Y12" s="61">
        <f>X12/I12</f>
        <v>435.32300884955754</v>
      </c>
      <c r="Z12" s="57">
        <v>152758</v>
      </c>
      <c r="AA12" s="79">
        <f>IF(Z12&lt;&gt;0,-(Z12-X12)/Z12,"")</f>
        <v>-0.3559551709239451</v>
      </c>
      <c r="AB12" s="71">
        <v>10525475</v>
      </c>
      <c r="AC12" s="72">
        <v>778262</v>
      </c>
      <c r="AD12" s="115">
        <v>2708</v>
      </c>
      <c r="AE12" s="28"/>
    </row>
    <row r="13" spans="1:31" s="29" customFormat="1" ht="11.25">
      <c r="A13" s="31">
        <v>7</v>
      </c>
      <c r="B13" s="30"/>
      <c r="C13" s="47" t="s">
        <v>58</v>
      </c>
      <c r="D13" s="50" t="s">
        <v>59</v>
      </c>
      <c r="E13" s="64">
        <v>42685</v>
      </c>
      <c r="F13" s="51" t="s">
        <v>10</v>
      </c>
      <c r="G13" s="52">
        <v>87</v>
      </c>
      <c r="H13" s="52">
        <v>48</v>
      </c>
      <c r="I13" s="95">
        <v>48</v>
      </c>
      <c r="J13" s="53">
        <v>64</v>
      </c>
      <c r="K13" s="54">
        <v>3</v>
      </c>
      <c r="L13" s="65">
        <v>87218.89</v>
      </c>
      <c r="M13" s="66">
        <v>5574</v>
      </c>
      <c r="N13" s="65">
        <v>137259.72</v>
      </c>
      <c r="O13" s="66">
        <v>8601</v>
      </c>
      <c r="P13" s="65">
        <v>130125.04</v>
      </c>
      <c r="Q13" s="66">
        <v>8424</v>
      </c>
      <c r="R13" s="59">
        <f t="shared" si="0"/>
        <v>354603.64999999997</v>
      </c>
      <c r="S13" s="60">
        <f t="shared" si="1"/>
        <v>22599</v>
      </c>
      <c r="T13" s="61">
        <f>S13/I13</f>
        <v>470.8125</v>
      </c>
      <c r="U13" s="62">
        <v>26762</v>
      </c>
      <c r="V13" s="63">
        <f>IF(U13&lt;&gt;0,-(U13-S13)/U13,"")</f>
        <v>-0.1555563859203348</v>
      </c>
      <c r="W13" s="68">
        <v>554998.46</v>
      </c>
      <c r="X13" s="69">
        <v>38887</v>
      </c>
      <c r="Y13" s="61">
        <f>X13/I13</f>
        <v>810.1458333333334</v>
      </c>
      <c r="Z13" s="76">
        <v>47065</v>
      </c>
      <c r="AA13" s="79">
        <f>IF(Z13&lt;&gt;0,-(Z13-X13)/Z13,"")</f>
        <v>-0.17375969404015723</v>
      </c>
      <c r="AB13" s="73">
        <v>2152297.06</v>
      </c>
      <c r="AC13" s="74">
        <v>156466</v>
      </c>
      <c r="AD13" s="115">
        <v>2716</v>
      </c>
      <c r="AE13" s="28"/>
    </row>
    <row r="14" spans="1:31" s="29" customFormat="1" ht="11.25">
      <c r="A14" s="31">
        <v>8</v>
      </c>
      <c r="B14" s="27"/>
      <c r="C14" s="48" t="s">
        <v>54</v>
      </c>
      <c r="D14" s="55" t="s">
        <v>57</v>
      </c>
      <c r="E14" s="80">
        <v>42678</v>
      </c>
      <c r="F14" s="51" t="s">
        <v>70</v>
      </c>
      <c r="G14" s="56">
        <v>206</v>
      </c>
      <c r="H14" s="56">
        <v>176</v>
      </c>
      <c r="I14" s="95">
        <v>176</v>
      </c>
      <c r="J14" s="53">
        <v>203</v>
      </c>
      <c r="K14" s="54">
        <v>4</v>
      </c>
      <c r="L14" s="65">
        <v>56867.01</v>
      </c>
      <c r="M14" s="66">
        <v>4444</v>
      </c>
      <c r="N14" s="65">
        <v>190728.45</v>
      </c>
      <c r="O14" s="66">
        <v>14667</v>
      </c>
      <c r="P14" s="65">
        <v>196609.51</v>
      </c>
      <c r="Q14" s="66">
        <v>16298</v>
      </c>
      <c r="R14" s="59">
        <f t="shared" si="0"/>
        <v>444204.97000000003</v>
      </c>
      <c r="S14" s="60">
        <f t="shared" si="1"/>
        <v>35409</v>
      </c>
      <c r="T14" s="61">
        <f>S14/I14</f>
        <v>201.1875</v>
      </c>
      <c r="U14" s="62">
        <v>44153</v>
      </c>
      <c r="V14" s="63">
        <f>IF(U14&lt;&gt;0,-(U14-S14)/U14,"")</f>
        <v>-0.1980386383711186</v>
      </c>
      <c r="W14" s="68">
        <v>524538.18</v>
      </c>
      <c r="X14" s="69">
        <v>42399</v>
      </c>
      <c r="Y14" s="61">
        <f>X14/I14</f>
        <v>240.9034090909091</v>
      </c>
      <c r="Z14" s="57">
        <v>85242</v>
      </c>
      <c r="AA14" s="79">
        <f>IF(Z14&lt;&gt;0,-(Z14-X14)/Z14,"")</f>
        <v>-0.5026043499683255</v>
      </c>
      <c r="AB14" s="71">
        <v>3421023.16</v>
      </c>
      <c r="AC14" s="72">
        <v>281434</v>
      </c>
      <c r="AD14" s="115">
        <v>2709</v>
      </c>
      <c r="AE14" s="28"/>
    </row>
    <row r="15" spans="1:31" s="29" customFormat="1" ht="11.25">
      <c r="A15" s="31">
        <v>9</v>
      </c>
      <c r="B15" s="30"/>
      <c r="C15" s="47" t="s">
        <v>97</v>
      </c>
      <c r="D15" s="50" t="s">
        <v>98</v>
      </c>
      <c r="E15" s="64">
        <v>42692</v>
      </c>
      <c r="F15" s="51" t="s">
        <v>12</v>
      </c>
      <c r="G15" s="52">
        <v>103</v>
      </c>
      <c r="H15" s="52">
        <v>141</v>
      </c>
      <c r="I15" s="95">
        <v>141</v>
      </c>
      <c r="J15" s="53">
        <v>103</v>
      </c>
      <c r="K15" s="54">
        <v>2</v>
      </c>
      <c r="L15" s="65">
        <v>24407.44</v>
      </c>
      <c r="M15" s="66">
        <v>1998</v>
      </c>
      <c r="N15" s="65">
        <v>110186.86</v>
      </c>
      <c r="O15" s="66">
        <v>8934</v>
      </c>
      <c r="P15" s="65">
        <v>137963.76</v>
      </c>
      <c r="Q15" s="66">
        <v>11278</v>
      </c>
      <c r="R15" s="59">
        <f t="shared" si="0"/>
        <v>272558.06</v>
      </c>
      <c r="S15" s="60">
        <f t="shared" si="1"/>
        <v>22210</v>
      </c>
      <c r="T15" s="61">
        <f>S15/I15</f>
        <v>157.5177304964539</v>
      </c>
      <c r="U15" s="62">
        <v>18713</v>
      </c>
      <c r="V15" s="63">
        <f>IF(U15&lt;&gt;0,-(U15-S15)/U15,"")</f>
        <v>0.1868754341901352</v>
      </c>
      <c r="W15" s="68">
        <v>321319.15</v>
      </c>
      <c r="X15" s="70">
        <v>27589</v>
      </c>
      <c r="Y15" s="61">
        <f>X15/I15</f>
        <v>195.66666666666666</v>
      </c>
      <c r="Z15" s="76">
        <v>33444</v>
      </c>
      <c r="AA15" s="79">
        <f>IF(Z15&lt;&gt;0,-(Z15-X15)/Z15,"")</f>
        <v>-0.17506877167802895</v>
      </c>
      <c r="AB15" s="71">
        <v>718733.76</v>
      </c>
      <c r="AC15" s="72">
        <v>61033</v>
      </c>
      <c r="AD15" s="115">
        <v>2721</v>
      </c>
      <c r="AE15" s="28"/>
    </row>
    <row r="16" spans="1:31" s="29" customFormat="1" ht="11.25">
      <c r="A16" s="31">
        <v>10</v>
      </c>
      <c r="B16" s="87" t="s">
        <v>92</v>
      </c>
      <c r="C16" s="47" t="s">
        <v>111</v>
      </c>
      <c r="D16" s="50" t="s">
        <v>112</v>
      </c>
      <c r="E16" s="64">
        <v>42699</v>
      </c>
      <c r="F16" s="51" t="s">
        <v>67</v>
      </c>
      <c r="G16" s="52">
        <v>50</v>
      </c>
      <c r="H16" s="52">
        <v>50</v>
      </c>
      <c r="I16" s="95">
        <v>50</v>
      </c>
      <c r="J16" s="52" t="s">
        <v>2</v>
      </c>
      <c r="K16" s="54">
        <v>1</v>
      </c>
      <c r="L16" s="65">
        <v>40697.75</v>
      </c>
      <c r="M16" s="66">
        <v>2846</v>
      </c>
      <c r="N16" s="65">
        <v>72039.2</v>
      </c>
      <c r="O16" s="66">
        <v>4855</v>
      </c>
      <c r="P16" s="65">
        <v>74441.75</v>
      </c>
      <c r="Q16" s="66">
        <v>5237</v>
      </c>
      <c r="R16" s="59">
        <f t="shared" si="0"/>
        <v>187178.7</v>
      </c>
      <c r="S16" s="60">
        <f t="shared" si="1"/>
        <v>12938</v>
      </c>
      <c r="T16" s="61">
        <f>S16/I16</f>
        <v>258.76</v>
      </c>
      <c r="U16" s="62"/>
      <c r="V16" s="63"/>
      <c r="W16" s="68">
        <v>287029.55</v>
      </c>
      <c r="X16" s="69">
        <v>21602</v>
      </c>
      <c r="Y16" s="61">
        <f>X16/I16</f>
        <v>432.04</v>
      </c>
      <c r="Z16" s="76"/>
      <c r="AA16" s="79"/>
      <c r="AB16" s="75">
        <v>287029.55</v>
      </c>
      <c r="AC16" s="76">
        <v>21602</v>
      </c>
      <c r="AD16" s="115">
        <v>2711</v>
      </c>
      <c r="AE16" s="28"/>
    </row>
    <row r="17" spans="1:31" s="29" customFormat="1" ht="11.25">
      <c r="A17" s="31">
        <v>11</v>
      </c>
      <c r="B17" s="30"/>
      <c r="C17" s="47" t="s">
        <v>106</v>
      </c>
      <c r="D17" s="50" t="s">
        <v>107</v>
      </c>
      <c r="E17" s="64">
        <v>42692</v>
      </c>
      <c r="F17" s="51" t="s">
        <v>67</v>
      </c>
      <c r="G17" s="52">
        <v>200</v>
      </c>
      <c r="H17" s="52">
        <v>137</v>
      </c>
      <c r="I17" s="95">
        <v>137</v>
      </c>
      <c r="J17" s="52">
        <v>200</v>
      </c>
      <c r="K17" s="54">
        <v>2</v>
      </c>
      <c r="L17" s="65">
        <v>39226.27</v>
      </c>
      <c r="M17" s="66">
        <v>3165</v>
      </c>
      <c r="N17" s="65">
        <v>69608.81</v>
      </c>
      <c r="O17" s="66">
        <v>5413</v>
      </c>
      <c r="P17" s="65">
        <v>67386.22</v>
      </c>
      <c r="Q17" s="66">
        <v>5194</v>
      </c>
      <c r="R17" s="59">
        <f t="shared" si="0"/>
        <v>176221.3</v>
      </c>
      <c r="S17" s="60">
        <f t="shared" si="1"/>
        <v>13772</v>
      </c>
      <c r="T17" s="61">
        <f>S17/I17</f>
        <v>100.52554744525547</v>
      </c>
      <c r="U17" s="62">
        <v>34326</v>
      </c>
      <c r="V17" s="63">
        <f>IF(U17&lt;&gt;0,-(U17-S17)/U17,"")</f>
        <v>-0.598788090660141</v>
      </c>
      <c r="W17" s="68">
        <v>251334.81</v>
      </c>
      <c r="X17" s="69">
        <v>20479</v>
      </c>
      <c r="Y17" s="61">
        <f>X17/I17</f>
        <v>149.4817518248175</v>
      </c>
      <c r="Z17" s="76">
        <v>62845</v>
      </c>
      <c r="AA17" s="79">
        <f>IF(Z17&lt;&gt;0,-(Z17-X17)/Z17,"")</f>
        <v>-0.6741347760362797</v>
      </c>
      <c r="AB17" s="75">
        <v>983842.77</v>
      </c>
      <c r="AC17" s="76">
        <v>83339</v>
      </c>
      <c r="AD17" s="115">
        <v>2717</v>
      </c>
      <c r="AE17" s="28"/>
    </row>
    <row r="18" spans="1:31" s="29" customFormat="1" ht="11.25">
      <c r="A18" s="31">
        <v>12</v>
      </c>
      <c r="B18" s="30"/>
      <c r="C18" s="48" t="s">
        <v>42</v>
      </c>
      <c r="D18" s="55" t="s">
        <v>42</v>
      </c>
      <c r="E18" s="80">
        <v>42664</v>
      </c>
      <c r="F18" s="51" t="s">
        <v>8</v>
      </c>
      <c r="G18" s="56">
        <v>341</v>
      </c>
      <c r="H18" s="56">
        <v>99</v>
      </c>
      <c r="I18" s="95">
        <v>99</v>
      </c>
      <c r="J18" s="52">
        <v>268</v>
      </c>
      <c r="K18" s="54">
        <v>6</v>
      </c>
      <c r="L18" s="65">
        <v>32777</v>
      </c>
      <c r="M18" s="66">
        <v>2592</v>
      </c>
      <c r="N18" s="65">
        <v>60685</v>
      </c>
      <c r="O18" s="66">
        <v>4846</v>
      </c>
      <c r="P18" s="65">
        <v>54433</v>
      </c>
      <c r="Q18" s="66">
        <v>4353</v>
      </c>
      <c r="R18" s="59">
        <f t="shared" si="0"/>
        <v>147895</v>
      </c>
      <c r="S18" s="60">
        <f t="shared" si="1"/>
        <v>11791</v>
      </c>
      <c r="T18" s="61">
        <f>S18/I18</f>
        <v>119.1010101010101</v>
      </c>
      <c r="U18" s="62">
        <v>33481</v>
      </c>
      <c r="V18" s="63">
        <f>IF(U18&lt;&gt;0,-(U18-S18)/U18,"")</f>
        <v>-0.6478301126011767</v>
      </c>
      <c r="W18" s="68">
        <v>232907</v>
      </c>
      <c r="X18" s="70">
        <v>19669</v>
      </c>
      <c r="Y18" s="61">
        <f>X18/I18</f>
        <v>198.67676767676767</v>
      </c>
      <c r="Z18" s="57">
        <v>60103</v>
      </c>
      <c r="AA18" s="79">
        <f>IF(Z18&lt;&gt;0,-(Z18-X18)/Z18,"")</f>
        <v>-0.6727451208758298</v>
      </c>
      <c r="AB18" s="71">
        <v>15503237</v>
      </c>
      <c r="AC18" s="72">
        <v>1368716</v>
      </c>
      <c r="AD18" s="115">
        <v>2694</v>
      </c>
      <c r="AE18" s="28"/>
    </row>
    <row r="19" spans="1:31" s="29" customFormat="1" ht="11.25">
      <c r="A19" s="31">
        <v>13</v>
      </c>
      <c r="B19" s="30"/>
      <c r="C19" s="48" t="s">
        <v>62</v>
      </c>
      <c r="D19" s="55" t="s">
        <v>62</v>
      </c>
      <c r="E19" s="80">
        <v>42685</v>
      </c>
      <c r="F19" s="51" t="s">
        <v>8</v>
      </c>
      <c r="G19" s="56">
        <v>299</v>
      </c>
      <c r="H19" s="56">
        <v>124</v>
      </c>
      <c r="I19" s="95">
        <v>124</v>
      </c>
      <c r="J19" s="52">
        <v>291</v>
      </c>
      <c r="K19" s="54">
        <v>3</v>
      </c>
      <c r="L19" s="65">
        <v>26958</v>
      </c>
      <c r="M19" s="66">
        <v>2088</v>
      </c>
      <c r="N19" s="65">
        <v>49912</v>
      </c>
      <c r="O19" s="66">
        <v>3887</v>
      </c>
      <c r="P19" s="65">
        <v>46001</v>
      </c>
      <c r="Q19" s="66">
        <v>3638</v>
      </c>
      <c r="R19" s="59">
        <f t="shared" si="0"/>
        <v>122871</v>
      </c>
      <c r="S19" s="60">
        <f t="shared" si="1"/>
        <v>9613</v>
      </c>
      <c r="T19" s="61">
        <f>S19/I19</f>
        <v>77.5241935483871</v>
      </c>
      <c r="U19" s="62">
        <v>32585</v>
      </c>
      <c r="V19" s="63">
        <f>IF(U19&lt;&gt;0,-(U19-S19)/U19,"")</f>
        <v>-0.7049869571888906</v>
      </c>
      <c r="W19" s="68">
        <v>193042</v>
      </c>
      <c r="X19" s="70">
        <v>16031</v>
      </c>
      <c r="Y19" s="61">
        <f>X19/I19</f>
        <v>129.28225806451613</v>
      </c>
      <c r="Z19" s="57">
        <v>60601</v>
      </c>
      <c r="AA19" s="79">
        <f>IF(Z19&lt;&gt;0,-(Z19-X19)/Z19,"")</f>
        <v>-0.7354664114453557</v>
      </c>
      <c r="AB19" s="71">
        <v>2264914</v>
      </c>
      <c r="AC19" s="72">
        <v>196893</v>
      </c>
      <c r="AD19" s="115">
        <v>2715</v>
      </c>
      <c r="AE19" s="28"/>
    </row>
    <row r="20" spans="1:31" s="29" customFormat="1" ht="11.25">
      <c r="A20" s="31">
        <v>14</v>
      </c>
      <c r="B20" s="30"/>
      <c r="C20" s="48" t="s">
        <v>102</v>
      </c>
      <c r="D20" s="55" t="s">
        <v>103</v>
      </c>
      <c r="E20" s="80">
        <v>42692</v>
      </c>
      <c r="F20" s="51" t="s">
        <v>8</v>
      </c>
      <c r="G20" s="56">
        <v>72</v>
      </c>
      <c r="H20" s="56">
        <v>57</v>
      </c>
      <c r="I20" s="95">
        <v>57</v>
      </c>
      <c r="J20" s="52">
        <v>72</v>
      </c>
      <c r="K20" s="54">
        <v>2</v>
      </c>
      <c r="L20" s="65">
        <v>17581</v>
      </c>
      <c r="M20" s="66">
        <v>1327</v>
      </c>
      <c r="N20" s="65">
        <v>34036</v>
      </c>
      <c r="O20" s="66">
        <v>2694</v>
      </c>
      <c r="P20" s="65">
        <v>27360</v>
      </c>
      <c r="Q20" s="66">
        <v>2100</v>
      </c>
      <c r="R20" s="59">
        <f t="shared" si="0"/>
        <v>78977</v>
      </c>
      <c r="S20" s="60">
        <f t="shared" si="1"/>
        <v>6121</v>
      </c>
      <c r="T20" s="61">
        <f>S20/I20</f>
        <v>107.3859649122807</v>
      </c>
      <c r="U20" s="62">
        <v>11046</v>
      </c>
      <c r="V20" s="63">
        <f>IF(U20&lt;&gt;0,-(U20-S20)/U20,"")</f>
        <v>-0.44586275574868733</v>
      </c>
      <c r="W20" s="68">
        <v>126697</v>
      </c>
      <c r="X20" s="70">
        <v>10481</v>
      </c>
      <c r="Y20" s="61">
        <f>X20/I20</f>
        <v>183.87719298245614</v>
      </c>
      <c r="Z20" s="57">
        <v>20249</v>
      </c>
      <c r="AA20" s="79">
        <f>IF(Z20&lt;&gt;0,-(Z20-X20)/Z20,"")</f>
        <v>-0.4823941923057929</v>
      </c>
      <c r="AB20" s="71">
        <v>364072</v>
      </c>
      <c r="AC20" s="72">
        <v>30730</v>
      </c>
      <c r="AD20" s="115">
        <v>2720</v>
      </c>
      <c r="AE20" s="28"/>
    </row>
    <row r="21" spans="1:31" s="29" customFormat="1" ht="11.25">
      <c r="A21" s="31">
        <v>15</v>
      </c>
      <c r="B21" s="87" t="s">
        <v>92</v>
      </c>
      <c r="C21" s="48" t="s">
        <v>114</v>
      </c>
      <c r="D21" s="55" t="s">
        <v>115</v>
      </c>
      <c r="E21" s="80">
        <v>42699</v>
      </c>
      <c r="F21" s="51" t="s">
        <v>70</v>
      </c>
      <c r="G21" s="56">
        <v>78</v>
      </c>
      <c r="H21" s="56">
        <v>78</v>
      </c>
      <c r="I21" s="95">
        <v>78</v>
      </c>
      <c r="J21" s="53" t="s">
        <v>2</v>
      </c>
      <c r="K21" s="54">
        <v>1</v>
      </c>
      <c r="L21" s="65">
        <v>15776</v>
      </c>
      <c r="M21" s="66">
        <v>1519</v>
      </c>
      <c r="N21" s="65">
        <v>33993</v>
      </c>
      <c r="O21" s="66">
        <v>3297</v>
      </c>
      <c r="P21" s="65">
        <v>28927</v>
      </c>
      <c r="Q21" s="66">
        <v>2778</v>
      </c>
      <c r="R21" s="59">
        <f t="shared" si="0"/>
        <v>78696</v>
      </c>
      <c r="S21" s="60">
        <f t="shared" si="1"/>
        <v>7594</v>
      </c>
      <c r="T21" s="61">
        <f>S21/I21</f>
        <v>97.35897435897436</v>
      </c>
      <c r="U21" s="62"/>
      <c r="V21" s="63"/>
      <c r="W21" s="68">
        <v>119632.5</v>
      </c>
      <c r="X21" s="69">
        <v>12046</v>
      </c>
      <c r="Y21" s="61">
        <f>X21/I21</f>
        <v>154.43589743589743</v>
      </c>
      <c r="Z21" s="57"/>
      <c r="AA21" s="79"/>
      <c r="AB21" s="71">
        <v>119632.5</v>
      </c>
      <c r="AC21" s="72">
        <v>12046</v>
      </c>
      <c r="AD21" s="115">
        <v>2731</v>
      </c>
      <c r="AE21" s="28"/>
    </row>
    <row r="22" spans="1:31" s="29" customFormat="1" ht="11.25">
      <c r="A22" s="31">
        <v>16</v>
      </c>
      <c r="B22" s="87" t="s">
        <v>92</v>
      </c>
      <c r="C22" s="48" t="s">
        <v>113</v>
      </c>
      <c r="D22" s="55" t="s">
        <v>116</v>
      </c>
      <c r="E22" s="80">
        <v>42699</v>
      </c>
      <c r="F22" s="51" t="s">
        <v>70</v>
      </c>
      <c r="G22" s="56">
        <v>16</v>
      </c>
      <c r="H22" s="56">
        <v>16</v>
      </c>
      <c r="I22" s="95">
        <v>16</v>
      </c>
      <c r="J22" s="53" t="s">
        <v>2</v>
      </c>
      <c r="K22" s="54">
        <v>1</v>
      </c>
      <c r="L22" s="65">
        <v>9830</v>
      </c>
      <c r="M22" s="66">
        <v>530</v>
      </c>
      <c r="N22" s="65">
        <v>12787</v>
      </c>
      <c r="O22" s="66">
        <v>716</v>
      </c>
      <c r="P22" s="65">
        <v>12474.5</v>
      </c>
      <c r="Q22" s="66">
        <v>686</v>
      </c>
      <c r="R22" s="59">
        <f t="shared" si="0"/>
        <v>35091.5</v>
      </c>
      <c r="S22" s="60">
        <f t="shared" si="1"/>
        <v>1932</v>
      </c>
      <c r="T22" s="61">
        <f>S22/I22</f>
        <v>120.75</v>
      </c>
      <c r="U22" s="62"/>
      <c r="V22" s="63"/>
      <c r="W22" s="68">
        <v>54382.82</v>
      </c>
      <c r="X22" s="69">
        <v>3387</v>
      </c>
      <c r="Y22" s="61">
        <f>X22/I22</f>
        <v>211.6875</v>
      </c>
      <c r="Z22" s="57"/>
      <c r="AA22" s="79"/>
      <c r="AB22" s="71">
        <v>54382.82</v>
      </c>
      <c r="AC22" s="72">
        <v>3387</v>
      </c>
      <c r="AD22" s="115">
        <v>2723</v>
      </c>
      <c r="AE22" s="28"/>
    </row>
    <row r="23" spans="1:31" s="29" customFormat="1" ht="11.25">
      <c r="A23" s="31">
        <v>17</v>
      </c>
      <c r="B23" s="30"/>
      <c r="C23" s="47" t="s">
        <v>48</v>
      </c>
      <c r="D23" s="50" t="s">
        <v>47</v>
      </c>
      <c r="E23" s="64">
        <v>42671</v>
      </c>
      <c r="F23" s="51" t="s">
        <v>10</v>
      </c>
      <c r="G23" s="52">
        <v>321</v>
      </c>
      <c r="H23" s="52">
        <v>20</v>
      </c>
      <c r="I23" s="95">
        <v>20</v>
      </c>
      <c r="J23" s="53">
        <v>54</v>
      </c>
      <c r="K23" s="54">
        <v>5</v>
      </c>
      <c r="L23" s="65">
        <v>5839.25</v>
      </c>
      <c r="M23" s="66">
        <v>452</v>
      </c>
      <c r="N23" s="65">
        <v>10803.75</v>
      </c>
      <c r="O23" s="66">
        <v>806</v>
      </c>
      <c r="P23" s="65">
        <v>14315.5</v>
      </c>
      <c r="Q23" s="66">
        <v>1139</v>
      </c>
      <c r="R23" s="59">
        <f t="shared" si="0"/>
        <v>30958.5</v>
      </c>
      <c r="S23" s="60">
        <f t="shared" si="1"/>
        <v>2397</v>
      </c>
      <c r="T23" s="61">
        <f>S23/I23</f>
        <v>119.85</v>
      </c>
      <c r="U23" s="62">
        <v>7384</v>
      </c>
      <c r="V23" s="63">
        <f>IF(U23&lt;&gt;0,-(U23-S23)/U23,"")</f>
        <v>-0.6753791982665223</v>
      </c>
      <c r="W23" s="68">
        <v>47556.02</v>
      </c>
      <c r="X23" s="69">
        <v>4074</v>
      </c>
      <c r="Y23" s="61">
        <f>X23/I23</f>
        <v>203.7</v>
      </c>
      <c r="Z23" s="76">
        <v>12411</v>
      </c>
      <c r="AA23" s="79">
        <f>IF(Z23&lt;&gt;0,-(Z23-X23)/Z23,"")</f>
        <v>-0.6717428087986463</v>
      </c>
      <c r="AB23" s="73">
        <v>5033541.02</v>
      </c>
      <c r="AC23" s="74">
        <v>450209</v>
      </c>
      <c r="AD23" s="115">
        <v>2699</v>
      </c>
      <c r="AE23" s="28"/>
    </row>
    <row r="24" spans="1:31" s="29" customFormat="1" ht="11.25">
      <c r="A24" s="31">
        <v>18</v>
      </c>
      <c r="B24" s="87" t="s">
        <v>92</v>
      </c>
      <c r="C24" s="47" t="s">
        <v>109</v>
      </c>
      <c r="D24" s="58" t="s">
        <v>109</v>
      </c>
      <c r="E24" s="64">
        <v>42699</v>
      </c>
      <c r="F24" s="51" t="s">
        <v>14</v>
      </c>
      <c r="G24" s="52">
        <v>10</v>
      </c>
      <c r="H24" s="52">
        <v>10</v>
      </c>
      <c r="I24" s="95">
        <v>10</v>
      </c>
      <c r="J24" s="53" t="s">
        <v>2</v>
      </c>
      <c r="K24" s="54">
        <v>1</v>
      </c>
      <c r="L24" s="65">
        <v>5133.5</v>
      </c>
      <c r="M24" s="66">
        <v>343</v>
      </c>
      <c r="N24" s="65">
        <v>9336</v>
      </c>
      <c r="O24" s="66">
        <v>589</v>
      </c>
      <c r="P24" s="65">
        <v>9989.5</v>
      </c>
      <c r="Q24" s="66">
        <v>622</v>
      </c>
      <c r="R24" s="59">
        <f t="shared" si="0"/>
        <v>24459</v>
      </c>
      <c r="S24" s="60">
        <f t="shared" si="1"/>
        <v>1554</v>
      </c>
      <c r="T24" s="61">
        <f>S24/I24</f>
        <v>155.4</v>
      </c>
      <c r="U24" s="62"/>
      <c r="V24" s="63"/>
      <c r="W24" s="68">
        <v>36106</v>
      </c>
      <c r="X24" s="69">
        <v>2415</v>
      </c>
      <c r="Y24" s="61">
        <f>X24/I24</f>
        <v>241.5</v>
      </c>
      <c r="Z24" s="76"/>
      <c r="AA24" s="79"/>
      <c r="AB24" s="73">
        <v>36106</v>
      </c>
      <c r="AC24" s="74">
        <v>2415</v>
      </c>
      <c r="AD24" s="115">
        <v>2729</v>
      </c>
      <c r="AE24" s="28"/>
    </row>
    <row r="25" spans="1:31" s="29" customFormat="1" ht="11.25">
      <c r="A25" s="31">
        <v>19</v>
      </c>
      <c r="B25" s="27"/>
      <c r="C25" s="48" t="s">
        <v>38</v>
      </c>
      <c r="D25" s="55" t="s">
        <v>39</v>
      </c>
      <c r="E25" s="80">
        <v>42657</v>
      </c>
      <c r="F25" s="51" t="s">
        <v>9</v>
      </c>
      <c r="G25" s="56">
        <v>293</v>
      </c>
      <c r="H25" s="56">
        <v>4</v>
      </c>
      <c r="I25" s="95">
        <v>4</v>
      </c>
      <c r="J25" s="52">
        <v>16</v>
      </c>
      <c r="K25" s="54">
        <v>7</v>
      </c>
      <c r="L25" s="65">
        <v>6099</v>
      </c>
      <c r="M25" s="66">
        <v>339</v>
      </c>
      <c r="N25" s="65">
        <v>9932</v>
      </c>
      <c r="O25" s="66">
        <v>503</v>
      </c>
      <c r="P25" s="65">
        <v>7204</v>
      </c>
      <c r="Q25" s="66">
        <v>400</v>
      </c>
      <c r="R25" s="59">
        <f t="shared" si="0"/>
        <v>23235</v>
      </c>
      <c r="S25" s="60">
        <f t="shared" si="1"/>
        <v>1242</v>
      </c>
      <c r="T25" s="61">
        <f>S25/I25</f>
        <v>310.5</v>
      </c>
      <c r="U25" s="62">
        <v>2808</v>
      </c>
      <c r="V25" s="63">
        <f>IF(U25&lt;&gt;0,-(U25-S25)/U25,"")</f>
        <v>-0.5576923076923077</v>
      </c>
      <c r="W25" s="68">
        <v>33879</v>
      </c>
      <c r="X25" s="69">
        <v>1988</v>
      </c>
      <c r="Y25" s="61">
        <f>X25/I25</f>
        <v>497</v>
      </c>
      <c r="Z25" s="57">
        <v>5315</v>
      </c>
      <c r="AA25" s="79">
        <f>IF(Z25&lt;&gt;0,-(Z25-X25)/Z25,"")</f>
        <v>-0.625964252116651</v>
      </c>
      <c r="AB25" s="71">
        <v>7615730</v>
      </c>
      <c r="AC25" s="72">
        <v>600566</v>
      </c>
      <c r="AD25" s="115">
        <v>2686</v>
      </c>
      <c r="AE25" s="28"/>
    </row>
    <row r="26" spans="1:31" s="29" customFormat="1" ht="11.25">
      <c r="A26" s="31">
        <v>20</v>
      </c>
      <c r="B26" s="30"/>
      <c r="C26" s="47" t="s">
        <v>50</v>
      </c>
      <c r="D26" s="50" t="s">
        <v>50</v>
      </c>
      <c r="E26" s="64">
        <v>42678</v>
      </c>
      <c r="F26" s="51" t="s">
        <v>10</v>
      </c>
      <c r="G26" s="52">
        <v>340</v>
      </c>
      <c r="H26" s="52">
        <v>5</v>
      </c>
      <c r="I26" s="95">
        <v>5</v>
      </c>
      <c r="J26" s="53">
        <v>105</v>
      </c>
      <c r="K26" s="54">
        <v>4</v>
      </c>
      <c r="L26" s="65">
        <v>2266</v>
      </c>
      <c r="M26" s="66">
        <v>232</v>
      </c>
      <c r="N26" s="65">
        <v>3406.75</v>
      </c>
      <c r="O26" s="66">
        <v>349</v>
      </c>
      <c r="P26" s="65">
        <v>5137.63</v>
      </c>
      <c r="Q26" s="66">
        <v>529</v>
      </c>
      <c r="R26" s="59">
        <f t="shared" si="0"/>
        <v>10810.380000000001</v>
      </c>
      <c r="S26" s="60">
        <f t="shared" si="1"/>
        <v>1110</v>
      </c>
      <c r="T26" s="61">
        <f>S26/I26</f>
        <v>222</v>
      </c>
      <c r="U26" s="62">
        <v>9719</v>
      </c>
      <c r="V26" s="63">
        <f>IF(U26&lt;&gt;0,-(U26-S26)/U26,"")</f>
        <v>-0.8857907192097952</v>
      </c>
      <c r="W26" s="68">
        <v>17240.78</v>
      </c>
      <c r="X26" s="69">
        <v>1800</v>
      </c>
      <c r="Y26" s="61">
        <f>X26/I26</f>
        <v>360</v>
      </c>
      <c r="Z26" s="76">
        <v>17483</v>
      </c>
      <c r="AA26" s="79">
        <f>IF(Z26&lt;&gt;0,-(Z26-X26)/Z26,"")</f>
        <v>-0.8970428416175713</v>
      </c>
      <c r="AB26" s="73">
        <v>2107590.92</v>
      </c>
      <c r="AC26" s="74">
        <v>195811</v>
      </c>
      <c r="AD26" s="115">
        <v>2706</v>
      </c>
      <c r="AE26" s="28"/>
    </row>
    <row r="27" spans="1:31" s="29" customFormat="1" ht="11.25">
      <c r="A27" s="31">
        <v>21</v>
      </c>
      <c r="B27" s="30"/>
      <c r="C27" s="47" t="s">
        <v>100</v>
      </c>
      <c r="D27" s="58" t="s">
        <v>99</v>
      </c>
      <c r="E27" s="64">
        <v>42692</v>
      </c>
      <c r="F27" s="51" t="s">
        <v>14</v>
      </c>
      <c r="G27" s="52">
        <v>10</v>
      </c>
      <c r="H27" s="52">
        <v>9</v>
      </c>
      <c r="I27" s="95">
        <v>9</v>
      </c>
      <c r="J27" s="53">
        <v>10</v>
      </c>
      <c r="K27" s="54">
        <v>2</v>
      </c>
      <c r="L27" s="65">
        <v>2467</v>
      </c>
      <c r="M27" s="66">
        <v>189</v>
      </c>
      <c r="N27" s="65">
        <v>3553</v>
      </c>
      <c r="O27" s="66">
        <v>269</v>
      </c>
      <c r="P27" s="65">
        <v>3102</v>
      </c>
      <c r="Q27" s="66">
        <v>239</v>
      </c>
      <c r="R27" s="59">
        <f t="shared" si="0"/>
        <v>9122</v>
      </c>
      <c r="S27" s="60">
        <f t="shared" si="1"/>
        <v>697</v>
      </c>
      <c r="T27" s="61">
        <f>S27/I27</f>
        <v>77.44444444444444</v>
      </c>
      <c r="U27" s="62">
        <v>986</v>
      </c>
      <c r="V27" s="63">
        <f>IF(U27&lt;&gt;0,-(U27-S27)/U27,"")</f>
        <v>-0.29310344827586204</v>
      </c>
      <c r="W27" s="68">
        <v>12135</v>
      </c>
      <c r="X27" s="69">
        <v>809</v>
      </c>
      <c r="Y27" s="61">
        <f>X27/I27</f>
        <v>89.88888888888889</v>
      </c>
      <c r="Z27" s="76">
        <v>1806</v>
      </c>
      <c r="AA27" s="79">
        <f>IF(Z27&lt;&gt;0,-(Z27-X27)/Z27,"")</f>
        <v>-0.5520487264673312</v>
      </c>
      <c r="AB27" s="73">
        <v>44654.5</v>
      </c>
      <c r="AC27" s="74">
        <v>3312</v>
      </c>
      <c r="AD27" s="115">
        <v>2718</v>
      </c>
      <c r="AE27" s="28"/>
    </row>
    <row r="28" spans="1:31" s="29" customFormat="1" ht="11.25">
      <c r="A28" s="31">
        <v>22</v>
      </c>
      <c r="B28" s="30"/>
      <c r="C28" s="47" t="s">
        <v>20</v>
      </c>
      <c r="D28" s="50" t="s">
        <v>20</v>
      </c>
      <c r="E28" s="64">
        <v>42538</v>
      </c>
      <c r="F28" s="51" t="s">
        <v>12</v>
      </c>
      <c r="G28" s="52">
        <v>168</v>
      </c>
      <c r="H28" s="52">
        <v>3</v>
      </c>
      <c r="I28" s="95">
        <v>3</v>
      </c>
      <c r="J28" s="53">
        <v>1</v>
      </c>
      <c r="K28" s="54">
        <v>20</v>
      </c>
      <c r="L28" s="65">
        <v>0</v>
      </c>
      <c r="M28" s="66">
        <v>0</v>
      </c>
      <c r="N28" s="65">
        <v>0</v>
      </c>
      <c r="O28" s="66">
        <v>0</v>
      </c>
      <c r="P28" s="65">
        <v>0</v>
      </c>
      <c r="Q28" s="66">
        <v>0</v>
      </c>
      <c r="R28" s="59">
        <f t="shared" si="0"/>
        <v>0</v>
      </c>
      <c r="S28" s="60">
        <f t="shared" si="1"/>
        <v>0</v>
      </c>
      <c r="T28" s="61">
        <f>S28/I28</f>
        <v>0</v>
      </c>
      <c r="U28" s="62">
        <v>0</v>
      </c>
      <c r="V28" s="63">
        <f>IF(U28&lt;&gt;0,-(U28-S28)/U28,"")</f>
      </c>
      <c r="W28" s="68">
        <v>8316</v>
      </c>
      <c r="X28" s="70">
        <v>1664</v>
      </c>
      <c r="Y28" s="61">
        <f>X28/I28</f>
        <v>554.6666666666666</v>
      </c>
      <c r="Z28" s="76">
        <v>82</v>
      </c>
      <c r="AA28" s="79">
        <f>IF(Z28&lt;&gt;0,-(Z28-X28)/Z28,"")</f>
        <v>19.29268292682927</v>
      </c>
      <c r="AB28" s="71">
        <v>813234.7899999999</v>
      </c>
      <c r="AC28" s="72">
        <v>70684</v>
      </c>
      <c r="AD28" s="115">
        <v>2582</v>
      </c>
      <c r="AE28" s="28"/>
    </row>
    <row r="29" spans="1:31" s="29" customFormat="1" ht="11.25">
      <c r="A29" s="31">
        <v>23</v>
      </c>
      <c r="B29" s="30"/>
      <c r="C29" s="47" t="s">
        <v>43</v>
      </c>
      <c r="D29" s="50" t="s">
        <v>43</v>
      </c>
      <c r="E29" s="64">
        <v>42671</v>
      </c>
      <c r="F29" s="51" t="s">
        <v>12</v>
      </c>
      <c r="G29" s="52">
        <v>23</v>
      </c>
      <c r="H29" s="52">
        <v>4</v>
      </c>
      <c r="I29" s="95">
        <v>4</v>
      </c>
      <c r="J29" s="53">
        <v>8</v>
      </c>
      <c r="K29" s="54">
        <v>5</v>
      </c>
      <c r="L29" s="65">
        <v>885.5</v>
      </c>
      <c r="M29" s="66">
        <v>57</v>
      </c>
      <c r="N29" s="65">
        <v>1924</v>
      </c>
      <c r="O29" s="66">
        <v>119</v>
      </c>
      <c r="P29" s="65">
        <v>1938.5</v>
      </c>
      <c r="Q29" s="66">
        <v>108</v>
      </c>
      <c r="R29" s="59">
        <f t="shared" si="0"/>
        <v>4748</v>
      </c>
      <c r="S29" s="60">
        <f t="shared" si="1"/>
        <v>284</v>
      </c>
      <c r="T29" s="61">
        <f>S29/I29</f>
        <v>71</v>
      </c>
      <c r="U29" s="62">
        <v>469</v>
      </c>
      <c r="V29" s="63">
        <f>IF(U29&lt;&gt;0,-(U29-S29)/U29,"")</f>
        <v>-0.39445628997867804</v>
      </c>
      <c r="W29" s="68">
        <v>7391.5</v>
      </c>
      <c r="X29" s="70">
        <v>467</v>
      </c>
      <c r="Y29" s="61">
        <f>X29/I29</f>
        <v>116.75</v>
      </c>
      <c r="Z29" s="76">
        <v>882</v>
      </c>
      <c r="AA29" s="79">
        <f>IF(Z29&lt;&gt;0,-(Z29-X29)/Z29,"")</f>
        <v>-0.47052154195011336</v>
      </c>
      <c r="AB29" s="71">
        <v>286308.54000000004</v>
      </c>
      <c r="AC29" s="72">
        <v>17847</v>
      </c>
      <c r="AD29" s="115">
        <v>2702</v>
      </c>
      <c r="AE29" s="28"/>
    </row>
    <row r="30" spans="1:31" s="29" customFormat="1" ht="11.25">
      <c r="A30" s="31">
        <v>24</v>
      </c>
      <c r="B30" s="30"/>
      <c r="C30" s="47" t="s">
        <v>60</v>
      </c>
      <c r="D30" s="58" t="s">
        <v>61</v>
      </c>
      <c r="E30" s="64">
        <v>42685</v>
      </c>
      <c r="F30" s="51" t="s">
        <v>14</v>
      </c>
      <c r="G30" s="52">
        <v>12</v>
      </c>
      <c r="H30" s="52">
        <v>6</v>
      </c>
      <c r="I30" s="95">
        <v>6</v>
      </c>
      <c r="J30" s="53">
        <v>12</v>
      </c>
      <c r="K30" s="54">
        <v>3</v>
      </c>
      <c r="L30" s="65">
        <v>715</v>
      </c>
      <c r="M30" s="66">
        <v>52</v>
      </c>
      <c r="N30" s="65">
        <v>1694</v>
      </c>
      <c r="O30" s="66">
        <v>119</v>
      </c>
      <c r="P30" s="65">
        <v>1789.5</v>
      </c>
      <c r="Q30" s="66">
        <v>128</v>
      </c>
      <c r="R30" s="59">
        <f t="shared" si="0"/>
        <v>4198.5</v>
      </c>
      <c r="S30" s="60">
        <f t="shared" si="1"/>
        <v>299</v>
      </c>
      <c r="T30" s="61">
        <f>S30/I30</f>
        <v>49.833333333333336</v>
      </c>
      <c r="U30" s="62">
        <v>703</v>
      </c>
      <c r="V30" s="63">
        <f>IF(U30&lt;&gt;0,-(U30-S30)/U30,"")</f>
        <v>-0.5746799431009957</v>
      </c>
      <c r="W30" s="68">
        <v>6196</v>
      </c>
      <c r="X30" s="69">
        <v>457</v>
      </c>
      <c r="Y30" s="61">
        <f>X30/I30</f>
        <v>76.16666666666667</v>
      </c>
      <c r="Z30" s="76">
        <v>1375</v>
      </c>
      <c r="AA30" s="79">
        <f>IF(Z30&lt;&gt;0,-(Z30-X30)/Z30,"")</f>
        <v>-0.6676363636363636</v>
      </c>
      <c r="AB30" s="73">
        <v>58510.5</v>
      </c>
      <c r="AC30" s="74">
        <v>4172</v>
      </c>
      <c r="AD30" s="115">
        <v>2712</v>
      </c>
      <c r="AE30" s="28"/>
    </row>
    <row r="31" spans="1:31" s="29" customFormat="1" ht="11.25">
      <c r="A31" s="31">
        <v>25</v>
      </c>
      <c r="B31" s="87" t="s">
        <v>92</v>
      </c>
      <c r="C31" s="47" t="s">
        <v>110</v>
      </c>
      <c r="D31" s="58" t="s">
        <v>110</v>
      </c>
      <c r="E31" s="64">
        <v>42699</v>
      </c>
      <c r="F31" s="51" t="s">
        <v>30</v>
      </c>
      <c r="G31" s="52">
        <v>21</v>
      </c>
      <c r="H31" s="52">
        <v>21</v>
      </c>
      <c r="I31" s="95">
        <v>21</v>
      </c>
      <c r="J31" s="53" t="s">
        <v>2</v>
      </c>
      <c r="K31" s="54">
        <v>1</v>
      </c>
      <c r="L31" s="65">
        <v>530.5</v>
      </c>
      <c r="M31" s="66">
        <v>49</v>
      </c>
      <c r="N31" s="65">
        <v>1323</v>
      </c>
      <c r="O31" s="66">
        <v>185</v>
      </c>
      <c r="P31" s="65">
        <v>1022</v>
      </c>
      <c r="Q31" s="66">
        <v>144</v>
      </c>
      <c r="R31" s="59">
        <f t="shared" si="0"/>
        <v>2875.5</v>
      </c>
      <c r="S31" s="60">
        <f t="shared" si="1"/>
        <v>378</v>
      </c>
      <c r="T31" s="61">
        <f>S31/I31</f>
        <v>18</v>
      </c>
      <c r="U31" s="62"/>
      <c r="V31" s="63"/>
      <c r="W31" s="68">
        <v>4574</v>
      </c>
      <c r="X31" s="69">
        <v>600</v>
      </c>
      <c r="Y31" s="61"/>
      <c r="Z31" s="76"/>
      <c r="AA31" s="79"/>
      <c r="AB31" s="73">
        <v>4574</v>
      </c>
      <c r="AC31" s="74">
        <v>600</v>
      </c>
      <c r="AD31" s="115">
        <v>2727</v>
      </c>
      <c r="AE31" s="28"/>
    </row>
    <row r="32" spans="1:31" s="29" customFormat="1" ht="11.25">
      <c r="A32" s="31">
        <v>26</v>
      </c>
      <c r="B32" s="30"/>
      <c r="C32" s="47" t="s">
        <v>63</v>
      </c>
      <c r="D32" s="50" t="s">
        <v>64</v>
      </c>
      <c r="E32" s="64">
        <v>40319</v>
      </c>
      <c r="F32" s="51" t="s">
        <v>11</v>
      </c>
      <c r="G32" s="52">
        <v>55</v>
      </c>
      <c r="H32" s="52">
        <v>2</v>
      </c>
      <c r="I32" s="95">
        <v>2</v>
      </c>
      <c r="J32" s="52" t="s">
        <v>2</v>
      </c>
      <c r="K32" s="54">
        <v>20</v>
      </c>
      <c r="L32" s="65">
        <v>230</v>
      </c>
      <c r="M32" s="66">
        <v>30</v>
      </c>
      <c r="N32" s="65">
        <v>363</v>
      </c>
      <c r="O32" s="66">
        <v>47</v>
      </c>
      <c r="P32" s="65">
        <v>476</v>
      </c>
      <c r="Q32" s="66">
        <v>60</v>
      </c>
      <c r="R32" s="59">
        <f t="shared" si="0"/>
        <v>1069</v>
      </c>
      <c r="S32" s="60">
        <f t="shared" si="1"/>
        <v>137</v>
      </c>
      <c r="T32" s="61">
        <f>S32/I32</f>
        <v>68.5</v>
      </c>
      <c r="U32" s="62">
        <v>0</v>
      </c>
      <c r="V32" s="63">
        <f>IF(U32&lt;&gt;0,-(U32-S32)/U32,"")</f>
      </c>
      <c r="W32" s="68">
        <v>4426</v>
      </c>
      <c r="X32" s="69">
        <v>557</v>
      </c>
      <c r="Y32" s="61">
        <f>X32/I32</f>
        <v>278.5</v>
      </c>
      <c r="Z32" s="76">
        <v>0</v>
      </c>
      <c r="AA32" s="79">
        <f>IF(Z32&lt;&gt;0,-(Z32-X32)/Z32,"")</f>
      </c>
      <c r="AB32" s="73">
        <v>166939</v>
      </c>
      <c r="AC32" s="74">
        <v>19605</v>
      </c>
      <c r="AD32" s="115">
        <v>360</v>
      </c>
      <c r="AE32" s="28"/>
    </row>
    <row r="33" spans="1:31" s="29" customFormat="1" ht="11.25">
      <c r="A33" s="31">
        <v>27</v>
      </c>
      <c r="B33" s="30"/>
      <c r="C33" s="47" t="s">
        <v>33</v>
      </c>
      <c r="D33" s="50" t="s">
        <v>34</v>
      </c>
      <c r="E33" s="64">
        <v>42643</v>
      </c>
      <c r="F33" s="51" t="s">
        <v>12</v>
      </c>
      <c r="G33" s="52">
        <v>25</v>
      </c>
      <c r="H33" s="52">
        <v>3</v>
      </c>
      <c r="I33" s="95">
        <v>1</v>
      </c>
      <c r="J33" s="53">
        <v>1</v>
      </c>
      <c r="K33" s="54">
        <v>9</v>
      </c>
      <c r="L33" s="65">
        <v>0</v>
      </c>
      <c r="M33" s="66">
        <v>0</v>
      </c>
      <c r="N33" s="65">
        <v>0</v>
      </c>
      <c r="O33" s="66">
        <v>0</v>
      </c>
      <c r="P33" s="65">
        <v>0</v>
      </c>
      <c r="Q33" s="66">
        <v>0</v>
      </c>
      <c r="R33" s="59">
        <f t="shared" si="0"/>
        <v>0</v>
      </c>
      <c r="S33" s="60">
        <f t="shared" si="1"/>
        <v>0</v>
      </c>
      <c r="T33" s="61">
        <f>S33/I33</f>
        <v>0</v>
      </c>
      <c r="U33" s="62">
        <v>0</v>
      </c>
      <c r="V33" s="63">
        <f>IF(U33&lt;&gt;0,-(U33-S33)/U33,"")</f>
      </c>
      <c r="W33" s="68">
        <v>4248.88</v>
      </c>
      <c r="X33" s="70">
        <v>850</v>
      </c>
      <c r="Y33" s="61">
        <f>X33/I33</f>
        <v>850</v>
      </c>
      <c r="Z33" s="76">
        <v>208</v>
      </c>
      <c r="AA33" s="79">
        <f>IF(Z33&lt;&gt;0,-(Z33-X33)/Z33,"")</f>
        <v>3.0865384615384617</v>
      </c>
      <c r="AB33" s="71">
        <v>226596.78000000003</v>
      </c>
      <c r="AC33" s="72">
        <v>16843</v>
      </c>
      <c r="AD33" s="115">
        <v>2673</v>
      </c>
      <c r="AE33" s="28"/>
    </row>
    <row r="34" spans="1:31" s="29" customFormat="1" ht="11.25">
      <c r="A34" s="31">
        <v>28</v>
      </c>
      <c r="B34" s="30"/>
      <c r="C34" s="47" t="s">
        <v>19</v>
      </c>
      <c r="D34" s="50" t="s">
        <v>19</v>
      </c>
      <c r="E34" s="64">
        <v>42496</v>
      </c>
      <c r="F34" s="51" t="s">
        <v>71</v>
      </c>
      <c r="G34" s="52">
        <v>188</v>
      </c>
      <c r="H34" s="52">
        <v>1</v>
      </c>
      <c r="I34" s="95">
        <v>1</v>
      </c>
      <c r="J34" s="53">
        <v>1</v>
      </c>
      <c r="K34" s="54">
        <v>11</v>
      </c>
      <c r="L34" s="65">
        <v>0</v>
      </c>
      <c r="M34" s="66">
        <v>0</v>
      </c>
      <c r="N34" s="65">
        <v>0</v>
      </c>
      <c r="O34" s="66">
        <v>0</v>
      </c>
      <c r="P34" s="65">
        <v>0</v>
      </c>
      <c r="Q34" s="66">
        <v>0</v>
      </c>
      <c r="R34" s="59">
        <f t="shared" si="0"/>
        <v>0</v>
      </c>
      <c r="S34" s="60">
        <f t="shared" si="1"/>
        <v>0</v>
      </c>
      <c r="T34" s="61">
        <f>S34/I34</f>
        <v>0</v>
      </c>
      <c r="U34" s="62">
        <v>0</v>
      </c>
      <c r="V34" s="63">
        <f>IF(U34&lt;&gt;0,-(U34-S34)/U34,"")</f>
      </c>
      <c r="W34" s="68">
        <v>3589.65</v>
      </c>
      <c r="X34" s="69">
        <v>513</v>
      </c>
      <c r="Y34" s="61">
        <f>X34/I34</f>
        <v>513</v>
      </c>
      <c r="Z34" s="76">
        <v>3079</v>
      </c>
      <c r="AA34" s="79">
        <f>IF(Z34&lt;&gt;0,-(Z34-X34)/Z34,"")</f>
        <v>-0.8333874634621631</v>
      </c>
      <c r="AB34" s="73">
        <v>875356.9</v>
      </c>
      <c r="AC34" s="74">
        <v>88315</v>
      </c>
      <c r="AD34" s="115">
        <v>2522</v>
      </c>
      <c r="AE34" s="28"/>
    </row>
    <row r="35" spans="1:31" s="29" customFormat="1" ht="11.25">
      <c r="A35" s="31">
        <v>29</v>
      </c>
      <c r="B35" s="30"/>
      <c r="C35" s="47" t="s">
        <v>52</v>
      </c>
      <c r="D35" s="50" t="s">
        <v>53</v>
      </c>
      <c r="E35" s="64">
        <v>42678</v>
      </c>
      <c r="F35" s="51" t="s">
        <v>11</v>
      </c>
      <c r="G35" s="52">
        <v>13</v>
      </c>
      <c r="H35" s="52">
        <v>2</v>
      </c>
      <c r="I35" s="95">
        <v>2</v>
      </c>
      <c r="J35" s="53">
        <v>2</v>
      </c>
      <c r="K35" s="54">
        <v>4</v>
      </c>
      <c r="L35" s="65">
        <v>90</v>
      </c>
      <c r="M35" s="66">
        <v>10</v>
      </c>
      <c r="N35" s="65">
        <v>180</v>
      </c>
      <c r="O35" s="66">
        <v>20</v>
      </c>
      <c r="P35" s="65">
        <v>180</v>
      </c>
      <c r="Q35" s="66">
        <v>20</v>
      </c>
      <c r="R35" s="59">
        <f t="shared" si="0"/>
        <v>450</v>
      </c>
      <c r="S35" s="60">
        <f t="shared" si="1"/>
        <v>50</v>
      </c>
      <c r="T35" s="61">
        <f>S35/I35</f>
        <v>25</v>
      </c>
      <c r="U35" s="62">
        <v>195</v>
      </c>
      <c r="V35" s="63">
        <f>IF(U35&lt;&gt;0,-(U35-S35)/U35,"")</f>
        <v>-0.7435897435897436</v>
      </c>
      <c r="W35" s="68">
        <v>2663</v>
      </c>
      <c r="X35" s="70">
        <v>294</v>
      </c>
      <c r="Y35" s="61">
        <f>X35/I35</f>
        <v>147</v>
      </c>
      <c r="Z35" s="76">
        <v>383</v>
      </c>
      <c r="AA35" s="79">
        <f>IF(Z35&lt;&gt;0,-(Z35-X35)/Z35,"")</f>
        <v>-0.23237597911227154</v>
      </c>
      <c r="AB35" s="71">
        <v>62891</v>
      </c>
      <c r="AC35" s="72">
        <v>3520</v>
      </c>
      <c r="AD35" s="115">
        <v>2710</v>
      </c>
      <c r="AE35" s="28"/>
    </row>
    <row r="36" spans="1:31" s="29" customFormat="1" ht="11.25">
      <c r="A36" s="31">
        <v>30</v>
      </c>
      <c r="B36" s="30"/>
      <c r="C36" s="48" t="s">
        <v>27</v>
      </c>
      <c r="D36" s="55" t="s">
        <v>26</v>
      </c>
      <c r="E36" s="80">
        <v>42615</v>
      </c>
      <c r="F36" s="51" t="s">
        <v>8</v>
      </c>
      <c r="G36" s="56">
        <v>285</v>
      </c>
      <c r="H36" s="56">
        <v>1</v>
      </c>
      <c r="I36" s="95">
        <v>1</v>
      </c>
      <c r="J36" s="52">
        <v>5</v>
      </c>
      <c r="K36" s="54">
        <v>13</v>
      </c>
      <c r="L36" s="65">
        <v>0</v>
      </c>
      <c r="M36" s="66">
        <v>0</v>
      </c>
      <c r="N36" s="65">
        <v>24</v>
      </c>
      <c r="O36" s="66">
        <v>2</v>
      </c>
      <c r="P36" s="65">
        <v>36</v>
      </c>
      <c r="Q36" s="66">
        <v>3</v>
      </c>
      <c r="R36" s="59">
        <f t="shared" si="0"/>
        <v>60</v>
      </c>
      <c r="S36" s="60">
        <f t="shared" si="1"/>
        <v>5</v>
      </c>
      <c r="T36" s="61">
        <f>S36/I36</f>
        <v>5</v>
      </c>
      <c r="U36" s="62">
        <v>304</v>
      </c>
      <c r="V36" s="63">
        <f>IF(U36&lt;&gt;0,-(U36-S36)/U36,"")</f>
        <v>-0.9835526315789473</v>
      </c>
      <c r="W36" s="68">
        <v>2567</v>
      </c>
      <c r="X36" s="70">
        <v>206</v>
      </c>
      <c r="Y36" s="61">
        <f>X36/I36</f>
        <v>206</v>
      </c>
      <c r="Z36" s="57">
        <v>545</v>
      </c>
      <c r="AA36" s="79">
        <f>IF(Z36&lt;&gt;0,-(Z36-X36)/Z36,"")</f>
        <v>-0.6220183486238532</v>
      </c>
      <c r="AB36" s="71">
        <v>7408151</v>
      </c>
      <c r="AC36" s="72">
        <v>617320</v>
      </c>
      <c r="AD36" s="115">
        <v>1583</v>
      </c>
      <c r="AE36" s="28"/>
    </row>
    <row r="37" spans="1:31" s="29" customFormat="1" ht="11.25">
      <c r="A37" s="31">
        <v>31</v>
      </c>
      <c r="B37" s="30"/>
      <c r="C37" s="47" t="s">
        <v>49</v>
      </c>
      <c r="D37" s="58" t="s">
        <v>49</v>
      </c>
      <c r="E37" s="64">
        <v>42678</v>
      </c>
      <c r="F37" s="51" t="s">
        <v>14</v>
      </c>
      <c r="G37" s="52">
        <v>12</v>
      </c>
      <c r="H37" s="52">
        <v>9</v>
      </c>
      <c r="I37" s="95">
        <v>9</v>
      </c>
      <c r="J37" s="53">
        <v>12</v>
      </c>
      <c r="K37" s="54">
        <v>4</v>
      </c>
      <c r="L37" s="65">
        <v>482.5</v>
      </c>
      <c r="M37" s="66">
        <v>81</v>
      </c>
      <c r="N37" s="65">
        <v>816.5</v>
      </c>
      <c r="O37" s="66">
        <v>90</v>
      </c>
      <c r="P37" s="65">
        <v>1219</v>
      </c>
      <c r="Q37" s="66">
        <v>142</v>
      </c>
      <c r="R37" s="59">
        <f t="shared" si="0"/>
        <v>2518</v>
      </c>
      <c r="S37" s="60">
        <f t="shared" si="1"/>
        <v>313</v>
      </c>
      <c r="T37" s="61">
        <f>S37/I37</f>
        <v>34.77777777777778</v>
      </c>
      <c r="U37" s="62">
        <v>523</v>
      </c>
      <c r="V37" s="63">
        <f>IF(U37&lt;&gt;0,-(U37-S37)/U37,"")</f>
        <v>-0.40152963671128106</v>
      </c>
      <c r="W37" s="68">
        <v>2518</v>
      </c>
      <c r="X37" s="69">
        <v>313</v>
      </c>
      <c r="Y37" s="61">
        <f>X37/I37</f>
        <v>34.77777777777778</v>
      </c>
      <c r="Z37" s="76">
        <v>760</v>
      </c>
      <c r="AA37" s="79">
        <f>IF(Z37&lt;&gt;0,-(Z37-X37)/Z37,"")</f>
        <v>-0.5881578947368421</v>
      </c>
      <c r="AB37" s="73">
        <v>43575.6</v>
      </c>
      <c r="AC37" s="74">
        <v>3755</v>
      </c>
      <c r="AD37" s="115">
        <v>2707</v>
      </c>
      <c r="AE37" s="28"/>
    </row>
    <row r="38" spans="1:31" s="29" customFormat="1" ht="11.25">
      <c r="A38" s="31">
        <v>32</v>
      </c>
      <c r="B38" s="27"/>
      <c r="C38" s="48" t="s">
        <v>31</v>
      </c>
      <c r="D38" s="55" t="s">
        <v>32</v>
      </c>
      <c r="E38" s="80">
        <v>42636</v>
      </c>
      <c r="F38" s="51" t="s">
        <v>9</v>
      </c>
      <c r="G38" s="56">
        <v>254</v>
      </c>
      <c r="H38" s="56">
        <v>4</v>
      </c>
      <c r="I38" s="95">
        <v>4</v>
      </c>
      <c r="J38" s="52">
        <v>5</v>
      </c>
      <c r="K38" s="54">
        <v>10</v>
      </c>
      <c r="L38" s="65">
        <v>881</v>
      </c>
      <c r="M38" s="66">
        <v>119</v>
      </c>
      <c r="N38" s="65">
        <v>249</v>
      </c>
      <c r="O38" s="66">
        <v>37</v>
      </c>
      <c r="P38" s="65">
        <v>377</v>
      </c>
      <c r="Q38" s="66">
        <v>56</v>
      </c>
      <c r="R38" s="59">
        <f t="shared" si="0"/>
        <v>1507</v>
      </c>
      <c r="S38" s="60">
        <f t="shared" si="1"/>
        <v>212</v>
      </c>
      <c r="T38" s="61">
        <f>S38/I38</f>
        <v>53</v>
      </c>
      <c r="U38" s="62">
        <v>167</v>
      </c>
      <c r="V38" s="63">
        <f>IF(U38&lt;&gt;0,-(U38-S38)/U38,"")</f>
        <v>0.2694610778443114</v>
      </c>
      <c r="W38" s="68">
        <v>2249</v>
      </c>
      <c r="X38" s="69">
        <v>325</v>
      </c>
      <c r="Y38" s="61">
        <f>X38/I38</f>
        <v>81.25</v>
      </c>
      <c r="Z38" s="57">
        <v>476</v>
      </c>
      <c r="AA38" s="79">
        <f>IF(Z38&lt;&gt;0,-(Z38-X38)/Z38,"")</f>
        <v>-0.3172268907563025</v>
      </c>
      <c r="AB38" s="71">
        <v>3001232</v>
      </c>
      <c r="AC38" s="72">
        <v>247802</v>
      </c>
      <c r="AD38" s="115">
        <v>2659</v>
      </c>
      <c r="AE38" s="28"/>
    </row>
    <row r="39" spans="1:31" s="29" customFormat="1" ht="11.25">
      <c r="A39" s="31">
        <v>33</v>
      </c>
      <c r="B39" s="27"/>
      <c r="C39" s="48" t="s">
        <v>36</v>
      </c>
      <c r="D39" s="55" t="s">
        <v>36</v>
      </c>
      <c r="E39" s="80">
        <v>42650</v>
      </c>
      <c r="F39" s="51" t="s">
        <v>9</v>
      </c>
      <c r="G39" s="56">
        <v>212</v>
      </c>
      <c r="H39" s="56">
        <v>3</v>
      </c>
      <c r="I39" s="95">
        <v>3</v>
      </c>
      <c r="J39" s="52">
        <v>5</v>
      </c>
      <c r="K39" s="54">
        <v>8</v>
      </c>
      <c r="L39" s="65">
        <v>61</v>
      </c>
      <c r="M39" s="66">
        <v>4</v>
      </c>
      <c r="N39" s="65">
        <v>372</v>
      </c>
      <c r="O39" s="66">
        <v>24</v>
      </c>
      <c r="P39" s="65">
        <v>427</v>
      </c>
      <c r="Q39" s="66">
        <v>28</v>
      </c>
      <c r="R39" s="59">
        <f aca="true" t="shared" si="2" ref="R39:R55">L39+N39+P39</f>
        <v>860</v>
      </c>
      <c r="S39" s="60">
        <f aca="true" t="shared" si="3" ref="S39:S55">M39+O39+Q39</f>
        <v>56</v>
      </c>
      <c r="T39" s="61">
        <f>S39/I39</f>
        <v>18.666666666666668</v>
      </c>
      <c r="U39" s="62">
        <v>187</v>
      </c>
      <c r="V39" s="63">
        <f>IF(U39&lt;&gt;0,-(U39-S39)/U39,"")</f>
        <v>-0.7005347593582888</v>
      </c>
      <c r="W39" s="68">
        <v>1916</v>
      </c>
      <c r="X39" s="69">
        <v>198</v>
      </c>
      <c r="Y39" s="61">
        <f>X39/I39</f>
        <v>66</v>
      </c>
      <c r="Z39" s="57">
        <v>226</v>
      </c>
      <c r="AA39" s="79">
        <f>IF(Z39&lt;&gt;0,-(Z39-X39)/Z39,"")</f>
        <v>-0.12389380530973451</v>
      </c>
      <c r="AB39" s="71">
        <v>855871</v>
      </c>
      <c r="AC39" s="72">
        <v>78290</v>
      </c>
      <c r="AD39" s="115">
        <v>2684</v>
      </c>
      <c r="AE39" s="28"/>
    </row>
    <row r="40" spans="1:31" s="29" customFormat="1" ht="11.25">
      <c r="A40" s="31">
        <v>34</v>
      </c>
      <c r="B40" s="30"/>
      <c r="C40" s="47" t="s">
        <v>23</v>
      </c>
      <c r="D40" s="50" t="s">
        <v>24</v>
      </c>
      <c r="E40" s="64">
        <v>42573</v>
      </c>
      <c r="F40" s="51" t="s">
        <v>12</v>
      </c>
      <c r="G40" s="52">
        <v>134</v>
      </c>
      <c r="H40" s="52">
        <v>1</v>
      </c>
      <c r="I40" s="95">
        <v>3</v>
      </c>
      <c r="J40" s="53">
        <v>3</v>
      </c>
      <c r="K40" s="54">
        <v>16</v>
      </c>
      <c r="L40" s="65">
        <v>0</v>
      </c>
      <c r="M40" s="66">
        <v>0</v>
      </c>
      <c r="N40" s="65">
        <v>0</v>
      </c>
      <c r="O40" s="66">
        <v>0</v>
      </c>
      <c r="P40" s="65">
        <v>0</v>
      </c>
      <c r="Q40" s="66">
        <v>0</v>
      </c>
      <c r="R40" s="59">
        <f t="shared" si="2"/>
        <v>0</v>
      </c>
      <c r="S40" s="60">
        <f t="shared" si="3"/>
        <v>0</v>
      </c>
      <c r="T40" s="61">
        <f>S40/I40</f>
        <v>0</v>
      </c>
      <c r="U40" s="62">
        <v>0</v>
      </c>
      <c r="V40" s="63">
        <f>IF(U40&lt;&gt;0,-(U40-S40)/U40,"")</f>
      </c>
      <c r="W40" s="68">
        <v>1894.4</v>
      </c>
      <c r="X40" s="70">
        <v>396</v>
      </c>
      <c r="Y40" s="61">
        <f>X40/I40</f>
        <v>132</v>
      </c>
      <c r="Z40" s="76">
        <v>119</v>
      </c>
      <c r="AA40" s="79">
        <f>IF(Z40&lt;&gt;0,-(Z40-X40)/Z40,"")</f>
        <v>2.327731092436975</v>
      </c>
      <c r="AB40" s="71">
        <v>374045.26</v>
      </c>
      <c r="AC40" s="72">
        <v>35640</v>
      </c>
      <c r="AD40" s="115">
        <v>2603</v>
      </c>
      <c r="AE40" s="28"/>
    </row>
    <row r="41" spans="1:31" s="29" customFormat="1" ht="11.25">
      <c r="A41" s="31">
        <v>35</v>
      </c>
      <c r="B41" s="30"/>
      <c r="C41" s="47" t="s">
        <v>16</v>
      </c>
      <c r="D41" s="50" t="s">
        <v>17</v>
      </c>
      <c r="E41" s="64">
        <v>42482</v>
      </c>
      <c r="F41" s="51" t="s">
        <v>12</v>
      </c>
      <c r="G41" s="52">
        <v>185</v>
      </c>
      <c r="H41" s="52">
        <v>1</v>
      </c>
      <c r="I41" s="95">
        <v>1</v>
      </c>
      <c r="J41" s="53">
        <v>1</v>
      </c>
      <c r="K41" s="54">
        <v>17</v>
      </c>
      <c r="L41" s="65">
        <v>0</v>
      </c>
      <c r="M41" s="66">
        <v>0</v>
      </c>
      <c r="N41" s="65">
        <v>0</v>
      </c>
      <c r="O41" s="66">
        <v>0</v>
      </c>
      <c r="P41" s="65">
        <v>0</v>
      </c>
      <c r="Q41" s="66">
        <v>0</v>
      </c>
      <c r="R41" s="59">
        <f t="shared" si="2"/>
        <v>0</v>
      </c>
      <c r="S41" s="60">
        <f t="shared" si="3"/>
        <v>0</v>
      </c>
      <c r="T41" s="61">
        <f>S41/I41</f>
        <v>0</v>
      </c>
      <c r="U41" s="62">
        <v>0</v>
      </c>
      <c r="V41" s="63">
        <f>IF(U41&lt;&gt;0,-(U41-S41)/U41,"")</f>
      </c>
      <c r="W41" s="68">
        <v>1188</v>
      </c>
      <c r="X41" s="70">
        <v>238</v>
      </c>
      <c r="Y41" s="61">
        <f>X41/I41</f>
        <v>238</v>
      </c>
      <c r="Z41" s="76">
        <v>357</v>
      </c>
      <c r="AA41" s="79">
        <f>IF(Z41&lt;&gt;0,-(Z41-X41)/Z41,"")</f>
        <v>-0.3333333333333333</v>
      </c>
      <c r="AB41" s="71">
        <v>1191626.3</v>
      </c>
      <c r="AC41" s="72">
        <v>105148</v>
      </c>
      <c r="AD41" s="115">
        <v>2505</v>
      </c>
      <c r="AE41" s="28"/>
    </row>
    <row r="42" spans="1:31" s="29" customFormat="1" ht="11.25">
      <c r="A42" s="31">
        <v>36</v>
      </c>
      <c r="B42" s="30"/>
      <c r="C42" s="47" t="s">
        <v>7</v>
      </c>
      <c r="D42" s="50" t="s">
        <v>6</v>
      </c>
      <c r="E42" s="64">
        <v>42356</v>
      </c>
      <c r="F42" s="51" t="s">
        <v>12</v>
      </c>
      <c r="G42" s="52">
        <v>149</v>
      </c>
      <c r="H42" s="52">
        <v>1</v>
      </c>
      <c r="I42" s="95">
        <v>1</v>
      </c>
      <c r="J42" s="53">
        <v>1</v>
      </c>
      <c r="K42" s="54">
        <v>23</v>
      </c>
      <c r="L42" s="65">
        <v>0</v>
      </c>
      <c r="M42" s="66">
        <v>0</v>
      </c>
      <c r="N42" s="65">
        <v>0</v>
      </c>
      <c r="O42" s="66">
        <v>0</v>
      </c>
      <c r="P42" s="65">
        <v>0</v>
      </c>
      <c r="Q42" s="66">
        <v>0</v>
      </c>
      <c r="R42" s="59">
        <f t="shared" si="2"/>
        <v>0</v>
      </c>
      <c r="S42" s="60">
        <f t="shared" si="3"/>
        <v>0</v>
      </c>
      <c r="T42" s="61">
        <f>S42/I42</f>
        <v>0</v>
      </c>
      <c r="U42" s="62">
        <v>0</v>
      </c>
      <c r="V42" s="63">
        <f>IF(U42&lt;&gt;0,-(U42-S42)/U42,"")</f>
      </c>
      <c r="W42" s="68">
        <v>1188</v>
      </c>
      <c r="X42" s="70">
        <v>238</v>
      </c>
      <c r="Y42" s="61">
        <f>X42/I42</f>
        <v>238</v>
      </c>
      <c r="Z42" s="76">
        <v>8</v>
      </c>
      <c r="AA42" s="79">
        <f>IF(Z42&lt;&gt;0,-(Z42-X42)/Z42,"")</f>
        <v>28.75</v>
      </c>
      <c r="AB42" s="71">
        <v>1083570</v>
      </c>
      <c r="AC42" s="72">
        <v>106636</v>
      </c>
      <c r="AD42" s="115">
        <v>2367</v>
      </c>
      <c r="AE42" s="28"/>
    </row>
    <row r="43" spans="1:31" s="29" customFormat="1" ht="11.25">
      <c r="A43" s="31">
        <v>37</v>
      </c>
      <c r="B43" s="30"/>
      <c r="C43" s="49" t="s">
        <v>95</v>
      </c>
      <c r="D43" s="50" t="s">
        <v>96</v>
      </c>
      <c r="E43" s="64">
        <v>42076</v>
      </c>
      <c r="F43" s="51" t="s">
        <v>12</v>
      </c>
      <c r="G43" s="52">
        <v>66</v>
      </c>
      <c r="H43" s="52">
        <v>1</v>
      </c>
      <c r="I43" s="95">
        <v>1</v>
      </c>
      <c r="J43" s="53">
        <v>2</v>
      </c>
      <c r="K43" s="54">
        <v>34</v>
      </c>
      <c r="L43" s="73">
        <v>0</v>
      </c>
      <c r="M43" s="74">
        <v>0</v>
      </c>
      <c r="N43" s="73">
        <v>0</v>
      </c>
      <c r="O43" s="74">
        <v>0</v>
      </c>
      <c r="P43" s="73">
        <v>0</v>
      </c>
      <c r="Q43" s="74">
        <v>0</v>
      </c>
      <c r="R43" s="59">
        <f t="shared" si="2"/>
        <v>0</v>
      </c>
      <c r="S43" s="60">
        <f t="shared" si="3"/>
        <v>0</v>
      </c>
      <c r="T43" s="61">
        <f>S43/I43</f>
        <v>0</v>
      </c>
      <c r="U43" s="62">
        <v>0</v>
      </c>
      <c r="V43" s="63">
        <f>IF(U43&lt;&gt;0,-(U43-S43)/U43,"")</f>
      </c>
      <c r="W43" s="68">
        <v>1188</v>
      </c>
      <c r="X43" s="69">
        <v>238</v>
      </c>
      <c r="Y43" s="61">
        <f>X43/I43</f>
        <v>238</v>
      </c>
      <c r="Z43" s="76">
        <v>1069</v>
      </c>
      <c r="AA43" s="79">
        <f>IF(Z43&lt;&gt;0,-(Z43-X43)/Z43,"")</f>
        <v>-0.7773620205799813</v>
      </c>
      <c r="AB43" s="73">
        <v>796688.0699999998</v>
      </c>
      <c r="AC43" s="74">
        <v>82755</v>
      </c>
      <c r="AD43" s="115">
        <v>2067</v>
      </c>
      <c r="AE43" s="28"/>
    </row>
    <row r="44" spans="1:31" s="29" customFormat="1" ht="11.25">
      <c r="A44" s="31">
        <v>38</v>
      </c>
      <c r="B44" s="30"/>
      <c r="C44" s="47" t="s">
        <v>28</v>
      </c>
      <c r="D44" s="50" t="s">
        <v>29</v>
      </c>
      <c r="E44" s="64">
        <v>42622</v>
      </c>
      <c r="F44" s="51" t="s">
        <v>10</v>
      </c>
      <c r="G44" s="52">
        <v>158</v>
      </c>
      <c r="H44" s="52">
        <v>1</v>
      </c>
      <c r="I44" s="95">
        <v>1</v>
      </c>
      <c r="J44" s="53">
        <v>1</v>
      </c>
      <c r="K44" s="54">
        <v>7</v>
      </c>
      <c r="L44" s="65">
        <v>0</v>
      </c>
      <c r="M44" s="66">
        <v>0</v>
      </c>
      <c r="N44" s="65">
        <v>14</v>
      </c>
      <c r="O44" s="66">
        <v>2</v>
      </c>
      <c r="P44" s="65">
        <v>28</v>
      </c>
      <c r="Q44" s="66">
        <v>4</v>
      </c>
      <c r="R44" s="59">
        <f t="shared" si="2"/>
        <v>42</v>
      </c>
      <c r="S44" s="60">
        <f t="shared" si="3"/>
        <v>6</v>
      </c>
      <c r="T44" s="61">
        <f>S44/I44</f>
        <v>6</v>
      </c>
      <c r="U44" s="62">
        <v>6</v>
      </c>
      <c r="V44" s="63">
        <f>IF(U44&lt;&gt;0,-(U44-S44)/U44,"")</f>
        <v>0</v>
      </c>
      <c r="W44" s="68">
        <v>1186</v>
      </c>
      <c r="X44" s="69">
        <v>119</v>
      </c>
      <c r="Y44" s="61">
        <f>X44/I44</f>
        <v>119</v>
      </c>
      <c r="Z44" s="76">
        <v>8</v>
      </c>
      <c r="AA44" s="79">
        <f>IF(Z44&lt;&gt;0,-(Z44-X44)/Z44,"")</f>
        <v>13.875</v>
      </c>
      <c r="AB44" s="73">
        <v>2008796.2</v>
      </c>
      <c r="AC44" s="74">
        <v>196444</v>
      </c>
      <c r="AD44" s="115">
        <v>2651</v>
      </c>
      <c r="AE44" s="28"/>
    </row>
    <row r="45" spans="1:31" s="29" customFormat="1" ht="11.25">
      <c r="A45" s="31">
        <v>39</v>
      </c>
      <c r="B45" s="30"/>
      <c r="C45" s="47" t="s">
        <v>3</v>
      </c>
      <c r="D45" s="50" t="s">
        <v>3</v>
      </c>
      <c r="E45" s="64">
        <v>42279</v>
      </c>
      <c r="F45" s="51" t="s">
        <v>10</v>
      </c>
      <c r="G45" s="52">
        <v>150</v>
      </c>
      <c r="H45" s="52"/>
      <c r="I45" s="95">
        <v>1</v>
      </c>
      <c r="J45" s="53">
        <v>1</v>
      </c>
      <c r="K45" s="54">
        <v>15</v>
      </c>
      <c r="L45" s="73">
        <v>0</v>
      </c>
      <c r="M45" s="74">
        <v>0</v>
      </c>
      <c r="N45" s="73">
        <v>0</v>
      </c>
      <c r="O45" s="74">
        <v>0</v>
      </c>
      <c r="P45" s="73">
        <v>0</v>
      </c>
      <c r="Q45" s="74">
        <v>0</v>
      </c>
      <c r="R45" s="59">
        <f t="shared" si="2"/>
        <v>0</v>
      </c>
      <c r="S45" s="60">
        <f t="shared" si="3"/>
        <v>0</v>
      </c>
      <c r="T45" s="61">
        <f>S45/I45</f>
        <v>0</v>
      </c>
      <c r="U45" s="62">
        <v>0</v>
      </c>
      <c r="V45" s="63">
        <f>IF(U45&lt;&gt;0,-(U45-S45)/U45,"")</f>
      </c>
      <c r="W45" s="68">
        <v>1186</v>
      </c>
      <c r="X45" s="69">
        <v>119</v>
      </c>
      <c r="Y45" s="61">
        <f>X45/I45</f>
        <v>119</v>
      </c>
      <c r="Z45" s="76">
        <v>237</v>
      </c>
      <c r="AA45" s="79">
        <f>IF(Z45&lt;&gt;0,-(Z45-X45)/Z45,"")</f>
        <v>-0.4978902953586498</v>
      </c>
      <c r="AB45" s="73">
        <v>2008796.2</v>
      </c>
      <c r="AC45" s="74">
        <v>196444</v>
      </c>
      <c r="AD45" s="115">
        <v>2292</v>
      </c>
      <c r="AE45" s="28"/>
    </row>
    <row r="46" spans="1:31" s="29" customFormat="1" ht="11.25">
      <c r="A46" s="31">
        <v>40</v>
      </c>
      <c r="B46" s="30"/>
      <c r="C46" s="47" t="s">
        <v>35</v>
      </c>
      <c r="D46" s="50" t="s">
        <v>35</v>
      </c>
      <c r="E46" s="64">
        <v>42643</v>
      </c>
      <c r="F46" s="51" t="s">
        <v>13</v>
      </c>
      <c r="G46" s="52">
        <v>57</v>
      </c>
      <c r="H46" s="52">
        <v>1</v>
      </c>
      <c r="I46" s="95">
        <v>1</v>
      </c>
      <c r="J46" s="53">
        <v>1</v>
      </c>
      <c r="K46" s="54">
        <v>9</v>
      </c>
      <c r="L46" s="65">
        <v>264</v>
      </c>
      <c r="M46" s="66">
        <v>33</v>
      </c>
      <c r="N46" s="65">
        <v>448</v>
      </c>
      <c r="O46" s="66">
        <v>56</v>
      </c>
      <c r="P46" s="65">
        <v>416</v>
      </c>
      <c r="Q46" s="66">
        <v>52</v>
      </c>
      <c r="R46" s="59">
        <f t="shared" si="2"/>
        <v>1128</v>
      </c>
      <c r="S46" s="60">
        <f t="shared" si="3"/>
        <v>141</v>
      </c>
      <c r="T46" s="61">
        <f>S46/I46</f>
        <v>141</v>
      </c>
      <c r="U46" s="62">
        <v>11</v>
      </c>
      <c r="V46" s="63">
        <f>IF(U46&lt;&gt;0,-(U46-S46)/U46,"")</f>
        <v>11.818181818181818</v>
      </c>
      <c r="W46" s="68">
        <v>1128</v>
      </c>
      <c r="X46" s="69">
        <v>141</v>
      </c>
      <c r="Y46" s="61">
        <f>X46/I46</f>
        <v>141</v>
      </c>
      <c r="Z46" s="76">
        <v>20</v>
      </c>
      <c r="AA46" s="79">
        <f>IF(Z46&lt;&gt;0,-(Z46-X46)/Z46,"")</f>
        <v>6.05</v>
      </c>
      <c r="AB46" s="73">
        <v>69813.5</v>
      </c>
      <c r="AC46" s="74">
        <v>6912</v>
      </c>
      <c r="AD46" s="115">
        <v>2669</v>
      </c>
      <c r="AE46" s="28"/>
    </row>
    <row r="47" spans="1:31" s="29" customFormat="1" ht="11.25">
      <c r="A47" s="31">
        <v>41</v>
      </c>
      <c r="B47" s="30"/>
      <c r="C47" s="47" t="s">
        <v>40</v>
      </c>
      <c r="D47" s="50" t="s">
        <v>41</v>
      </c>
      <c r="E47" s="64">
        <v>42664</v>
      </c>
      <c r="F47" s="51" t="s">
        <v>12</v>
      </c>
      <c r="G47" s="52">
        <v>138</v>
      </c>
      <c r="H47" s="52">
        <v>1</v>
      </c>
      <c r="I47" s="95">
        <v>1</v>
      </c>
      <c r="J47" s="53">
        <v>5</v>
      </c>
      <c r="K47" s="54">
        <v>6</v>
      </c>
      <c r="L47" s="65">
        <v>44</v>
      </c>
      <c r="M47" s="66">
        <v>6</v>
      </c>
      <c r="N47" s="65">
        <v>118</v>
      </c>
      <c r="O47" s="66">
        <v>17</v>
      </c>
      <c r="P47" s="65">
        <v>310</v>
      </c>
      <c r="Q47" s="66">
        <v>43</v>
      </c>
      <c r="R47" s="59">
        <f t="shared" si="2"/>
        <v>472</v>
      </c>
      <c r="S47" s="60">
        <f t="shared" si="3"/>
        <v>66</v>
      </c>
      <c r="T47" s="61">
        <f>S47/I47</f>
        <v>66</v>
      </c>
      <c r="U47" s="62">
        <v>624</v>
      </c>
      <c r="V47" s="63">
        <f>IF(U47&lt;&gt;0,-(U47-S47)/U47,"")</f>
        <v>-0.8942307692307693</v>
      </c>
      <c r="W47" s="68">
        <v>1080</v>
      </c>
      <c r="X47" s="70">
        <v>166</v>
      </c>
      <c r="Y47" s="61">
        <f>X47/I47</f>
        <v>166</v>
      </c>
      <c r="Z47" s="76">
        <v>922</v>
      </c>
      <c r="AA47" s="79">
        <f>IF(Z47&lt;&gt;0,-(Z47-X47)/Z47,"")</f>
        <v>-0.8199566160520607</v>
      </c>
      <c r="AB47" s="71">
        <v>578994.34</v>
      </c>
      <c r="AC47" s="72">
        <v>50564</v>
      </c>
      <c r="AD47" s="115">
        <v>2426</v>
      </c>
      <c r="AE47" s="28"/>
    </row>
    <row r="48" spans="1:31" s="29" customFormat="1" ht="11.25">
      <c r="A48" s="31">
        <v>42</v>
      </c>
      <c r="B48" s="30"/>
      <c r="C48" s="47" t="s">
        <v>18</v>
      </c>
      <c r="D48" s="58" t="s">
        <v>18</v>
      </c>
      <c r="E48" s="64">
        <v>42482</v>
      </c>
      <c r="F48" s="51" t="s">
        <v>14</v>
      </c>
      <c r="G48" s="52">
        <v>15</v>
      </c>
      <c r="H48" s="52">
        <v>2</v>
      </c>
      <c r="I48" s="95">
        <v>2</v>
      </c>
      <c r="J48" s="53">
        <v>2</v>
      </c>
      <c r="K48" s="54">
        <v>6</v>
      </c>
      <c r="L48" s="65">
        <v>0</v>
      </c>
      <c r="M48" s="66">
        <v>0</v>
      </c>
      <c r="N48" s="65">
        <v>0</v>
      </c>
      <c r="O48" s="66">
        <v>0</v>
      </c>
      <c r="P48" s="65">
        <v>0</v>
      </c>
      <c r="Q48" s="66">
        <v>0</v>
      </c>
      <c r="R48" s="59">
        <f t="shared" si="2"/>
        <v>0</v>
      </c>
      <c r="S48" s="60">
        <f t="shared" si="3"/>
        <v>0</v>
      </c>
      <c r="T48" s="61">
        <f>S48/I48</f>
        <v>0</v>
      </c>
      <c r="U48" s="62">
        <v>0</v>
      </c>
      <c r="V48" s="63">
        <f>IF(U48&lt;&gt;0,-(U48-S48)/U48,"")</f>
      </c>
      <c r="W48" s="68">
        <v>958</v>
      </c>
      <c r="X48" s="69">
        <v>74</v>
      </c>
      <c r="Y48" s="61">
        <f>X48/I48</f>
        <v>37</v>
      </c>
      <c r="Z48" s="76">
        <v>594</v>
      </c>
      <c r="AA48" s="79">
        <f>IF(Z48&lt;&gt;0,-(Z48-X48)/Z48,"")</f>
        <v>-0.8754208754208754</v>
      </c>
      <c r="AB48" s="73">
        <v>46602.3</v>
      </c>
      <c r="AC48" s="74">
        <v>4187</v>
      </c>
      <c r="AD48" s="115">
        <v>2500</v>
      </c>
      <c r="AE48" s="28"/>
    </row>
    <row r="49" spans="1:31" s="29" customFormat="1" ht="11.25">
      <c r="A49" s="31">
        <v>43</v>
      </c>
      <c r="B49" s="30"/>
      <c r="C49" s="47" t="s">
        <v>1</v>
      </c>
      <c r="D49" s="50" t="s">
        <v>1</v>
      </c>
      <c r="E49" s="64">
        <v>42258</v>
      </c>
      <c r="F49" s="51" t="s">
        <v>11</v>
      </c>
      <c r="G49" s="52">
        <v>18</v>
      </c>
      <c r="H49" s="52">
        <v>1</v>
      </c>
      <c r="I49" s="95">
        <v>1</v>
      </c>
      <c r="J49" s="52">
        <v>1</v>
      </c>
      <c r="K49" s="54">
        <v>11</v>
      </c>
      <c r="L49" s="65">
        <v>72</v>
      </c>
      <c r="M49" s="66">
        <v>15</v>
      </c>
      <c r="N49" s="65">
        <v>256</v>
      </c>
      <c r="O49" s="66">
        <v>51</v>
      </c>
      <c r="P49" s="65">
        <v>520</v>
      </c>
      <c r="Q49" s="66">
        <v>105</v>
      </c>
      <c r="R49" s="59">
        <f t="shared" si="2"/>
        <v>848</v>
      </c>
      <c r="S49" s="60">
        <f t="shared" si="3"/>
        <v>171</v>
      </c>
      <c r="T49" s="61">
        <f>S49/I49</f>
        <v>171</v>
      </c>
      <c r="U49" s="62">
        <v>16</v>
      </c>
      <c r="V49" s="63">
        <f>IF(U49&lt;&gt;0,-(U49-S49)/U49,"")</f>
        <v>9.6875</v>
      </c>
      <c r="W49" s="68">
        <v>868</v>
      </c>
      <c r="X49" s="60">
        <v>176</v>
      </c>
      <c r="Y49" s="61">
        <f>X49/I49</f>
        <v>176</v>
      </c>
      <c r="Z49" s="76">
        <v>17</v>
      </c>
      <c r="AA49" s="79">
        <f>IF(Z49&lt;&gt;0,-(Z49-X49)/Z49,"")</f>
        <v>9.352941176470589</v>
      </c>
      <c r="AB49" s="77">
        <v>89936</v>
      </c>
      <c r="AC49" s="78">
        <v>9877</v>
      </c>
      <c r="AD49" s="115">
        <v>2277</v>
      </c>
      <c r="AE49" s="28"/>
    </row>
    <row r="50" spans="1:31" s="29" customFormat="1" ht="11.25">
      <c r="A50" s="31">
        <v>44</v>
      </c>
      <c r="B50" s="30"/>
      <c r="C50" s="47" t="s">
        <v>108</v>
      </c>
      <c r="D50" s="50" t="s">
        <v>108</v>
      </c>
      <c r="E50" s="64">
        <v>42692</v>
      </c>
      <c r="F50" s="51" t="s">
        <v>0</v>
      </c>
      <c r="G50" s="52">
        <v>3</v>
      </c>
      <c r="H50" s="52">
        <v>1</v>
      </c>
      <c r="I50" s="95">
        <v>1</v>
      </c>
      <c r="J50" s="53">
        <v>3</v>
      </c>
      <c r="K50" s="54">
        <v>2</v>
      </c>
      <c r="L50" s="65">
        <v>0</v>
      </c>
      <c r="M50" s="66">
        <v>0</v>
      </c>
      <c r="N50" s="65">
        <v>0</v>
      </c>
      <c r="O50" s="66">
        <v>0</v>
      </c>
      <c r="P50" s="65">
        <v>0</v>
      </c>
      <c r="Q50" s="66">
        <v>0</v>
      </c>
      <c r="R50" s="59">
        <f t="shared" si="2"/>
        <v>0</v>
      </c>
      <c r="S50" s="60">
        <f t="shared" si="3"/>
        <v>0</v>
      </c>
      <c r="T50" s="61">
        <f>S50/I50</f>
        <v>0</v>
      </c>
      <c r="U50" s="62">
        <v>34</v>
      </c>
      <c r="V50" s="63">
        <f>IF(U50&lt;&gt;0,-(U50-S50)/U50,"")</f>
        <v>-1</v>
      </c>
      <c r="W50" s="68">
        <v>728</v>
      </c>
      <c r="X50" s="60">
        <v>80</v>
      </c>
      <c r="Y50" s="61">
        <f>X50/I50</f>
        <v>80</v>
      </c>
      <c r="Z50" s="76">
        <v>63</v>
      </c>
      <c r="AA50" s="79">
        <f>IF(Z50&lt;&gt;0,-(Z50-X50)/Z50,"")</f>
        <v>0.2698412698412698</v>
      </c>
      <c r="AB50" s="77">
        <v>1367</v>
      </c>
      <c r="AC50" s="78">
        <v>143</v>
      </c>
      <c r="AD50" s="115">
        <v>2724</v>
      </c>
      <c r="AE50" s="28"/>
    </row>
    <row r="51" spans="1:31" s="29" customFormat="1" ht="11.25">
      <c r="A51" s="31">
        <v>45</v>
      </c>
      <c r="B51" s="30"/>
      <c r="C51" s="48" t="s">
        <v>22</v>
      </c>
      <c r="D51" s="55" t="s">
        <v>21</v>
      </c>
      <c r="E51" s="80">
        <v>42545</v>
      </c>
      <c r="F51" s="51" t="s">
        <v>70</v>
      </c>
      <c r="G51" s="56">
        <v>122</v>
      </c>
      <c r="H51" s="56">
        <v>37</v>
      </c>
      <c r="I51" s="95">
        <v>1</v>
      </c>
      <c r="J51" s="53">
        <v>1</v>
      </c>
      <c r="K51" s="54">
        <v>5</v>
      </c>
      <c r="L51" s="65">
        <v>0</v>
      </c>
      <c r="M51" s="66">
        <v>0</v>
      </c>
      <c r="N51" s="65">
        <v>651</v>
      </c>
      <c r="O51" s="66">
        <v>47</v>
      </c>
      <c r="P51" s="65">
        <v>0</v>
      </c>
      <c r="Q51" s="66">
        <v>0</v>
      </c>
      <c r="R51" s="59">
        <f t="shared" si="2"/>
        <v>651</v>
      </c>
      <c r="S51" s="60">
        <f t="shared" si="3"/>
        <v>47</v>
      </c>
      <c r="T51" s="61">
        <f>S51/I51</f>
        <v>47</v>
      </c>
      <c r="U51" s="62">
        <v>55</v>
      </c>
      <c r="V51" s="63">
        <f>IF(U51&lt;&gt;0,-(U51-S51)/U51,"")</f>
        <v>-0.14545454545454545</v>
      </c>
      <c r="W51" s="68">
        <v>651</v>
      </c>
      <c r="X51" s="69">
        <v>47</v>
      </c>
      <c r="Y51" s="61">
        <f>X51/I51</f>
        <v>47</v>
      </c>
      <c r="Z51" s="57">
        <v>55</v>
      </c>
      <c r="AA51" s="79">
        <f>IF(Z51&lt;&gt;0,-(Z51-X51)/Z51,"")</f>
        <v>-0.14545454545454545</v>
      </c>
      <c r="AB51" s="71">
        <v>119063.34</v>
      </c>
      <c r="AC51" s="72">
        <v>11019</v>
      </c>
      <c r="AD51" s="115">
        <v>2528</v>
      </c>
      <c r="AE51" s="28"/>
    </row>
    <row r="52" spans="1:31" s="29" customFormat="1" ht="11.25">
      <c r="A52" s="31">
        <v>46</v>
      </c>
      <c r="B52" s="30"/>
      <c r="C52" s="48" t="s">
        <v>4</v>
      </c>
      <c r="D52" s="55" t="s">
        <v>5</v>
      </c>
      <c r="E52" s="80">
        <v>42321</v>
      </c>
      <c r="F52" s="51" t="s">
        <v>70</v>
      </c>
      <c r="G52" s="56">
        <v>250</v>
      </c>
      <c r="H52" s="56">
        <v>1</v>
      </c>
      <c r="I52" s="95">
        <v>1</v>
      </c>
      <c r="J52" s="53">
        <v>1</v>
      </c>
      <c r="K52" s="54">
        <v>23</v>
      </c>
      <c r="L52" s="65">
        <v>0</v>
      </c>
      <c r="M52" s="66">
        <v>0</v>
      </c>
      <c r="N52" s="65">
        <v>101</v>
      </c>
      <c r="O52" s="66">
        <v>9</v>
      </c>
      <c r="P52" s="65">
        <v>372</v>
      </c>
      <c r="Q52" s="66">
        <v>32</v>
      </c>
      <c r="R52" s="59">
        <f t="shared" si="2"/>
        <v>473</v>
      </c>
      <c r="S52" s="60">
        <f t="shared" si="3"/>
        <v>41</v>
      </c>
      <c r="T52" s="61">
        <f>S52/I52</f>
        <v>41</v>
      </c>
      <c r="U52" s="62">
        <v>0</v>
      </c>
      <c r="V52" s="63">
        <f>IF(U52&lt;&gt;0,-(U52-S52)/U52,"")</f>
      </c>
      <c r="W52" s="68">
        <v>473</v>
      </c>
      <c r="X52" s="69">
        <v>41</v>
      </c>
      <c r="Y52" s="61">
        <f>X52/I52</f>
        <v>41</v>
      </c>
      <c r="Z52" s="57">
        <v>90</v>
      </c>
      <c r="AA52" s="79">
        <f>IF(Z52&lt;&gt;0,-(Z52-X52)/Z52,"")</f>
        <v>-0.5444444444444444</v>
      </c>
      <c r="AB52" s="71">
        <v>2034862.1199999999</v>
      </c>
      <c r="AC52" s="72">
        <v>165423</v>
      </c>
      <c r="AD52" s="115">
        <v>2326</v>
      </c>
      <c r="AE52" s="28"/>
    </row>
    <row r="53" spans="1:31" s="29" customFormat="1" ht="11.25">
      <c r="A53" s="31">
        <v>47</v>
      </c>
      <c r="B53" s="30"/>
      <c r="C53" s="48" t="s">
        <v>44</v>
      </c>
      <c r="D53" s="55" t="s">
        <v>45</v>
      </c>
      <c r="E53" s="80">
        <v>42671</v>
      </c>
      <c r="F53" s="51" t="s">
        <v>8</v>
      </c>
      <c r="G53" s="56">
        <v>94</v>
      </c>
      <c r="H53" s="56">
        <v>1</v>
      </c>
      <c r="I53" s="95">
        <v>1</v>
      </c>
      <c r="J53" s="52">
        <v>4</v>
      </c>
      <c r="K53" s="54">
        <v>5</v>
      </c>
      <c r="L53" s="65">
        <v>50</v>
      </c>
      <c r="M53" s="66">
        <v>5</v>
      </c>
      <c r="N53" s="65">
        <v>100</v>
      </c>
      <c r="O53" s="66">
        <v>10</v>
      </c>
      <c r="P53" s="65">
        <v>80</v>
      </c>
      <c r="Q53" s="66">
        <v>8</v>
      </c>
      <c r="R53" s="59">
        <f t="shared" si="2"/>
        <v>230</v>
      </c>
      <c r="S53" s="60">
        <f t="shared" si="3"/>
        <v>23</v>
      </c>
      <c r="T53" s="61">
        <f>S53/I53</f>
        <v>23</v>
      </c>
      <c r="U53" s="62">
        <v>93</v>
      </c>
      <c r="V53" s="63">
        <f>IF(U53&lt;&gt;0,-(U53-S53)/U53,"")</f>
        <v>-0.7526881720430108</v>
      </c>
      <c r="W53" s="68">
        <v>423</v>
      </c>
      <c r="X53" s="70">
        <v>43</v>
      </c>
      <c r="Y53" s="61">
        <f>X53/I53</f>
        <v>43</v>
      </c>
      <c r="Z53" s="57">
        <v>358</v>
      </c>
      <c r="AA53" s="79">
        <f>IF(Z53&lt;&gt;0,-(Z53-X53)/Z53,"")</f>
        <v>-0.8798882681564246</v>
      </c>
      <c r="AB53" s="71">
        <v>603990</v>
      </c>
      <c r="AC53" s="72">
        <v>46856</v>
      </c>
      <c r="AD53" s="115">
        <v>2701</v>
      </c>
      <c r="AE53" s="28"/>
    </row>
    <row r="54" spans="1:31" s="29" customFormat="1" ht="11.25">
      <c r="A54" s="31">
        <v>48</v>
      </c>
      <c r="B54" s="30"/>
      <c r="C54" s="47" t="s">
        <v>25</v>
      </c>
      <c r="D54" s="50" t="s">
        <v>25</v>
      </c>
      <c r="E54" s="64">
        <v>42594</v>
      </c>
      <c r="F54" s="51" t="s">
        <v>12</v>
      </c>
      <c r="G54" s="52">
        <v>74</v>
      </c>
      <c r="H54" s="52">
        <v>2</v>
      </c>
      <c r="I54" s="95">
        <v>2</v>
      </c>
      <c r="J54" s="53">
        <v>1</v>
      </c>
      <c r="K54" s="54">
        <v>12</v>
      </c>
      <c r="L54" s="65">
        <v>0</v>
      </c>
      <c r="M54" s="66">
        <v>0</v>
      </c>
      <c r="N54" s="65">
        <v>0</v>
      </c>
      <c r="O54" s="66">
        <v>0</v>
      </c>
      <c r="P54" s="65">
        <v>0</v>
      </c>
      <c r="Q54" s="66">
        <v>0</v>
      </c>
      <c r="R54" s="59">
        <f t="shared" si="2"/>
        <v>0</v>
      </c>
      <c r="S54" s="60">
        <f t="shared" si="3"/>
        <v>0</v>
      </c>
      <c r="T54" s="61">
        <f>S54/I54</f>
        <v>0</v>
      </c>
      <c r="U54" s="62">
        <v>0</v>
      </c>
      <c r="V54" s="63">
        <f>IF(U54&lt;&gt;0,-(U54-S54)/U54,"")</f>
      </c>
      <c r="W54" s="68">
        <v>204</v>
      </c>
      <c r="X54" s="70">
        <v>34</v>
      </c>
      <c r="Y54" s="61">
        <f>X54/I54</f>
        <v>17</v>
      </c>
      <c r="Z54" s="76">
        <v>40</v>
      </c>
      <c r="AA54" s="79">
        <f>IF(Z54&lt;&gt;0,-(Z54-X54)/Z54,"")</f>
        <v>-0.15</v>
      </c>
      <c r="AB54" s="71">
        <v>787867.4500000001</v>
      </c>
      <c r="AC54" s="72">
        <v>54340</v>
      </c>
      <c r="AD54" s="115">
        <v>2623</v>
      </c>
      <c r="AE54" s="28"/>
    </row>
    <row r="55" spans="1:31" s="29" customFormat="1" ht="11.25">
      <c r="A55" s="31">
        <v>49</v>
      </c>
      <c r="B55" s="30"/>
      <c r="C55" s="47" t="s">
        <v>37</v>
      </c>
      <c r="D55" s="50" t="s">
        <v>37</v>
      </c>
      <c r="E55" s="64">
        <v>42657</v>
      </c>
      <c r="F55" s="51" t="s">
        <v>10</v>
      </c>
      <c r="G55" s="52">
        <v>129</v>
      </c>
      <c r="H55" s="52">
        <v>1</v>
      </c>
      <c r="I55" s="95">
        <v>1</v>
      </c>
      <c r="J55" s="53">
        <v>1</v>
      </c>
      <c r="K55" s="54">
        <v>7</v>
      </c>
      <c r="L55" s="65">
        <v>0</v>
      </c>
      <c r="M55" s="66">
        <v>0</v>
      </c>
      <c r="N55" s="65">
        <v>20</v>
      </c>
      <c r="O55" s="66">
        <v>2</v>
      </c>
      <c r="P55" s="65">
        <v>21</v>
      </c>
      <c r="Q55" s="66">
        <v>3</v>
      </c>
      <c r="R55" s="59">
        <f t="shared" si="2"/>
        <v>41</v>
      </c>
      <c r="S55" s="60">
        <f t="shared" si="3"/>
        <v>5</v>
      </c>
      <c r="T55" s="61">
        <f>S55/I55</f>
        <v>5</v>
      </c>
      <c r="U55" s="62">
        <v>11</v>
      </c>
      <c r="V55" s="63">
        <f>IF(U55&lt;&gt;0,-(U55-S55)/U55,"")</f>
        <v>-0.5454545454545454</v>
      </c>
      <c r="W55" s="68">
        <v>102</v>
      </c>
      <c r="X55" s="69">
        <v>12</v>
      </c>
      <c r="Y55" s="61">
        <f>X55/I55</f>
        <v>12</v>
      </c>
      <c r="Z55" s="76">
        <v>19</v>
      </c>
      <c r="AA55" s="79">
        <f>IF(Z55&lt;&gt;0,-(Z55-X55)/Z55,"")</f>
        <v>-0.3684210526315789</v>
      </c>
      <c r="AB55" s="73">
        <v>311813.77</v>
      </c>
      <c r="AC55" s="74">
        <v>31727</v>
      </c>
      <c r="AD55" s="115">
        <v>2591</v>
      </c>
      <c r="AE55" s="28"/>
    </row>
    <row r="56" spans="1:35" ht="11.25">
      <c r="A56" s="112" t="s">
        <v>118</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E56" s="28"/>
      <c r="AF56" s="29"/>
      <c r="AI56" s="29"/>
    </row>
    <row r="57" spans="1:32" ht="11.25">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E57" s="28"/>
      <c r="AF57" s="29"/>
    </row>
    <row r="58" spans="1:29" ht="11.25">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row>
    <row r="59" spans="1:29" ht="11.25">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row>
    <row r="60" spans="1:30" ht="11.25">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
    </row>
  </sheetData>
  <sheetProtection formatCells="0" formatColumns="0" formatRows="0" insertColumns="0" insertRows="0" insertHyperlinks="0" deleteColumns="0" deleteRows="0" sort="0" autoFilter="0" pivotTables="0"/>
  <mergeCells count="11">
    <mergeCell ref="A56:AC60"/>
    <mergeCell ref="W4:X4"/>
    <mergeCell ref="R4:T4"/>
    <mergeCell ref="N4:O4"/>
    <mergeCell ref="P4:Q4"/>
    <mergeCell ref="B1:C1"/>
    <mergeCell ref="B2:C2"/>
    <mergeCell ref="L1:AD3"/>
    <mergeCell ref="AB4:AC4"/>
    <mergeCell ref="B3:C3"/>
    <mergeCell ref="L4:M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BURCU</cp:lastModifiedBy>
  <cp:lastPrinted>2015-01-21T23:11:37Z</cp:lastPrinted>
  <dcterms:created xsi:type="dcterms:W3CDTF">2006-03-15T09:07:04Z</dcterms:created>
  <dcterms:modified xsi:type="dcterms:W3CDTF">2016-12-02T14:23:27Z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