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0" windowWidth="25080" windowHeight="5730" tabRatio="660" activeTab="0"/>
  </bookViews>
  <sheets>
    <sheet name="11-13.11.2016 (haftasonu) detay" sheetId="1" r:id="rId1"/>
  </sheets>
  <definedNames>
    <definedName name="_xlnm.Print_Area" localSheetId="0">'11-13.11.2016 (haftasonu) detay'!#REF!</definedName>
  </definedNames>
  <calcPr fullCalcOnLoad="1"/>
</workbook>
</file>

<file path=xl/sharedStrings.xml><?xml version="1.0" encoding="utf-8"?>
<sst xmlns="http://schemas.openxmlformats.org/spreadsheetml/2006/main" count="137" uniqueCount="86">
  <si>
    <t xml:space="preserve"> </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</si>
  <si>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</si>
  <si>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</si>
  <si>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</si>
  <si>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</si>
  <si>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</si>
  <si>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</si>
  <si>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</si>
  <si>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</si>
  <si>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</si>
  <si>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</si>
  <si>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</si>
  <si>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</si>
  <si>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</si>
  <si>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</si>
  <si>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</si>
  <si>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</si>
  <si>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</si>
  <si>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</si>
  <si>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</si>
  <si>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</si>
  <si>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</si>
  <si>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</si>
  <si>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YENİ</t>
  </si>
  <si>
    <r>
      <t xml:space="preserve">HASILAT </t>
    </r>
    <r>
      <rPr>
        <b/>
        <sz val="7"/>
        <color indexed="10"/>
        <rFont val="Webdings"/>
        <family val="1"/>
      </rPr>
      <t>6</t>
    </r>
  </si>
  <si>
    <t>BİLET %</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</si>
  <si>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</si>
  <si>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</si>
  <si>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KANLI POSTAL</t>
  </si>
  <si>
    <t>THE PEANUTS MOVIE</t>
  </si>
  <si>
    <t>SNOOPY VE CHARLIE BROWN PEANUTS FİLMİ</t>
  </si>
  <si>
    <t>UIP TURKEY</t>
  </si>
  <si>
    <t>WARNER BROS. TURKEY</t>
  </si>
  <si>
    <t>CHANTIER FILMS</t>
  </si>
  <si>
    <t>ÖZEN FİLM</t>
  </si>
  <si>
    <t>BİR FİLM</t>
  </si>
  <si>
    <t>MC FİLM</t>
  </si>
  <si>
    <t>M3 FİLM</t>
  </si>
  <si>
    <t>HESAPLAŞMA</t>
  </si>
  <si>
    <t>LOKASYON</t>
  </si>
  <si>
    <t>RÜYA</t>
  </si>
  <si>
    <t>KAYIP BALIK DORİ</t>
  </si>
  <si>
    <t>FINDING DORY</t>
  </si>
  <si>
    <t>KALANDAR SOĞUĞU</t>
  </si>
  <si>
    <t>STORKS</t>
  </si>
  <si>
    <t>LEYLEKLER</t>
  </si>
  <si>
    <t>TSCHICK</t>
  </si>
  <si>
    <t>ELVEDA BERLİN</t>
  </si>
  <si>
    <t>BİR BABA HİNDU</t>
  </si>
  <si>
    <t>LANET: UYANIŞ</t>
  </si>
  <si>
    <t>BAYAN PEREGRINE'İN TUHAF ÇOCUKLARI</t>
  </si>
  <si>
    <t>MISS. PEREGRINE'S HOME FOR PECULIAR CHILDREN</t>
  </si>
  <si>
    <t>CANIM KARDEŞİM BENİM</t>
  </si>
  <si>
    <t>BERZAH: CİN ALEMİ</t>
  </si>
  <si>
    <t>INFERNO</t>
  </si>
  <si>
    <t>CEHENNEM</t>
  </si>
  <si>
    <t>BLING</t>
  </si>
  <si>
    <t>EN SÜPER KAHRAMANLAR</t>
  </si>
  <si>
    <t>İKİMİZİN YERİNE</t>
  </si>
  <si>
    <t>JACK REACHER: ASLA GERİ DÖNME</t>
  </si>
  <si>
    <t>JACK REACHER: NEVER GO BACK</t>
  </si>
  <si>
    <t>JULIETA</t>
  </si>
  <si>
    <t>KUBO AND THE TWO STRINGS</t>
  </si>
  <si>
    <t>KUBO VE SİHİRLİ TELLERİ</t>
  </si>
  <si>
    <t>EKŞİ ELMALAR</t>
  </si>
  <si>
    <t>ALLAH'IN ELÇİSİ MUHAMMED</t>
  </si>
  <si>
    <t>MUHAMMAD: THE MESSENGER OF GOD</t>
  </si>
  <si>
    <t>ALBÜM</t>
  </si>
  <si>
    <t>THE ACCOUNTANT</t>
  </si>
  <si>
    <t>GENİŞ AİLE 2: HER TÜRLÜ</t>
  </si>
  <si>
    <t>DAĞ 2</t>
  </si>
  <si>
    <t>ELLE</t>
  </si>
  <si>
    <t>O KADIN</t>
  </si>
  <si>
    <t>TROLLS</t>
  </si>
  <si>
    <t>DOCTOR STRANGE</t>
  </si>
  <si>
    <t>DOKTOR STRANGE</t>
  </si>
  <si>
    <t>TROLLER</t>
  </si>
  <si>
    <t>11 - 13 KASIM 2016 / 46. VİZYON HAFTASI</t>
  </si>
  <si>
    <t>ARRIVAL</t>
  </si>
  <si>
    <t>GELİŞ</t>
  </si>
  <si>
    <t>CAPTAIN FANTASTIC</t>
  </si>
  <si>
    <t>KAPTAN FANTASTİK</t>
  </si>
  <si>
    <t>A MONSTER CALL</t>
  </si>
  <si>
    <t>CANAVARIN ÇAĞRISI</t>
  </si>
  <si>
    <t>BENİM ADIM FERİDUN</t>
  </si>
  <si>
    <t>RUS'UN OYUNU</t>
  </si>
</sst>
</file>

<file path=xl/styles.xml><?xml version="1.0" encoding="utf-8"?>
<styleSheet xmlns="http://schemas.openxmlformats.org/spreadsheetml/2006/main">
  <numFmts count="5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5">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63"/>
      <name val="Calibri"/>
      <family val="2"/>
    </font>
    <font>
      <b/>
      <sz val="7"/>
      <color indexed="6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6"/>
      <color indexed="10"/>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5" tint="-0.4999699890613556"/>
      <name val="Calibri"/>
      <family val="2"/>
    </font>
    <font>
      <sz val="6"/>
      <color theme="0"/>
      <name val="Calibri"/>
      <family val="2"/>
    </font>
    <font>
      <sz val="6"/>
      <color rgb="FFFF0000"/>
      <name val="Calibri"/>
      <family val="2"/>
    </font>
    <font>
      <sz val="7"/>
      <color rgb="FF00B0F0"/>
      <name val="Calibri"/>
      <family val="2"/>
    </font>
    <font>
      <sz val="7"/>
      <color theme="1" tint="0.2499800026416778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1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24" borderId="0" applyNumberFormat="0" applyBorder="0" applyAlignment="0" applyProtection="0"/>
    <xf numFmtId="203"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7" fillId="0" borderId="0">
      <alignment/>
      <protection/>
    </xf>
    <xf numFmtId="0" fontId="0" fillId="0" borderId="0">
      <alignment/>
      <protection/>
    </xf>
    <xf numFmtId="203" fontId="0" fillId="0" borderId="0">
      <alignment/>
      <protection/>
    </xf>
    <xf numFmtId="0" fontId="47" fillId="0" borderId="0">
      <alignment/>
      <protection/>
    </xf>
    <xf numFmtId="203" fontId="47" fillId="0" borderId="0">
      <alignment/>
      <protection/>
    </xf>
    <xf numFmtId="203" fontId="47" fillId="0" borderId="0">
      <alignment/>
      <protection/>
    </xf>
    <xf numFmtId="203" fontId="47" fillId="0" borderId="0">
      <alignment/>
      <protection/>
    </xf>
    <xf numFmtId="203" fontId="47" fillId="0" borderId="0">
      <alignment/>
      <protection/>
    </xf>
    <xf numFmtId="0" fontId="0" fillId="0" borderId="0">
      <alignment/>
      <protection/>
    </xf>
    <xf numFmtId="0" fontId="0" fillId="0" borderId="0">
      <alignment/>
      <protection/>
    </xf>
    <xf numFmtId="203" fontId="47" fillId="0" borderId="0">
      <alignment/>
      <protection/>
    </xf>
    <xf numFmtId="203" fontId="47" fillId="0" borderId="0">
      <alignment/>
      <protection/>
    </xf>
    <xf numFmtId="0" fontId="47" fillId="0" borderId="0">
      <alignment/>
      <protection/>
    </xf>
    <xf numFmtId="0" fontId="0" fillId="0" borderId="0">
      <alignment/>
      <protection/>
    </xf>
    <xf numFmtId="203" fontId="0" fillId="0" borderId="0">
      <alignment/>
      <protection/>
    </xf>
    <xf numFmtId="203" fontId="47" fillId="0" borderId="0">
      <alignment/>
      <protection/>
    </xf>
    <xf numFmtId="203" fontId="47" fillId="0" borderId="0">
      <alignment/>
      <protection/>
    </xf>
    <xf numFmtId="0" fontId="0" fillId="25" borderId="8" applyNumberFormat="0" applyFont="0" applyAlignment="0" applyProtection="0"/>
    <xf numFmtId="0" fontId="61" fillId="26" borderId="0" applyNumberFormat="0" applyBorder="0" applyAlignment="0" applyProtection="0"/>
    <xf numFmtId="0" fontId="58"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0" fontId="47" fillId="0" borderId="0" applyFon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4" fillId="35" borderId="0" xfId="0" applyFont="1" applyFill="1" applyAlignment="1">
      <alignment vertical="center"/>
    </xf>
    <xf numFmtId="0" fontId="64"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5"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5" fillId="34" borderId="0" xfId="0" applyFont="1" applyFill="1" applyBorder="1" applyAlignment="1" applyProtection="1">
      <alignment horizontal="center"/>
      <protection/>
    </xf>
    <xf numFmtId="0" fontId="66" fillId="35" borderId="11" xfId="0" applyFont="1" applyFill="1" applyBorder="1" applyAlignment="1">
      <alignment horizontal="center" vertical="center"/>
    </xf>
    <xf numFmtId="0" fontId="66" fillId="35" borderId="0" xfId="0" applyFont="1" applyFill="1" applyBorder="1" applyAlignment="1" applyProtection="1">
      <alignment vertical="center"/>
      <protection/>
    </xf>
    <xf numFmtId="0" fontId="67" fillId="35" borderId="0" xfId="0" applyFont="1" applyFill="1" applyBorder="1" applyAlignment="1" applyProtection="1">
      <alignment horizontal="left" vertical="center"/>
      <protection/>
    </xf>
    <xf numFmtId="2" fontId="66"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5" fillId="36" borderId="12" xfId="0" applyNumberFormat="1" applyFont="1" applyFill="1" applyBorder="1" applyAlignment="1" applyProtection="1">
      <alignment horizontal="center" wrapText="1"/>
      <protection locked="0"/>
    </xf>
    <xf numFmtId="43" fontId="68" fillId="36" borderId="12" xfId="43" applyFont="1" applyFill="1" applyBorder="1" applyAlignment="1" applyProtection="1">
      <alignment horizontal="center"/>
      <protection locked="0"/>
    </xf>
    <xf numFmtId="0" fontId="68" fillId="36" borderId="12" xfId="0" applyFont="1" applyFill="1" applyBorder="1" applyAlignment="1" applyProtection="1">
      <alignment horizontal="center"/>
      <protection locked="0"/>
    </xf>
    <xf numFmtId="2" fontId="65" fillId="36" borderId="13" xfId="0" applyNumberFormat="1" applyFont="1" applyFill="1" applyBorder="1" applyAlignment="1" applyProtection="1">
      <alignment horizontal="center" vertical="center"/>
      <protection/>
    </xf>
    <xf numFmtId="43" fontId="68" fillId="36" borderId="13" xfId="43" applyFont="1" applyFill="1" applyBorder="1" applyAlignment="1" applyProtection="1">
      <alignment horizontal="center" vertical="center"/>
      <protection/>
    </xf>
    <xf numFmtId="0" fontId="68" fillId="36" borderId="13" xfId="0" applyNumberFormat="1" applyFont="1" applyFill="1" applyBorder="1" applyAlignment="1" applyProtection="1">
      <alignment horizontal="center" vertical="center" textRotation="90"/>
      <protection locked="0"/>
    </xf>
    <xf numFmtId="4" fontId="68" fillId="36" borderId="13" xfId="0" applyNumberFormat="1" applyFont="1" applyFill="1" applyBorder="1" applyAlignment="1" applyProtection="1">
      <alignment horizontal="center" vertical="center" wrapText="1"/>
      <protection/>
    </xf>
    <xf numFmtId="0" fontId="68" fillId="36" borderId="13" xfId="0" applyFont="1" applyFill="1" applyBorder="1" applyAlignment="1" applyProtection="1">
      <alignment horizontal="center" vertical="center"/>
      <protection/>
    </xf>
    <xf numFmtId="3" fontId="68" fillId="36" borderId="13" xfId="0" applyNumberFormat="1" applyFont="1" applyFill="1" applyBorder="1" applyAlignment="1" applyProtection="1">
      <alignment horizontal="center" vertical="center" wrapText="1"/>
      <protection/>
    </xf>
    <xf numFmtId="4"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wrapText="1"/>
      <protection/>
    </xf>
    <xf numFmtId="3" fontId="68"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9" fillId="0" borderId="11" xfId="0" applyNumberFormat="1" applyFont="1" applyFill="1" applyBorder="1" applyAlignment="1">
      <alignment vertical="center"/>
    </xf>
    <xf numFmtId="0" fontId="69" fillId="0" borderId="11" xfId="0" applyFont="1" applyFill="1" applyBorder="1" applyAlignment="1">
      <alignment vertical="center"/>
    </xf>
    <xf numFmtId="0" fontId="66" fillId="0" borderId="11" xfId="0" applyNumberFormat="1" applyFont="1" applyFill="1" applyBorder="1" applyAlignment="1" applyProtection="1">
      <alignment vertical="center"/>
      <protection/>
    </xf>
    <xf numFmtId="0" fontId="66" fillId="0" borderId="11" xfId="0" applyFont="1" applyFill="1" applyBorder="1" applyAlignment="1">
      <alignment horizontal="center" vertical="center"/>
    </xf>
    <xf numFmtId="0" fontId="66" fillId="0" borderId="11" xfId="0" applyFont="1" applyFill="1" applyBorder="1" applyAlignment="1" applyProtection="1">
      <alignment horizontal="center" vertical="center"/>
      <protection/>
    </xf>
    <xf numFmtId="1" fontId="66" fillId="0" borderId="11" xfId="0" applyNumberFormat="1" applyFont="1" applyFill="1" applyBorder="1" applyAlignment="1">
      <alignment horizontal="center" vertical="center"/>
    </xf>
    <xf numFmtId="4" fontId="69" fillId="0" borderId="11" xfId="0" applyNumberFormat="1" applyFont="1" applyFill="1" applyBorder="1" applyAlignment="1">
      <alignment vertical="center"/>
    </xf>
    <xf numFmtId="3" fontId="69"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6"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6" fillId="0" borderId="11" xfId="0" applyNumberFormat="1" applyFont="1" applyFill="1" applyBorder="1" applyAlignment="1" applyProtection="1">
      <alignment horizontal="center" vertical="center"/>
      <protection/>
    </xf>
    <xf numFmtId="4" fontId="66" fillId="0" borderId="11" xfId="45" applyNumberFormat="1" applyFont="1" applyFill="1" applyBorder="1" applyAlignment="1">
      <alignment vertical="center"/>
    </xf>
    <xf numFmtId="3" fontId="66" fillId="0" borderId="11" xfId="45"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35" borderId="11" xfId="0" applyFont="1" applyFill="1" applyBorder="1" applyAlignment="1">
      <alignment horizontal="center"/>
    </xf>
    <xf numFmtId="0" fontId="73" fillId="0" borderId="11" xfId="0" applyFont="1" applyFill="1" applyBorder="1" applyAlignment="1">
      <alignment horizontal="center" vertical="center"/>
    </xf>
    <xf numFmtId="4" fontId="69" fillId="0" borderId="11" xfId="43" applyNumberFormat="1" applyFont="1" applyFill="1" applyBorder="1" applyAlignment="1" applyProtection="1">
      <alignment vertical="center"/>
      <protection locked="0"/>
    </xf>
    <xf numFmtId="3" fontId="69" fillId="0" borderId="11" xfId="43" applyNumberFormat="1" applyFont="1" applyFill="1" applyBorder="1" applyAlignment="1" applyProtection="1">
      <alignment vertical="center"/>
      <protection locked="0"/>
    </xf>
    <xf numFmtId="3" fontId="69" fillId="0" borderId="11" xfId="45" applyNumberFormat="1" applyFont="1" applyFill="1" applyBorder="1" applyAlignment="1" applyProtection="1">
      <alignment vertical="center"/>
      <protection locked="0"/>
    </xf>
    <xf numFmtId="4" fontId="66" fillId="0" borderId="11" xfId="45" applyNumberFormat="1" applyFont="1" applyFill="1" applyBorder="1" applyAlignment="1" applyProtection="1">
      <alignment vertical="center"/>
      <protection locked="0"/>
    </xf>
    <xf numFmtId="3" fontId="66" fillId="0" borderId="11" xfId="45" applyNumberFormat="1" applyFont="1" applyFill="1" applyBorder="1" applyAlignment="1" applyProtection="1">
      <alignment vertical="center"/>
      <protection locked="0"/>
    </xf>
    <xf numFmtId="4" fontId="66" fillId="0" borderId="11" xfId="43" applyNumberFormat="1" applyFont="1" applyFill="1" applyBorder="1" applyAlignment="1" applyProtection="1">
      <alignment vertical="center"/>
      <protection locked="0"/>
    </xf>
    <xf numFmtId="3" fontId="66" fillId="0" borderId="11" xfId="43" applyNumberFormat="1" applyFont="1" applyFill="1" applyBorder="1" applyAlignment="1" applyProtection="1">
      <alignment vertical="center"/>
      <protection locked="0"/>
    </xf>
    <xf numFmtId="4" fontId="66" fillId="0" borderId="11" xfId="66" applyNumberFormat="1" applyFont="1" applyFill="1" applyBorder="1" applyAlignment="1">
      <alignment vertical="center"/>
    </xf>
    <xf numFmtId="3" fontId="66" fillId="0" borderId="11" xfId="66" applyNumberFormat="1" applyFont="1" applyFill="1" applyBorder="1" applyAlignment="1">
      <alignment vertical="center"/>
    </xf>
    <xf numFmtId="185" fontId="66" fillId="0" borderId="11" xfId="0" applyNumberFormat="1" applyFont="1" applyFill="1" applyBorder="1" applyAlignment="1" applyProtection="1">
      <alignment horizontal="center" vertical="center"/>
      <protection locked="0"/>
    </xf>
    <xf numFmtId="185" fontId="64"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8" fillId="36" borderId="12" xfId="0" applyNumberFormat="1" applyFont="1" applyFill="1" applyBorder="1" applyAlignment="1" applyProtection="1">
      <alignment horizontal="center"/>
      <protection locked="0"/>
    </xf>
    <xf numFmtId="185" fontId="68"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72" fillId="35" borderId="0" xfId="0" applyFont="1" applyFill="1" applyBorder="1" applyAlignment="1">
      <alignment horizontal="center"/>
    </xf>
    <xf numFmtId="3" fontId="68" fillId="37" borderId="12" xfId="0" applyNumberFormat="1" applyFont="1" applyFill="1" applyBorder="1" applyAlignment="1" applyProtection="1">
      <alignment horizontal="center" vertical="center" textRotation="90" wrapText="1"/>
      <protection/>
    </xf>
    <xf numFmtId="186" fontId="74" fillId="0" borderId="11" xfId="0" applyNumberFormat="1" applyFont="1" applyFill="1" applyBorder="1" applyAlignment="1">
      <alignment vertical="center"/>
    </xf>
    <xf numFmtId="0" fontId="74" fillId="0" borderId="11" xfId="0" applyNumberFormat="1" applyFont="1" applyFill="1" applyBorder="1" applyAlignment="1" applyProtection="1">
      <alignment vertical="center"/>
      <protection locked="0"/>
    </xf>
    <xf numFmtId="0" fontId="68" fillId="36" borderId="14" xfId="0" applyFont="1" applyFill="1" applyBorder="1" applyAlignment="1">
      <alignment horizontal="center" vertical="center" wrapText="1"/>
    </xf>
    <xf numFmtId="0" fontId="68" fillId="37" borderId="15" xfId="0" applyFont="1" applyFill="1" applyBorder="1" applyAlignment="1">
      <alignment horizontal="center" vertical="center" wrapText="1"/>
    </xf>
    <xf numFmtId="0" fontId="68" fillId="36" borderId="16" xfId="0" applyFont="1" applyFill="1" applyBorder="1" applyAlignment="1">
      <alignment horizontal="center" vertical="center" wrapText="1"/>
    </xf>
    <xf numFmtId="0" fontId="68" fillId="36" borderId="14" xfId="0" applyFont="1" applyFill="1" applyBorder="1" applyAlignment="1">
      <alignment horizontal="center" vertical="center" wrapText="1"/>
    </xf>
    <xf numFmtId="0" fontId="68"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8" fillId="36" borderId="12" xfId="0" applyFont="1" applyFill="1" applyBorder="1" applyAlignment="1">
      <alignment horizontal="center" vertical="center" wrapText="1"/>
    </xf>
    <xf numFmtId="0" fontId="65" fillId="0" borderId="12" xfId="0" applyFont="1" applyBorder="1" applyAlignment="1">
      <alignment horizontal="center" wrapText="1"/>
    </xf>
    <xf numFmtId="0" fontId="45" fillId="35" borderId="17" xfId="0" applyNumberFormat="1" applyFont="1" applyFill="1" applyBorder="1" applyAlignment="1" applyProtection="1">
      <alignment horizontal="center" vertical="center" wrapText="1"/>
      <protection locked="0"/>
    </xf>
    <xf numFmtId="0" fontId="68" fillId="37" borderId="16" xfId="0" applyFont="1" applyFill="1" applyBorder="1" applyAlignment="1">
      <alignment horizontal="center" vertical="center" wrapText="1"/>
    </xf>
    <xf numFmtId="0" fontId="68" fillId="37" borderId="14" xfId="0" applyFont="1" applyFill="1" applyBorder="1" applyAlignment="1">
      <alignment horizontal="center" vertical="center" wrapText="1"/>
    </xf>
    <xf numFmtId="0" fontId="68" fillId="37" borderId="18" xfId="0" applyFont="1" applyFill="1" applyBorder="1" applyAlignment="1">
      <alignment horizontal="center" vertical="center" wrapText="1"/>
    </xf>
    <xf numFmtId="0" fontId="46" fillId="35" borderId="0" xfId="0" applyNumberFormat="1" applyFont="1" applyFill="1" applyBorder="1" applyAlignment="1" applyProtection="1">
      <alignment horizontal="center" vertical="center" wrapText="1"/>
      <protection locked="0"/>
    </xf>
    <xf numFmtId="2" fontId="5" fillId="35" borderId="0" xfId="68"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7" xfId="0" applyFont="1" applyFill="1" applyBorder="1" applyAlignment="1">
      <alignment wrapText="1"/>
    </xf>
    <xf numFmtId="0" fontId="0" fillId="0" borderId="17" xfId="0" applyBorder="1" applyAlignment="1">
      <alignment wrapText="1"/>
    </xf>
    <xf numFmtId="0" fontId="0" fillId="0" borderId="0" xfId="0" applyAlignment="1">
      <alignment vertical="center" wrapText="1"/>
    </xf>
    <xf numFmtId="2" fontId="66" fillId="35" borderId="0" xfId="0" applyNumberFormat="1" applyFont="1" applyFill="1" applyBorder="1" applyAlignment="1" applyProtection="1">
      <alignment horizontal="center" vertical="center"/>
      <protection/>
    </xf>
    <xf numFmtId="0" fontId="69" fillId="0" borderId="0" xfId="0" applyFont="1" applyFill="1" applyBorder="1" applyAlignment="1">
      <alignment vertical="center"/>
    </xf>
    <xf numFmtId="0" fontId="74" fillId="0" borderId="0" xfId="0" applyNumberFormat="1" applyFont="1" applyFill="1" applyBorder="1" applyAlignment="1" applyProtection="1">
      <alignment vertical="center"/>
      <protection locked="0"/>
    </xf>
    <xf numFmtId="185" fontId="66" fillId="0" borderId="0" xfId="0" applyNumberFormat="1" applyFont="1" applyFill="1" applyBorder="1" applyAlignment="1" applyProtection="1">
      <alignment horizontal="center" vertical="center"/>
      <protection locked="0"/>
    </xf>
    <xf numFmtId="0" fontId="66" fillId="0" borderId="0" xfId="0" applyNumberFormat="1" applyFont="1" applyFill="1" applyBorder="1" applyAlignment="1" applyProtection="1">
      <alignment vertical="center"/>
      <protection/>
    </xf>
    <xf numFmtId="1" fontId="66" fillId="0" borderId="0" xfId="0" applyNumberFormat="1" applyFont="1" applyFill="1" applyBorder="1" applyAlignment="1">
      <alignment horizontal="center" vertical="center"/>
    </xf>
    <xf numFmtId="0" fontId="73" fillId="0" borderId="0" xfId="0" applyFont="1" applyFill="1" applyBorder="1" applyAlignment="1">
      <alignment horizontal="center" vertical="center"/>
    </xf>
    <xf numFmtId="0" fontId="66" fillId="0" borderId="0" xfId="0" applyFont="1" applyFill="1" applyBorder="1" applyAlignment="1" applyProtection="1">
      <alignment horizontal="center" vertical="center"/>
      <protection/>
    </xf>
    <xf numFmtId="4" fontId="66" fillId="0" borderId="0" xfId="45" applyNumberFormat="1" applyFont="1" applyFill="1" applyBorder="1" applyAlignment="1">
      <alignment vertical="center"/>
    </xf>
    <xf numFmtId="3" fontId="66" fillId="0" borderId="0" xfId="45" applyNumberFormat="1" applyFont="1" applyFill="1" applyBorder="1" applyAlignment="1">
      <alignment vertical="center"/>
    </xf>
    <xf numFmtId="4" fontId="69" fillId="0" borderId="0" xfId="0" applyNumberFormat="1" applyFont="1" applyFill="1" applyBorder="1" applyAlignment="1">
      <alignment vertical="center"/>
    </xf>
    <xf numFmtId="3" fontId="69" fillId="0" borderId="0" xfId="0" applyNumberFormat="1" applyFont="1" applyFill="1" applyBorder="1" applyAlignment="1">
      <alignment vertical="center"/>
    </xf>
    <xf numFmtId="3" fontId="70" fillId="0" borderId="0" xfId="130" applyNumberFormat="1" applyFont="1" applyFill="1" applyBorder="1" applyAlignment="1" applyProtection="1">
      <alignment vertical="center"/>
      <protection/>
    </xf>
    <xf numFmtId="3" fontId="66" fillId="0" borderId="0" xfId="0" applyNumberFormat="1" applyFont="1" applyFill="1" applyBorder="1" applyAlignment="1">
      <alignment vertical="center"/>
    </xf>
    <xf numFmtId="9" fontId="70" fillId="0" borderId="0" xfId="132" applyNumberFormat="1" applyFont="1" applyFill="1" applyBorder="1" applyAlignment="1" applyProtection="1">
      <alignment vertical="center"/>
      <protection/>
    </xf>
    <xf numFmtId="4" fontId="69" fillId="0" borderId="0" xfId="43" applyNumberFormat="1" applyFont="1" applyFill="1" applyBorder="1" applyAlignment="1" applyProtection="1">
      <alignment vertical="center"/>
      <protection locked="0"/>
    </xf>
    <xf numFmtId="3" fontId="69" fillId="0" borderId="0" xfId="43" applyNumberFormat="1" applyFont="1" applyFill="1" applyBorder="1" applyAlignment="1" applyProtection="1">
      <alignment vertical="center"/>
      <protection locked="0"/>
    </xf>
    <xf numFmtId="4" fontId="66" fillId="0" borderId="0" xfId="45" applyNumberFormat="1" applyFont="1" applyFill="1" applyBorder="1" applyAlignment="1" applyProtection="1">
      <alignment vertical="center"/>
      <protection locked="0"/>
    </xf>
    <xf numFmtId="3" fontId="66" fillId="0" borderId="0" xfId="45" applyNumberFormat="1" applyFont="1" applyFill="1" applyBorder="1" applyAlignment="1" applyProtection="1">
      <alignment vertical="center"/>
      <protection locked="0"/>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3" xfId="46"/>
    <cellStyle name="Binlik Ayracı 2 3 2" xfId="47"/>
    <cellStyle name="Binlik Ayracı 2 4" xfId="48"/>
    <cellStyle name="Binlik Ayracı 3" xfId="49"/>
    <cellStyle name="Binlik Ayracı 4" xfId="50"/>
    <cellStyle name="Binlik Ayracı 4 2" xfId="51"/>
    <cellStyle name="Binlik Ayracı 5" xfId="52"/>
    <cellStyle name="Binlik Ayracı 6" xfId="53"/>
    <cellStyle name="Binlik Ayracı 6 2" xfId="54"/>
    <cellStyle name="Binlik Ayracı 7" xfId="55"/>
    <cellStyle name="Binlik Ayracı 7 2" xfId="56"/>
    <cellStyle name="Comma 2" xfId="57"/>
    <cellStyle name="Comma 2 2" xfId="58"/>
    <cellStyle name="Comma 2 3" xfId="59"/>
    <cellStyle name="Comma 2 3 2" xfId="60"/>
    <cellStyle name="Comma 4" xfId="61"/>
    <cellStyle name="Çıkış" xfId="62"/>
    <cellStyle name="Giriş" xfId="63"/>
    <cellStyle name="Hesaplama" xfId="64"/>
    <cellStyle name="İşaretli Hücre" xfId="65"/>
    <cellStyle name="İyi" xfId="66"/>
    <cellStyle name="Followed Hyperlink" xfId="67"/>
    <cellStyle name="Hyperlink" xfId="68"/>
    <cellStyle name="Köprü 2" xfId="69"/>
    <cellStyle name="Kötü" xfId="70"/>
    <cellStyle name="Normal 10" xfId="71"/>
    <cellStyle name="Normal 11" xfId="72"/>
    <cellStyle name="Normal 11 2" xfId="73"/>
    <cellStyle name="Normal 12" xfId="74"/>
    <cellStyle name="Normal 12 2" xfId="75"/>
    <cellStyle name="Normal 2" xfId="76"/>
    <cellStyle name="Normal 2 10 10" xfId="77"/>
    <cellStyle name="Normal 2 10 10 2" xfId="78"/>
    <cellStyle name="Normal 2 2" xfId="79"/>
    <cellStyle name="Normal 2 2 2" xfId="80"/>
    <cellStyle name="Normal 2 2 2 2" xfId="81"/>
    <cellStyle name="Normal 2 2 3" xfId="82"/>
    <cellStyle name="Normal 2 2 4" xfId="83"/>
    <cellStyle name="Normal 2 2 5" xfId="84"/>
    <cellStyle name="Normal 2 2 5 2" xfId="85"/>
    <cellStyle name="Normal 2 3" xfId="86"/>
    <cellStyle name="Normal 2 4" xfId="87"/>
    <cellStyle name="Normal 2 5" xfId="88"/>
    <cellStyle name="Normal 2 5 2" xfId="89"/>
    <cellStyle name="Normal 3" xfId="90"/>
    <cellStyle name="Normal 3 2" xfId="91"/>
    <cellStyle name="Normal 4" xfId="92"/>
    <cellStyle name="Normal 4 2" xfId="93"/>
    <cellStyle name="Normal 5" xfId="94"/>
    <cellStyle name="Normal 5 2" xfId="95"/>
    <cellStyle name="Normal 5 2 2" xfId="96"/>
    <cellStyle name="Normal 5 3" xfId="97"/>
    <cellStyle name="Normal 5 4" xfId="98"/>
    <cellStyle name="Normal 5 5" xfId="99"/>
    <cellStyle name="Normal 6" xfId="100"/>
    <cellStyle name="Normal 6 2" xfId="101"/>
    <cellStyle name="Normal 6 3" xfId="102"/>
    <cellStyle name="Normal 6 4" xfId="103"/>
    <cellStyle name="Normal 7" xfId="104"/>
    <cellStyle name="Normal 7 2" xfId="105"/>
    <cellStyle name="Normal 8" xfId="106"/>
    <cellStyle name="Normal 9" xfId="107"/>
    <cellStyle name="Not" xfId="108"/>
    <cellStyle name="Nötr" xfId="109"/>
    <cellStyle name="Onaylı" xfId="110"/>
    <cellStyle name="Currency" xfId="111"/>
    <cellStyle name="Currency [0]" xfId="112"/>
    <cellStyle name="ParaBirimi 2" xfId="113"/>
    <cellStyle name="ParaBirimi 3" xfId="114"/>
    <cellStyle name="Toplam" xfId="115"/>
    <cellStyle name="Uyarı Metni" xfId="116"/>
    <cellStyle name="Comma"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4"/>
  <sheetViews>
    <sheetView tabSelected="1" zoomScalePageLayoutView="0" workbookViewId="0" topLeftCell="A1">
      <pane xSplit="3" ySplit="5" topLeftCell="Q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8.7109375" style="1" bestFit="1" customWidth="1"/>
    <col min="4" max="4" width="25.00390625" style="4" bestFit="1" customWidth="1"/>
    <col min="5" max="5" width="5.8515625" style="81"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bestFit="1" customWidth="1"/>
    <col min="12" max="12" width="4.8515625" style="6" bestFit="1" customWidth="1"/>
    <col min="13" max="13" width="8.28125" style="5" bestFit="1" customWidth="1"/>
    <col min="14" max="14" width="5.57421875" style="6" bestFit="1" customWidth="1"/>
    <col min="15" max="15" width="8.28125" style="7" bestFit="1" customWidth="1"/>
    <col min="16" max="16" width="5.57421875" style="8" bestFit="1" customWidth="1"/>
    <col min="17" max="17" width="8.28125" style="9" bestFit="1" customWidth="1"/>
    <col min="18" max="18" width="5.57421875" style="10" bestFit="1" customWidth="1"/>
    <col min="19" max="19" width="4.28125" style="11" bestFit="1" customWidth="1"/>
    <col min="20" max="20" width="5.57421875" style="12" bestFit="1" customWidth="1"/>
    <col min="21" max="21" width="3.7109375" style="13" bestFit="1" customWidth="1"/>
    <col min="22" max="22" width="8.28125" style="7" hidden="1" customWidth="1"/>
    <col min="23" max="23" width="5.57421875" style="8" hidden="1" customWidth="1"/>
    <col min="24" max="24" width="9.00390625" style="7" bestFit="1" customWidth="1"/>
    <col min="25" max="25" width="6.57421875" style="14" bestFit="1" customWidth="1"/>
    <col min="26" max="26" width="3.00390625" style="63" bestFit="1" customWidth="1"/>
    <col min="27" max="16384" width="4.57421875" style="1" customWidth="1"/>
  </cols>
  <sheetData>
    <row r="1" spans="1:26" s="34" customFormat="1" ht="12.75">
      <c r="A1" s="15" t="s">
        <v>0</v>
      </c>
      <c r="B1" s="99" t="s">
        <v>5</v>
      </c>
      <c r="C1" s="99"/>
      <c r="D1" s="16"/>
      <c r="E1" s="76"/>
      <c r="F1" s="16"/>
      <c r="G1" s="17"/>
      <c r="H1" s="17"/>
      <c r="I1" s="17"/>
      <c r="J1" s="17"/>
      <c r="K1" s="102" t="s">
        <v>2</v>
      </c>
      <c r="L1" s="103"/>
      <c r="M1" s="103"/>
      <c r="N1" s="103"/>
      <c r="O1" s="103"/>
      <c r="P1" s="103"/>
      <c r="Q1" s="103"/>
      <c r="R1" s="103"/>
      <c r="S1" s="103"/>
      <c r="T1" s="103"/>
      <c r="U1" s="103"/>
      <c r="V1" s="103"/>
      <c r="W1" s="103"/>
      <c r="X1" s="103"/>
      <c r="Y1" s="103"/>
      <c r="Z1" s="104"/>
    </row>
    <row r="2" spans="1:26" s="34" customFormat="1" ht="12.75">
      <c r="A2" s="15"/>
      <c r="B2" s="100" t="s">
        <v>1</v>
      </c>
      <c r="C2" s="101"/>
      <c r="D2" s="18"/>
      <c r="E2" s="77"/>
      <c r="F2" s="18"/>
      <c r="G2" s="19"/>
      <c r="H2" s="19"/>
      <c r="I2" s="19"/>
      <c r="J2" s="20"/>
      <c r="K2" s="105"/>
      <c r="L2" s="105"/>
      <c r="M2" s="105"/>
      <c r="N2" s="105"/>
      <c r="O2" s="105"/>
      <c r="P2" s="105"/>
      <c r="Q2" s="105"/>
      <c r="R2" s="105"/>
      <c r="S2" s="105"/>
      <c r="T2" s="105"/>
      <c r="U2" s="105"/>
      <c r="V2" s="105"/>
      <c r="W2" s="105"/>
      <c r="X2" s="105"/>
      <c r="Y2" s="105"/>
      <c r="Z2" s="104"/>
    </row>
    <row r="3" spans="1:26" s="34" customFormat="1" ht="12">
      <c r="A3" s="15"/>
      <c r="B3" s="95" t="s">
        <v>77</v>
      </c>
      <c r="C3" s="95"/>
      <c r="D3" s="21"/>
      <c r="E3" s="78"/>
      <c r="F3" s="21"/>
      <c r="G3" s="22"/>
      <c r="H3" s="22"/>
      <c r="I3" s="22"/>
      <c r="J3" s="22"/>
      <c r="K3" s="106"/>
      <c r="L3" s="106"/>
      <c r="M3" s="106"/>
      <c r="N3" s="106"/>
      <c r="O3" s="106"/>
      <c r="P3" s="106"/>
      <c r="Q3" s="106"/>
      <c r="R3" s="106"/>
      <c r="S3" s="106"/>
      <c r="T3" s="106"/>
      <c r="U3" s="106"/>
      <c r="V3" s="106"/>
      <c r="W3" s="106"/>
      <c r="X3" s="106"/>
      <c r="Y3" s="106"/>
      <c r="Z3" s="107"/>
    </row>
    <row r="4" spans="1:26" s="24" customFormat="1" ht="11.25" customHeight="1">
      <c r="A4" s="23"/>
      <c r="B4" s="35"/>
      <c r="C4" s="36"/>
      <c r="D4" s="36"/>
      <c r="E4" s="79"/>
      <c r="F4" s="37"/>
      <c r="G4" s="37"/>
      <c r="H4" s="37"/>
      <c r="I4" s="37"/>
      <c r="J4" s="37"/>
      <c r="K4" s="89" t="s">
        <v>6</v>
      </c>
      <c r="L4" s="90"/>
      <c r="M4" s="96" t="s">
        <v>7</v>
      </c>
      <c r="N4" s="97"/>
      <c r="O4" s="96" t="s">
        <v>8</v>
      </c>
      <c r="P4" s="97"/>
      <c r="Q4" s="96" t="s">
        <v>9</v>
      </c>
      <c r="R4" s="98"/>
      <c r="S4" s="98"/>
      <c r="T4" s="87"/>
      <c r="U4" s="87"/>
      <c r="V4" s="93" t="s">
        <v>10</v>
      </c>
      <c r="W4" s="94"/>
      <c r="X4" s="91" t="s">
        <v>11</v>
      </c>
      <c r="Y4" s="91"/>
      <c r="Z4" s="88"/>
    </row>
    <row r="5" spans="1:26" s="26" customFormat="1" ht="45.75">
      <c r="A5" s="25"/>
      <c r="B5" s="38"/>
      <c r="C5" s="39" t="s">
        <v>12</v>
      </c>
      <c r="D5" s="39" t="s">
        <v>13</v>
      </c>
      <c r="E5" s="80" t="s">
        <v>14</v>
      </c>
      <c r="F5" s="42" t="s">
        <v>15</v>
      </c>
      <c r="G5" s="40" t="s">
        <v>16</v>
      </c>
      <c r="H5" s="40" t="s">
        <v>39</v>
      </c>
      <c r="I5" s="40" t="s">
        <v>17</v>
      </c>
      <c r="J5" s="40" t="s">
        <v>18</v>
      </c>
      <c r="K5" s="41" t="s">
        <v>19</v>
      </c>
      <c r="L5" s="43" t="s">
        <v>20</v>
      </c>
      <c r="M5" s="44" t="s">
        <v>19</v>
      </c>
      <c r="N5" s="45" t="s">
        <v>20</v>
      </c>
      <c r="O5" s="44" t="s">
        <v>19</v>
      </c>
      <c r="P5" s="45" t="s">
        <v>20</v>
      </c>
      <c r="Q5" s="44" t="s">
        <v>24</v>
      </c>
      <c r="R5" s="45" t="s">
        <v>20</v>
      </c>
      <c r="S5" s="46" t="s">
        <v>21</v>
      </c>
      <c r="T5" s="45" t="s">
        <v>22</v>
      </c>
      <c r="U5" s="46" t="s">
        <v>25</v>
      </c>
      <c r="V5" s="44" t="s">
        <v>24</v>
      </c>
      <c r="W5" s="45" t="s">
        <v>22</v>
      </c>
      <c r="X5" s="44" t="s">
        <v>19</v>
      </c>
      <c r="Y5" s="45" t="s">
        <v>20</v>
      </c>
      <c r="Z5" s="84" t="s">
        <v>26</v>
      </c>
    </row>
    <row r="6" ht="11.25">
      <c r="U6" s="59">
        <f>IF(T6&lt;&gt;0,-(T6-R6)/T6,"")</f>
      </c>
    </row>
    <row r="7" spans="1:27" s="29" customFormat="1" ht="11.25">
      <c r="A7" s="31">
        <v>1</v>
      </c>
      <c r="B7" s="30"/>
      <c r="C7" s="49" t="s">
        <v>70</v>
      </c>
      <c r="D7" s="85" t="s">
        <v>70</v>
      </c>
      <c r="E7" s="60">
        <v>42678</v>
      </c>
      <c r="F7" s="51" t="s">
        <v>4</v>
      </c>
      <c r="G7" s="52">
        <v>253</v>
      </c>
      <c r="H7" s="52">
        <v>370</v>
      </c>
      <c r="I7" s="65">
        <v>370</v>
      </c>
      <c r="J7" s="53">
        <v>2</v>
      </c>
      <c r="K7" s="61">
        <v>824826.97</v>
      </c>
      <c r="L7" s="62">
        <v>72037</v>
      </c>
      <c r="M7" s="61">
        <v>1316469.24</v>
      </c>
      <c r="N7" s="62">
        <v>113709</v>
      </c>
      <c r="O7" s="61">
        <v>1536515.47</v>
      </c>
      <c r="P7" s="62">
        <v>131740</v>
      </c>
      <c r="Q7" s="55">
        <f aca="true" t="shared" si="0" ref="Q7:Q38">K7+M7+O7</f>
        <v>3677811.6799999997</v>
      </c>
      <c r="R7" s="56">
        <f aca="true" t="shared" si="1" ref="R7:R38">L7+N7+P7</f>
        <v>317486</v>
      </c>
      <c r="S7" s="57">
        <f>R7/I7</f>
        <v>858.0702702702703</v>
      </c>
      <c r="T7" s="58">
        <v>223772</v>
      </c>
      <c r="U7" s="59">
        <f>IF(T7&lt;&gt;0,-(T7-R7)/T7,"")</f>
        <v>0.41879234220545913</v>
      </c>
      <c r="V7" s="66">
        <v>4959201.49</v>
      </c>
      <c r="W7" s="67">
        <v>449568</v>
      </c>
      <c r="X7" s="71">
        <v>8637013.17</v>
      </c>
      <c r="Y7" s="72">
        <v>767054</v>
      </c>
      <c r="Z7" s="64">
        <v>2705</v>
      </c>
      <c r="AA7" s="28"/>
    </row>
    <row r="8" spans="1:27" s="29" customFormat="1" ht="11.25">
      <c r="A8" s="31">
        <v>2</v>
      </c>
      <c r="B8" s="30"/>
      <c r="C8" s="50" t="s">
        <v>74</v>
      </c>
      <c r="D8" s="86" t="s">
        <v>75</v>
      </c>
      <c r="E8" s="75">
        <v>42678</v>
      </c>
      <c r="F8" s="51" t="s">
        <v>31</v>
      </c>
      <c r="G8" s="54">
        <v>241</v>
      </c>
      <c r="H8" s="54">
        <v>248</v>
      </c>
      <c r="I8" s="65">
        <v>248</v>
      </c>
      <c r="J8" s="53">
        <v>2</v>
      </c>
      <c r="K8" s="61">
        <v>467386</v>
      </c>
      <c r="L8" s="62">
        <v>31158</v>
      </c>
      <c r="M8" s="61">
        <v>808535</v>
      </c>
      <c r="N8" s="62">
        <v>55344</v>
      </c>
      <c r="O8" s="61">
        <v>763134</v>
      </c>
      <c r="P8" s="62">
        <v>53153</v>
      </c>
      <c r="Q8" s="55">
        <f t="shared" si="0"/>
        <v>2039055</v>
      </c>
      <c r="R8" s="56">
        <f t="shared" si="1"/>
        <v>139655</v>
      </c>
      <c r="S8" s="57">
        <f>R8/I8</f>
        <v>563.125</v>
      </c>
      <c r="T8" s="58">
        <v>208951</v>
      </c>
      <c r="U8" s="59">
        <f>IF(T8&lt;&gt;0,-(T8-R8)/T8,"")</f>
        <v>-0.33163756095926794</v>
      </c>
      <c r="V8" s="66">
        <v>4399478</v>
      </c>
      <c r="W8" s="68">
        <v>314576</v>
      </c>
      <c r="X8" s="69">
        <v>6440446</v>
      </c>
      <c r="Y8" s="70">
        <v>454399</v>
      </c>
      <c r="Z8" s="64">
        <v>2708</v>
      </c>
      <c r="AA8" s="28"/>
    </row>
    <row r="9" spans="1:27" s="29" customFormat="1" ht="11.25">
      <c r="A9" s="31">
        <v>3</v>
      </c>
      <c r="B9" s="30"/>
      <c r="C9" s="49" t="s">
        <v>64</v>
      </c>
      <c r="D9" s="85" t="s">
        <v>64</v>
      </c>
      <c r="E9" s="60">
        <v>42671</v>
      </c>
      <c r="F9" s="51" t="s">
        <v>4</v>
      </c>
      <c r="G9" s="52">
        <v>357</v>
      </c>
      <c r="H9" s="52">
        <v>358</v>
      </c>
      <c r="I9" s="65">
        <v>358</v>
      </c>
      <c r="J9" s="53">
        <v>3</v>
      </c>
      <c r="K9" s="61">
        <v>331046.98</v>
      </c>
      <c r="L9" s="62">
        <v>27677</v>
      </c>
      <c r="M9" s="61">
        <v>559490.32</v>
      </c>
      <c r="N9" s="62">
        <v>46455</v>
      </c>
      <c r="O9" s="61">
        <v>621576.3</v>
      </c>
      <c r="P9" s="62">
        <v>51791</v>
      </c>
      <c r="Q9" s="55">
        <f t="shared" si="0"/>
        <v>1512113.6</v>
      </c>
      <c r="R9" s="56">
        <f t="shared" si="1"/>
        <v>125923</v>
      </c>
      <c r="S9" s="57">
        <f>R9/I9</f>
        <v>351.74022346368713</v>
      </c>
      <c r="T9" s="58">
        <v>172401</v>
      </c>
      <c r="U9" s="59">
        <f>IF(T9&lt;&gt;0,-(T9-R9)/T9,"")</f>
        <v>-0.26959240375635873</v>
      </c>
      <c r="V9" s="66">
        <v>3202354.62</v>
      </c>
      <c r="W9" s="67">
        <v>278913</v>
      </c>
      <c r="X9" s="71">
        <v>9151596.18</v>
      </c>
      <c r="Y9" s="72">
        <v>793271</v>
      </c>
      <c r="Z9" s="64">
        <v>2700</v>
      </c>
      <c r="AA9" s="28"/>
    </row>
    <row r="10" spans="1:27" s="29" customFormat="1" ht="11.25">
      <c r="A10" s="31">
        <v>4</v>
      </c>
      <c r="B10" s="82" t="s">
        <v>23</v>
      </c>
      <c r="C10" s="50" t="s">
        <v>84</v>
      </c>
      <c r="D10" s="86" t="s">
        <v>84</v>
      </c>
      <c r="E10" s="75">
        <v>42685</v>
      </c>
      <c r="F10" s="51" t="s">
        <v>31</v>
      </c>
      <c r="G10" s="54">
        <v>299</v>
      </c>
      <c r="H10" s="54">
        <v>299</v>
      </c>
      <c r="I10" s="65">
        <v>305</v>
      </c>
      <c r="J10" s="53">
        <v>1</v>
      </c>
      <c r="K10" s="61">
        <v>209499</v>
      </c>
      <c r="L10" s="62">
        <v>17346</v>
      </c>
      <c r="M10" s="61">
        <v>344144</v>
      </c>
      <c r="N10" s="62">
        <v>28317</v>
      </c>
      <c r="O10" s="61">
        <v>368280</v>
      </c>
      <c r="P10" s="62">
        <v>30446</v>
      </c>
      <c r="Q10" s="55">
        <f t="shared" si="0"/>
        <v>921923</v>
      </c>
      <c r="R10" s="56">
        <f t="shared" si="1"/>
        <v>76109</v>
      </c>
      <c r="S10" s="57">
        <f>R10/I10</f>
        <v>249.53770491803277</v>
      </c>
      <c r="T10" s="58"/>
      <c r="U10" s="59"/>
      <c r="V10" s="66"/>
      <c r="W10" s="68"/>
      <c r="X10" s="69">
        <v>921923</v>
      </c>
      <c r="Y10" s="70">
        <v>76109</v>
      </c>
      <c r="Z10" s="64">
        <v>2715</v>
      </c>
      <c r="AA10" s="28"/>
    </row>
    <row r="11" spans="1:27" s="29" customFormat="1" ht="11.25">
      <c r="A11" s="31">
        <v>5</v>
      </c>
      <c r="B11" s="30"/>
      <c r="C11" s="50" t="s">
        <v>58</v>
      </c>
      <c r="D11" s="86" t="s">
        <v>58</v>
      </c>
      <c r="E11" s="75">
        <v>42664</v>
      </c>
      <c r="F11" s="51" t="s">
        <v>31</v>
      </c>
      <c r="G11" s="54">
        <v>341</v>
      </c>
      <c r="H11" s="54">
        <v>326</v>
      </c>
      <c r="I11" s="65">
        <v>326</v>
      </c>
      <c r="J11" s="53">
        <v>4</v>
      </c>
      <c r="K11" s="61">
        <v>194865</v>
      </c>
      <c r="L11" s="62">
        <v>16342</v>
      </c>
      <c r="M11" s="61">
        <v>349399</v>
      </c>
      <c r="N11" s="62">
        <v>29477</v>
      </c>
      <c r="O11" s="61">
        <v>364933</v>
      </c>
      <c r="P11" s="62">
        <v>30426</v>
      </c>
      <c r="Q11" s="55">
        <f t="shared" si="0"/>
        <v>909197</v>
      </c>
      <c r="R11" s="56">
        <f t="shared" si="1"/>
        <v>76245</v>
      </c>
      <c r="S11" s="57">
        <f>R11/I11</f>
        <v>233.88036809815952</v>
      </c>
      <c r="T11" s="58">
        <v>124095</v>
      </c>
      <c r="U11" s="59">
        <f>IF(T11&lt;&gt;0,-(T11-R11)/T11,"")</f>
        <v>-0.3855916837906443</v>
      </c>
      <c r="V11" s="66">
        <v>2227794</v>
      </c>
      <c r="W11" s="68">
        <v>195163</v>
      </c>
      <c r="X11" s="69">
        <v>14087189</v>
      </c>
      <c r="Y11" s="70">
        <v>1241097</v>
      </c>
      <c r="Z11" s="64">
        <v>2694</v>
      </c>
      <c r="AA11" s="28"/>
    </row>
    <row r="12" spans="1:27" s="29" customFormat="1" ht="11.25">
      <c r="A12" s="31">
        <v>6</v>
      </c>
      <c r="B12" s="27"/>
      <c r="C12" s="50" t="s">
        <v>73</v>
      </c>
      <c r="D12" s="86" t="s">
        <v>76</v>
      </c>
      <c r="E12" s="75">
        <v>42678</v>
      </c>
      <c r="F12" s="51" t="s">
        <v>3</v>
      </c>
      <c r="G12" s="54">
        <v>206</v>
      </c>
      <c r="H12" s="54">
        <v>226</v>
      </c>
      <c r="I12" s="65">
        <v>226</v>
      </c>
      <c r="J12" s="53">
        <v>2</v>
      </c>
      <c r="K12" s="61">
        <v>80876.92</v>
      </c>
      <c r="L12" s="62">
        <v>6210</v>
      </c>
      <c r="M12" s="61">
        <v>371534.06</v>
      </c>
      <c r="N12" s="62">
        <v>28484</v>
      </c>
      <c r="O12" s="61">
        <v>391747</v>
      </c>
      <c r="P12" s="62">
        <v>30630</v>
      </c>
      <c r="Q12" s="55">
        <f t="shared" si="0"/>
        <v>844157.98</v>
      </c>
      <c r="R12" s="56">
        <f t="shared" si="1"/>
        <v>65324</v>
      </c>
      <c r="S12" s="57">
        <f>R12/I12</f>
        <v>289.04424778761063</v>
      </c>
      <c r="T12" s="58">
        <v>57756</v>
      </c>
      <c r="U12" s="59">
        <f>IF(T12&lt;&gt;0,-(T12-R12)/T12,"")</f>
        <v>0.13103400512500865</v>
      </c>
      <c r="V12" s="66">
        <v>895527.09</v>
      </c>
      <c r="W12" s="67">
        <v>72428</v>
      </c>
      <c r="X12" s="69">
        <v>1739685.44</v>
      </c>
      <c r="Y12" s="70">
        <v>137752</v>
      </c>
      <c r="Z12" s="64">
        <v>2709</v>
      </c>
      <c r="AA12" s="28"/>
    </row>
    <row r="13" spans="1:27" s="29" customFormat="1" ht="11.25">
      <c r="A13" s="31">
        <v>7</v>
      </c>
      <c r="B13" s="82" t="s">
        <v>23</v>
      </c>
      <c r="C13" s="49" t="s">
        <v>78</v>
      </c>
      <c r="D13" s="85" t="s">
        <v>79</v>
      </c>
      <c r="E13" s="60">
        <v>42685</v>
      </c>
      <c r="F13" s="51" t="s">
        <v>33</v>
      </c>
      <c r="G13" s="52">
        <v>87</v>
      </c>
      <c r="H13" s="52">
        <v>87</v>
      </c>
      <c r="I13" s="65">
        <v>87</v>
      </c>
      <c r="J13" s="53">
        <v>1</v>
      </c>
      <c r="K13" s="61">
        <v>144503.12</v>
      </c>
      <c r="L13" s="62">
        <v>9950</v>
      </c>
      <c r="M13" s="61">
        <v>231748.81</v>
      </c>
      <c r="N13" s="62">
        <v>15893</v>
      </c>
      <c r="O13" s="61">
        <v>232532</v>
      </c>
      <c r="P13" s="62">
        <v>16261</v>
      </c>
      <c r="Q13" s="55">
        <f t="shared" si="0"/>
        <v>608783.9299999999</v>
      </c>
      <c r="R13" s="56">
        <f t="shared" si="1"/>
        <v>42104</v>
      </c>
      <c r="S13" s="57">
        <f>R13/I13</f>
        <v>483.95402298850576</v>
      </c>
      <c r="T13" s="58"/>
      <c r="U13" s="59"/>
      <c r="V13" s="66"/>
      <c r="W13" s="67"/>
      <c r="X13" s="71">
        <v>626572.63</v>
      </c>
      <c r="Y13" s="72">
        <v>43883</v>
      </c>
      <c r="Z13" s="64">
        <v>2716</v>
      </c>
      <c r="AA13" s="28"/>
    </row>
    <row r="14" spans="1:27" s="29" customFormat="1" ht="11.25">
      <c r="A14" s="31">
        <v>8</v>
      </c>
      <c r="B14" s="30"/>
      <c r="C14" s="49" t="s">
        <v>69</v>
      </c>
      <c r="D14" s="85" t="s">
        <v>69</v>
      </c>
      <c r="E14" s="60">
        <v>42678</v>
      </c>
      <c r="F14" s="51" t="s">
        <v>33</v>
      </c>
      <c r="G14" s="52">
        <v>340</v>
      </c>
      <c r="H14" s="52">
        <v>290</v>
      </c>
      <c r="I14" s="65">
        <v>290</v>
      </c>
      <c r="J14" s="53">
        <v>2</v>
      </c>
      <c r="K14" s="61">
        <v>86524.2</v>
      </c>
      <c r="L14" s="62">
        <v>7736</v>
      </c>
      <c r="M14" s="61">
        <v>185351.9</v>
      </c>
      <c r="N14" s="62">
        <v>16385</v>
      </c>
      <c r="O14" s="61">
        <v>258529.3</v>
      </c>
      <c r="P14" s="62">
        <v>22686</v>
      </c>
      <c r="Q14" s="55">
        <f t="shared" si="0"/>
        <v>530405.3999999999</v>
      </c>
      <c r="R14" s="56">
        <f t="shared" si="1"/>
        <v>46807</v>
      </c>
      <c r="S14" s="57">
        <f>R14/I14</f>
        <v>161.40344827586208</v>
      </c>
      <c r="T14" s="58">
        <v>69014</v>
      </c>
      <c r="U14" s="59">
        <f>IF(T14&lt;&gt;0,-(T14-R14)/T14,"")</f>
        <v>-0.32177529196974525</v>
      </c>
      <c r="V14" s="66">
        <v>1129149.5</v>
      </c>
      <c r="W14" s="67">
        <v>105251</v>
      </c>
      <c r="X14" s="71">
        <v>1659554.93</v>
      </c>
      <c r="Y14" s="72">
        <v>152058</v>
      </c>
      <c r="Z14" s="64">
        <v>2706</v>
      </c>
      <c r="AA14" s="28"/>
    </row>
    <row r="15" spans="1:27" s="29" customFormat="1" ht="11.25">
      <c r="A15" s="31">
        <v>9</v>
      </c>
      <c r="B15" s="30"/>
      <c r="C15" s="49" t="s">
        <v>66</v>
      </c>
      <c r="D15" s="85" t="s">
        <v>65</v>
      </c>
      <c r="E15" s="60">
        <v>42671</v>
      </c>
      <c r="F15" s="51" t="s">
        <v>33</v>
      </c>
      <c r="G15" s="52">
        <v>320</v>
      </c>
      <c r="H15" s="52">
        <v>226</v>
      </c>
      <c r="I15" s="65">
        <v>226</v>
      </c>
      <c r="J15" s="53">
        <v>3</v>
      </c>
      <c r="K15" s="61">
        <v>94364.4</v>
      </c>
      <c r="L15" s="62">
        <v>8118</v>
      </c>
      <c r="M15" s="61">
        <v>167878.2</v>
      </c>
      <c r="N15" s="62">
        <v>13816</v>
      </c>
      <c r="O15" s="61">
        <v>217557.1</v>
      </c>
      <c r="P15" s="62">
        <v>17951</v>
      </c>
      <c r="Q15" s="55">
        <f t="shared" si="0"/>
        <v>479799.69999999995</v>
      </c>
      <c r="R15" s="56">
        <f t="shared" si="1"/>
        <v>39885</v>
      </c>
      <c r="S15" s="57">
        <f>R15/I15</f>
        <v>176.48230088495575</v>
      </c>
      <c r="T15" s="58">
        <v>74261</v>
      </c>
      <c r="U15" s="59">
        <f>IF(T15&lt;&gt;0,-(T15-R15)/T15,"")</f>
        <v>-0.4629078520353887</v>
      </c>
      <c r="V15" s="66">
        <v>1259354.8</v>
      </c>
      <c r="W15" s="67">
        <v>112351</v>
      </c>
      <c r="X15" s="71">
        <v>4627414.44</v>
      </c>
      <c r="Y15" s="72">
        <v>413783</v>
      </c>
      <c r="Z15" s="64">
        <v>2699</v>
      </c>
      <c r="AA15" s="28"/>
    </row>
    <row r="16" spans="1:27" s="29" customFormat="1" ht="11.25">
      <c r="A16" s="31">
        <v>10</v>
      </c>
      <c r="B16" s="27"/>
      <c r="C16" s="50" t="s">
        <v>54</v>
      </c>
      <c r="D16" s="86" t="s">
        <v>55</v>
      </c>
      <c r="E16" s="75">
        <v>42657</v>
      </c>
      <c r="F16" s="51" t="s">
        <v>32</v>
      </c>
      <c r="G16" s="54">
        <v>293</v>
      </c>
      <c r="H16" s="54">
        <v>70</v>
      </c>
      <c r="I16" s="65">
        <v>70</v>
      </c>
      <c r="J16" s="53">
        <v>5</v>
      </c>
      <c r="K16" s="61">
        <v>49054</v>
      </c>
      <c r="L16" s="62">
        <v>3360</v>
      </c>
      <c r="M16" s="61">
        <v>71905</v>
      </c>
      <c r="N16" s="62">
        <v>4797</v>
      </c>
      <c r="O16" s="61">
        <v>73275</v>
      </c>
      <c r="P16" s="62">
        <v>5037</v>
      </c>
      <c r="Q16" s="55">
        <f t="shared" si="0"/>
        <v>194234</v>
      </c>
      <c r="R16" s="56">
        <f t="shared" si="1"/>
        <v>13194</v>
      </c>
      <c r="S16" s="57">
        <f>R16/I16</f>
        <v>188.4857142857143</v>
      </c>
      <c r="T16" s="58">
        <v>25496</v>
      </c>
      <c r="U16" s="59">
        <f>IF(T16&lt;&gt;0,-(T16-R16)/T16,"")</f>
        <v>-0.48250705993096954</v>
      </c>
      <c r="V16" s="66">
        <v>591917</v>
      </c>
      <c r="W16" s="67">
        <v>45084</v>
      </c>
      <c r="X16" s="69">
        <v>7400335</v>
      </c>
      <c r="Y16" s="70">
        <v>584983</v>
      </c>
      <c r="Z16" s="64">
        <v>2686</v>
      </c>
      <c r="AA16" s="28"/>
    </row>
    <row r="17" spans="1:27" s="29" customFormat="1" ht="11.25">
      <c r="A17" s="31">
        <v>11</v>
      </c>
      <c r="B17" s="27"/>
      <c r="C17" s="50" t="s">
        <v>68</v>
      </c>
      <c r="D17" s="86" t="s">
        <v>38</v>
      </c>
      <c r="E17" s="75">
        <v>42671</v>
      </c>
      <c r="F17" s="51" t="s">
        <v>32</v>
      </c>
      <c r="G17" s="54">
        <v>99</v>
      </c>
      <c r="H17" s="54">
        <v>31</v>
      </c>
      <c r="I17" s="65">
        <v>31</v>
      </c>
      <c r="J17" s="53">
        <v>3</v>
      </c>
      <c r="K17" s="61">
        <v>15281</v>
      </c>
      <c r="L17" s="62">
        <v>960</v>
      </c>
      <c r="M17" s="61">
        <v>25381</v>
      </c>
      <c r="N17" s="62">
        <v>1455</v>
      </c>
      <c r="O17" s="61">
        <v>24866</v>
      </c>
      <c r="P17" s="62">
        <v>1504</v>
      </c>
      <c r="Q17" s="55">
        <f t="shared" si="0"/>
        <v>65528</v>
      </c>
      <c r="R17" s="56">
        <f t="shared" si="1"/>
        <v>3919</v>
      </c>
      <c r="S17" s="57">
        <f>R17/I17</f>
        <v>126.41935483870968</v>
      </c>
      <c r="T17" s="58">
        <v>9930</v>
      </c>
      <c r="U17" s="59">
        <f>IF(T17&lt;&gt;0,-(T17-R17)/T17,"")</f>
        <v>-0.605337361530715</v>
      </c>
      <c r="V17" s="66">
        <v>237602</v>
      </c>
      <c r="W17" s="67">
        <v>16880</v>
      </c>
      <c r="X17" s="69">
        <v>798369</v>
      </c>
      <c r="Y17" s="70">
        <v>57665</v>
      </c>
      <c r="Z17" s="64">
        <v>2704</v>
      </c>
      <c r="AA17" s="28"/>
    </row>
    <row r="18" spans="1:27" s="29" customFormat="1" ht="11.25">
      <c r="A18" s="31">
        <v>12</v>
      </c>
      <c r="B18" s="30"/>
      <c r="C18" s="50" t="s">
        <v>60</v>
      </c>
      <c r="D18" s="86" t="s">
        <v>59</v>
      </c>
      <c r="E18" s="75">
        <v>42664</v>
      </c>
      <c r="F18" s="51" t="s">
        <v>31</v>
      </c>
      <c r="G18" s="54">
        <v>232</v>
      </c>
      <c r="H18" s="54">
        <v>43</v>
      </c>
      <c r="I18" s="65">
        <v>43</v>
      </c>
      <c r="J18" s="53">
        <v>4</v>
      </c>
      <c r="K18" s="61">
        <v>16408</v>
      </c>
      <c r="L18" s="62">
        <v>1166</v>
      </c>
      <c r="M18" s="61">
        <v>21063</v>
      </c>
      <c r="N18" s="62">
        <v>1198</v>
      </c>
      <c r="O18" s="61">
        <v>24585</v>
      </c>
      <c r="P18" s="62">
        <v>1445</v>
      </c>
      <c r="Q18" s="55">
        <f t="shared" si="0"/>
        <v>62056</v>
      </c>
      <c r="R18" s="56">
        <f t="shared" si="1"/>
        <v>3809</v>
      </c>
      <c r="S18" s="57">
        <f>R18/I18</f>
        <v>88.5813953488372</v>
      </c>
      <c r="T18" s="58">
        <v>13888</v>
      </c>
      <c r="U18" s="59">
        <f>IF(T18&lt;&gt;0,-(T18-R18)/T18,"")</f>
        <v>-0.7257344470046083</v>
      </c>
      <c r="V18" s="66">
        <v>277976</v>
      </c>
      <c r="W18" s="68">
        <v>21934</v>
      </c>
      <c r="X18" s="69">
        <v>2451949</v>
      </c>
      <c r="Y18" s="70">
        <v>194895</v>
      </c>
      <c r="Z18" s="64">
        <v>2693</v>
      </c>
      <c r="AA18" s="28"/>
    </row>
    <row r="19" spans="1:27" s="29" customFormat="1" ht="11.25">
      <c r="A19" s="31">
        <v>13</v>
      </c>
      <c r="B19" s="30"/>
      <c r="C19" s="50" t="s">
        <v>62</v>
      </c>
      <c r="D19" s="86" t="s">
        <v>63</v>
      </c>
      <c r="E19" s="75">
        <v>42671</v>
      </c>
      <c r="F19" s="51" t="s">
        <v>31</v>
      </c>
      <c r="G19" s="54">
        <v>94</v>
      </c>
      <c r="H19" s="54">
        <v>37</v>
      </c>
      <c r="I19" s="65">
        <v>37</v>
      </c>
      <c r="J19" s="53">
        <v>3</v>
      </c>
      <c r="K19" s="61">
        <v>3805</v>
      </c>
      <c r="L19" s="62">
        <v>280</v>
      </c>
      <c r="M19" s="61">
        <v>24090</v>
      </c>
      <c r="N19" s="62">
        <v>1809</v>
      </c>
      <c r="O19" s="61">
        <v>26210</v>
      </c>
      <c r="P19" s="62">
        <v>1895</v>
      </c>
      <c r="Q19" s="55">
        <f t="shared" si="0"/>
        <v>54105</v>
      </c>
      <c r="R19" s="56">
        <f t="shared" si="1"/>
        <v>3984</v>
      </c>
      <c r="S19" s="57">
        <f>R19/I19</f>
        <v>107.67567567567568</v>
      </c>
      <c r="T19" s="58">
        <v>11450</v>
      </c>
      <c r="U19" s="59">
        <f>IF(T19&lt;&gt;0,-(T19-R19)/T19,"")</f>
        <v>-0.6520524017467249</v>
      </c>
      <c r="V19" s="66">
        <v>181465</v>
      </c>
      <c r="W19" s="68">
        <v>13878</v>
      </c>
      <c r="X19" s="69">
        <v>592911</v>
      </c>
      <c r="Y19" s="70">
        <v>45749</v>
      </c>
      <c r="Z19" s="64">
        <v>2701</v>
      </c>
      <c r="AA19" s="28"/>
    </row>
    <row r="20" spans="1:27" s="29" customFormat="1" ht="11.25">
      <c r="A20" s="31">
        <v>14</v>
      </c>
      <c r="B20" s="82" t="s">
        <v>23</v>
      </c>
      <c r="C20" s="50" t="s">
        <v>85</v>
      </c>
      <c r="D20" s="86" t="s">
        <v>85</v>
      </c>
      <c r="E20" s="75">
        <v>42685</v>
      </c>
      <c r="F20" s="51" t="s">
        <v>32</v>
      </c>
      <c r="G20" s="54">
        <v>49</v>
      </c>
      <c r="H20" s="54">
        <v>49</v>
      </c>
      <c r="I20" s="65">
        <v>49</v>
      </c>
      <c r="J20" s="53">
        <v>1</v>
      </c>
      <c r="K20" s="61">
        <v>5415</v>
      </c>
      <c r="L20" s="62">
        <v>440</v>
      </c>
      <c r="M20" s="61">
        <v>13840</v>
      </c>
      <c r="N20" s="62">
        <v>1087</v>
      </c>
      <c r="O20" s="61">
        <v>15500</v>
      </c>
      <c r="P20" s="62">
        <v>1194</v>
      </c>
      <c r="Q20" s="55">
        <f t="shared" si="0"/>
        <v>34755</v>
      </c>
      <c r="R20" s="56">
        <f t="shared" si="1"/>
        <v>2721</v>
      </c>
      <c r="S20" s="57">
        <f>R20/I20</f>
        <v>55.53061224489796</v>
      </c>
      <c r="T20" s="58"/>
      <c r="U20" s="59"/>
      <c r="V20" s="66"/>
      <c r="W20" s="67"/>
      <c r="X20" s="69">
        <v>34755</v>
      </c>
      <c r="Y20" s="70">
        <v>2721</v>
      </c>
      <c r="Z20" s="64">
        <v>2714</v>
      </c>
      <c r="AA20" s="28"/>
    </row>
    <row r="21" spans="1:27" s="29" customFormat="1" ht="11.25">
      <c r="A21" s="31">
        <v>15</v>
      </c>
      <c r="B21" s="30"/>
      <c r="C21" s="49" t="s">
        <v>61</v>
      </c>
      <c r="D21" s="85" t="s">
        <v>61</v>
      </c>
      <c r="E21" s="60">
        <v>42671</v>
      </c>
      <c r="F21" s="51" t="s">
        <v>35</v>
      </c>
      <c r="G21" s="52">
        <v>23</v>
      </c>
      <c r="H21" s="52">
        <v>14</v>
      </c>
      <c r="I21" s="65">
        <v>14</v>
      </c>
      <c r="J21" s="53">
        <v>3</v>
      </c>
      <c r="K21" s="61">
        <v>9025.5</v>
      </c>
      <c r="L21" s="62">
        <v>527</v>
      </c>
      <c r="M21" s="61">
        <v>11564</v>
      </c>
      <c r="N21" s="62">
        <v>635</v>
      </c>
      <c r="O21" s="61">
        <v>9849</v>
      </c>
      <c r="P21" s="62">
        <v>576</v>
      </c>
      <c r="Q21" s="55">
        <f t="shared" si="0"/>
        <v>30438.5</v>
      </c>
      <c r="R21" s="56">
        <f t="shared" si="1"/>
        <v>1738</v>
      </c>
      <c r="S21" s="57">
        <f>R21/I21</f>
        <v>124.14285714285714</v>
      </c>
      <c r="T21" s="58">
        <v>2324</v>
      </c>
      <c r="U21" s="59">
        <f>IF(T21&lt;&gt;0,-(T21-R21)/T21,"")</f>
        <v>-0.2521514629948365</v>
      </c>
      <c r="V21" s="66">
        <v>75932.81</v>
      </c>
      <c r="W21" s="68">
        <v>4323</v>
      </c>
      <c r="X21" s="69">
        <v>248227.79</v>
      </c>
      <c r="Y21" s="70">
        <v>15229</v>
      </c>
      <c r="Z21" s="64">
        <v>2702</v>
      </c>
      <c r="AA21" s="28"/>
    </row>
    <row r="22" spans="1:27" s="29" customFormat="1" ht="11.25">
      <c r="A22" s="31">
        <v>16</v>
      </c>
      <c r="B22" s="82" t="s">
        <v>23</v>
      </c>
      <c r="C22" s="50" t="s">
        <v>82</v>
      </c>
      <c r="D22" s="86" t="s">
        <v>83</v>
      </c>
      <c r="E22" s="75">
        <v>42685</v>
      </c>
      <c r="F22" s="51" t="s">
        <v>3</v>
      </c>
      <c r="G22" s="54">
        <v>23</v>
      </c>
      <c r="H22" s="54">
        <v>23</v>
      </c>
      <c r="I22" s="65">
        <v>23</v>
      </c>
      <c r="J22" s="53">
        <v>1</v>
      </c>
      <c r="K22" s="61">
        <v>2827.5</v>
      </c>
      <c r="L22" s="62">
        <v>239</v>
      </c>
      <c r="M22" s="61">
        <v>7647.5</v>
      </c>
      <c r="N22" s="62">
        <v>584</v>
      </c>
      <c r="O22" s="61">
        <v>7652</v>
      </c>
      <c r="P22" s="62">
        <v>608</v>
      </c>
      <c r="Q22" s="55">
        <f t="shared" si="0"/>
        <v>18127</v>
      </c>
      <c r="R22" s="56">
        <f t="shared" si="1"/>
        <v>1431</v>
      </c>
      <c r="S22" s="57">
        <f>R22/I22</f>
        <v>62.21739130434783</v>
      </c>
      <c r="T22" s="58"/>
      <c r="U22" s="59"/>
      <c r="V22" s="66"/>
      <c r="W22" s="67"/>
      <c r="X22" s="69">
        <v>18127</v>
      </c>
      <c r="Y22" s="70">
        <v>1431</v>
      </c>
      <c r="Z22" s="64">
        <v>2713</v>
      </c>
      <c r="AA22" s="28"/>
    </row>
    <row r="23" spans="1:27" s="29" customFormat="1" ht="11.25">
      <c r="A23" s="31">
        <v>17</v>
      </c>
      <c r="B23" s="82" t="s">
        <v>23</v>
      </c>
      <c r="C23" s="49" t="s">
        <v>80</v>
      </c>
      <c r="D23" s="85" t="s">
        <v>81</v>
      </c>
      <c r="E23" s="60">
        <v>42685</v>
      </c>
      <c r="F23" s="51" t="s">
        <v>37</v>
      </c>
      <c r="G23" s="52">
        <v>12</v>
      </c>
      <c r="H23" s="52">
        <v>12</v>
      </c>
      <c r="I23" s="52">
        <v>12</v>
      </c>
      <c r="J23" s="53">
        <v>1</v>
      </c>
      <c r="K23" s="61">
        <v>3831.5</v>
      </c>
      <c r="L23" s="62">
        <v>260</v>
      </c>
      <c r="M23" s="61">
        <v>7238</v>
      </c>
      <c r="N23" s="62">
        <v>454</v>
      </c>
      <c r="O23" s="61">
        <v>6671.5</v>
      </c>
      <c r="P23" s="62">
        <v>451</v>
      </c>
      <c r="Q23" s="55">
        <f t="shared" si="0"/>
        <v>17741</v>
      </c>
      <c r="R23" s="56">
        <f t="shared" si="1"/>
        <v>1165</v>
      </c>
      <c r="S23" s="57">
        <f>R23/I23</f>
        <v>97.08333333333333</v>
      </c>
      <c r="T23" s="58"/>
      <c r="U23" s="59"/>
      <c r="V23" s="66"/>
      <c r="W23" s="67"/>
      <c r="X23" s="71">
        <v>17741</v>
      </c>
      <c r="Y23" s="72">
        <v>1165</v>
      </c>
      <c r="Z23" s="64">
        <v>2712</v>
      </c>
      <c r="AA23" s="28"/>
    </row>
    <row r="24" spans="1:27" s="29" customFormat="1" ht="11.25">
      <c r="A24" s="31">
        <v>18</v>
      </c>
      <c r="B24" s="30"/>
      <c r="C24" s="49" t="s">
        <v>48</v>
      </c>
      <c r="D24" s="85" t="s">
        <v>48</v>
      </c>
      <c r="E24" s="60">
        <v>42643</v>
      </c>
      <c r="F24" s="51" t="s">
        <v>4</v>
      </c>
      <c r="G24" s="52">
        <v>355</v>
      </c>
      <c r="H24" s="52">
        <v>9</v>
      </c>
      <c r="I24" s="65">
        <v>9</v>
      </c>
      <c r="J24" s="53">
        <v>7</v>
      </c>
      <c r="K24" s="61">
        <v>2023</v>
      </c>
      <c r="L24" s="62">
        <v>160</v>
      </c>
      <c r="M24" s="61">
        <v>6351.88</v>
      </c>
      <c r="N24" s="62">
        <v>485</v>
      </c>
      <c r="O24" s="61">
        <v>8655</v>
      </c>
      <c r="P24" s="62">
        <v>656</v>
      </c>
      <c r="Q24" s="55">
        <f t="shared" si="0"/>
        <v>17029.88</v>
      </c>
      <c r="R24" s="56">
        <f t="shared" si="1"/>
        <v>1301</v>
      </c>
      <c r="S24" s="57">
        <f>R24/I24</f>
        <v>144.55555555555554</v>
      </c>
      <c r="T24" s="58">
        <v>8129</v>
      </c>
      <c r="U24" s="59">
        <f>IF(T24&lt;&gt;0,-(T24-R24)/T24,"")</f>
        <v>-0.8399557141099766</v>
      </c>
      <c r="V24" s="66">
        <v>134120.07</v>
      </c>
      <c r="W24" s="67">
        <v>12107</v>
      </c>
      <c r="X24" s="71">
        <v>8335901.39</v>
      </c>
      <c r="Y24" s="72">
        <v>767678</v>
      </c>
      <c r="Z24" s="64">
        <v>2675</v>
      </c>
      <c r="AA24" s="28"/>
    </row>
    <row r="25" spans="1:27" s="29" customFormat="1" ht="11.25">
      <c r="A25" s="31">
        <v>19</v>
      </c>
      <c r="B25" s="30"/>
      <c r="C25" s="49" t="s">
        <v>71</v>
      </c>
      <c r="D25" s="85" t="s">
        <v>72</v>
      </c>
      <c r="E25" s="60">
        <v>42678</v>
      </c>
      <c r="F25" s="51" t="s">
        <v>34</v>
      </c>
      <c r="G25" s="52">
        <v>13</v>
      </c>
      <c r="H25" s="52">
        <v>7</v>
      </c>
      <c r="I25" s="65">
        <v>7</v>
      </c>
      <c r="J25" s="53">
        <v>2</v>
      </c>
      <c r="K25" s="61">
        <v>2784</v>
      </c>
      <c r="L25" s="62">
        <v>123</v>
      </c>
      <c r="M25" s="61">
        <v>5014.5</v>
      </c>
      <c r="N25" s="62">
        <v>241</v>
      </c>
      <c r="O25" s="61">
        <v>4540</v>
      </c>
      <c r="P25" s="62">
        <v>198</v>
      </c>
      <c r="Q25" s="55">
        <f t="shared" si="0"/>
        <v>12338.5</v>
      </c>
      <c r="R25" s="56">
        <f t="shared" si="1"/>
        <v>562</v>
      </c>
      <c r="S25" s="57">
        <f>R25/I25</f>
        <v>80.28571428571429</v>
      </c>
      <c r="T25" s="58">
        <v>930</v>
      </c>
      <c r="U25" s="59">
        <f>IF(T25&lt;&gt;0,-(T25-R25)/T25,"")</f>
        <v>-0.3956989247311828</v>
      </c>
      <c r="V25" s="66">
        <v>33333.5</v>
      </c>
      <c r="W25" s="68">
        <v>1823</v>
      </c>
      <c r="X25" s="69">
        <v>45672</v>
      </c>
      <c r="Y25" s="70">
        <v>2385</v>
      </c>
      <c r="Z25" s="64">
        <v>2710</v>
      </c>
      <c r="AA25" s="28"/>
    </row>
    <row r="26" spans="1:27" s="29" customFormat="1" ht="11.25">
      <c r="A26" s="31">
        <v>20</v>
      </c>
      <c r="B26" s="27"/>
      <c r="C26" s="50" t="s">
        <v>44</v>
      </c>
      <c r="D26" s="86" t="s">
        <v>45</v>
      </c>
      <c r="E26" s="75">
        <v>42636</v>
      </c>
      <c r="F26" s="51" t="s">
        <v>32</v>
      </c>
      <c r="G26" s="54">
        <v>254</v>
      </c>
      <c r="H26" s="54">
        <v>7</v>
      </c>
      <c r="I26" s="65">
        <v>7</v>
      </c>
      <c r="J26" s="53">
        <v>8</v>
      </c>
      <c r="K26" s="61">
        <v>681</v>
      </c>
      <c r="L26" s="62">
        <v>92</v>
      </c>
      <c r="M26" s="61">
        <v>4128</v>
      </c>
      <c r="N26" s="62">
        <v>438</v>
      </c>
      <c r="O26" s="61">
        <v>4833</v>
      </c>
      <c r="P26" s="62">
        <v>516</v>
      </c>
      <c r="Q26" s="55">
        <f t="shared" si="0"/>
        <v>9642</v>
      </c>
      <c r="R26" s="56">
        <f t="shared" si="1"/>
        <v>1046</v>
      </c>
      <c r="S26" s="57">
        <f>R26/I26</f>
        <v>149.42857142857142</v>
      </c>
      <c r="T26" s="58">
        <v>1980</v>
      </c>
      <c r="U26" s="59">
        <f>IF(T26&lt;&gt;0,-(T26-R26)/T26,"")</f>
        <v>-0.4717171717171717</v>
      </c>
      <c r="V26" s="66">
        <v>31425</v>
      </c>
      <c r="W26" s="67">
        <v>2889</v>
      </c>
      <c r="X26" s="69">
        <v>2989059</v>
      </c>
      <c r="Y26" s="70">
        <v>246093</v>
      </c>
      <c r="Z26" s="64">
        <v>2659</v>
      </c>
      <c r="AA26" s="28"/>
    </row>
    <row r="27" spans="1:27" s="29" customFormat="1" ht="11.25">
      <c r="A27" s="31">
        <v>21</v>
      </c>
      <c r="B27" s="30"/>
      <c r="C27" s="49" t="s">
        <v>56</v>
      </c>
      <c r="D27" s="85" t="s">
        <v>57</v>
      </c>
      <c r="E27" s="60">
        <v>42664</v>
      </c>
      <c r="F27" s="51" t="s">
        <v>35</v>
      </c>
      <c r="G27" s="52">
        <v>138</v>
      </c>
      <c r="H27" s="52">
        <v>21</v>
      </c>
      <c r="I27" s="65">
        <v>21</v>
      </c>
      <c r="J27" s="53">
        <v>4</v>
      </c>
      <c r="K27" s="61">
        <v>589</v>
      </c>
      <c r="L27" s="62">
        <v>72</v>
      </c>
      <c r="M27" s="61">
        <v>3668</v>
      </c>
      <c r="N27" s="62">
        <v>375</v>
      </c>
      <c r="O27" s="61">
        <v>4766.75</v>
      </c>
      <c r="P27" s="62">
        <v>485</v>
      </c>
      <c r="Q27" s="55">
        <f t="shared" si="0"/>
        <v>9023.75</v>
      </c>
      <c r="R27" s="56">
        <f t="shared" si="1"/>
        <v>932</v>
      </c>
      <c r="S27" s="57">
        <f>R27/I27</f>
        <v>44.38095238095238</v>
      </c>
      <c r="T27" s="58">
        <v>2243</v>
      </c>
      <c r="U27" s="59">
        <f>IF(T27&lt;&gt;0,-(T27-R27)/T27,"")</f>
        <v>-0.5844850646455639</v>
      </c>
      <c r="V27" s="66">
        <v>31279.82</v>
      </c>
      <c r="W27" s="68">
        <v>2668</v>
      </c>
      <c r="X27" s="69">
        <v>569609.34</v>
      </c>
      <c r="Y27" s="70">
        <v>49041</v>
      </c>
      <c r="Z27" s="64">
        <v>2426</v>
      </c>
      <c r="AA27" s="28"/>
    </row>
    <row r="28" spans="1:27" s="29" customFormat="1" ht="11.25">
      <c r="A28" s="31">
        <v>22</v>
      </c>
      <c r="B28" s="30"/>
      <c r="C28" s="50" t="s">
        <v>42</v>
      </c>
      <c r="D28" s="86" t="s">
        <v>41</v>
      </c>
      <c r="E28" s="75">
        <v>42615</v>
      </c>
      <c r="F28" s="51" t="s">
        <v>31</v>
      </c>
      <c r="G28" s="54">
        <v>285</v>
      </c>
      <c r="H28" s="54">
        <v>7</v>
      </c>
      <c r="I28" s="65">
        <v>7</v>
      </c>
      <c r="J28" s="53">
        <v>11</v>
      </c>
      <c r="K28" s="61">
        <v>676</v>
      </c>
      <c r="L28" s="62">
        <v>68</v>
      </c>
      <c r="M28" s="61">
        <v>3142</v>
      </c>
      <c r="N28" s="62">
        <v>263</v>
      </c>
      <c r="O28" s="61">
        <v>3967</v>
      </c>
      <c r="P28" s="62">
        <v>325</v>
      </c>
      <c r="Q28" s="55">
        <f t="shared" si="0"/>
        <v>7785</v>
      </c>
      <c r="R28" s="56">
        <f t="shared" si="1"/>
        <v>656</v>
      </c>
      <c r="S28" s="57">
        <f>R28/I28</f>
        <v>93.71428571428571</v>
      </c>
      <c r="T28" s="58">
        <v>627</v>
      </c>
      <c r="U28" s="59">
        <f>IF(T28&lt;&gt;0,-(T28-R28)/T28,"")</f>
        <v>0.046251993620414676</v>
      </c>
      <c r="V28" s="66">
        <v>13219</v>
      </c>
      <c r="W28" s="68">
        <v>998</v>
      </c>
      <c r="X28" s="69">
        <v>7398502</v>
      </c>
      <c r="Y28" s="70">
        <v>616520</v>
      </c>
      <c r="Z28" s="64">
        <v>1583</v>
      </c>
      <c r="AA28" s="28"/>
    </row>
    <row r="29" spans="1:27" s="29" customFormat="1" ht="11.25">
      <c r="A29" s="31">
        <v>23</v>
      </c>
      <c r="B29" s="30"/>
      <c r="C29" s="49" t="s">
        <v>67</v>
      </c>
      <c r="D29" s="85" t="s">
        <v>67</v>
      </c>
      <c r="E29" s="60">
        <v>42678</v>
      </c>
      <c r="F29" s="51" t="s">
        <v>37</v>
      </c>
      <c r="G29" s="52">
        <v>6</v>
      </c>
      <c r="H29" s="52">
        <v>10</v>
      </c>
      <c r="I29" s="52">
        <v>10</v>
      </c>
      <c r="J29" s="53">
        <v>2</v>
      </c>
      <c r="K29" s="61">
        <v>2042</v>
      </c>
      <c r="L29" s="62">
        <v>149</v>
      </c>
      <c r="M29" s="61">
        <v>2039.5</v>
      </c>
      <c r="N29" s="62">
        <v>154</v>
      </c>
      <c r="O29" s="61">
        <v>1886.5</v>
      </c>
      <c r="P29" s="62">
        <v>150</v>
      </c>
      <c r="Q29" s="55">
        <f t="shared" si="0"/>
        <v>5968</v>
      </c>
      <c r="R29" s="56">
        <f t="shared" si="1"/>
        <v>453</v>
      </c>
      <c r="S29" s="57">
        <f>R29/I29</f>
        <v>45.3</v>
      </c>
      <c r="T29" s="58">
        <v>705</v>
      </c>
      <c r="U29" s="59">
        <f>IF(T29&lt;&gt;0,-(T29-R29)/T29,"")</f>
        <v>-0.3574468085106383</v>
      </c>
      <c r="V29" s="66">
        <v>17372.5</v>
      </c>
      <c r="W29" s="67">
        <v>1256</v>
      </c>
      <c r="X29" s="71">
        <v>25859.5</v>
      </c>
      <c r="Y29" s="72">
        <v>1996</v>
      </c>
      <c r="Z29" s="64">
        <v>2707</v>
      </c>
      <c r="AA29" s="28"/>
    </row>
    <row r="30" spans="1:27" s="29" customFormat="1" ht="11.25">
      <c r="A30" s="31">
        <v>24</v>
      </c>
      <c r="B30" s="27"/>
      <c r="C30" s="50" t="s">
        <v>51</v>
      </c>
      <c r="D30" s="86" t="s">
        <v>50</v>
      </c>
      <c r="E30" s="75">
        <v>42643</v>
      </c>
      <c r="F30" s="51" t="s">
        <v>3</v>
      </c>
      <c r="G30" s="54">
        <v>190</v>
      </c>
      <c r="H30" s="54">
        <v>1</v>
      </c>
      <c r="I30" s="65">
        <v>1</v>
      </c>
      <c r="J30" s="53">
        <v>7</v>
      </c>
      <c r="K30" s="61">
        <v>207</v>
      </c>
      <c r="L30" s="62">
        <v>11</v>
      </c>
      <c r="M30" s="61">
        <v>1303</v>
      </c>
      <c r="N30" s="62">
        <v>59</v>
      </c>
      <c r="O30" s="61">
        <v>1328</v>
      </c>
      <c r="P30" s="62">
        <v>63</v>
      </c>
      <c r="Q30" s="55">
        <f t="shared" si="0"/>
        <v>2838</v>
      </c>
      <c r="R30" s="56">
        <f t="shared" si="1"/>
        <v>133</v>
      </c>
      <c r="S30" s="57">
        <f>R30/I30</f>
        <v>133</v>
      </c>
      <c r="T30" s="58">
        <v>674</v>
      </c>
      <c r="U30" s="59">
        <f>IF(T30&lt;&gt;0,-(T30-R30)/T30,"")</f>
        <v>-0.8026706231454006</v>
      </c>
      <c r="V30" s="66">
        <v>15102.04</v>
      </c>
      <c r="W30" s="67">
        <v>958</v>
      </c>
      <c r="X30" s="69">
        <v>3029769.77</v>
      </c>
      <c r="Y30" s="70">
        <v>226752</v>
      </c>
      <c r="Z30" s="64">
        <v>2671</v>
      </c>
      <c r="AA30" s="28"/>
    </row>
    <row r="31" spans="1:27" s="29" customFormat="1" ht="11.25">
      <c r="A31" s="31">
        <v>25</v>
      </c>
      <c r="B31" s="30"/>
      <c r="C31" s="49" t="s">
        <v>43</v>
      </c>
      <c r="D31" s="85" t="s">
        <v>43</v>
      </c>
      <c r="E31" s="60">
        <v>42629</v>
      </c>
      <c r="F31" s="51" t="s">
        <v>37</v>
      </c>
      <c r="G31" s="52">
        <v>19</v>
      </c>
      <c r="H31" s="52">
        <v>4</v>
      </c>
      <c r="I31" s="52">
        <v>4</v>
      </c>
      <c r="J31" s="53">
        <v>9</v>
      </c>
      <c r="K31" s="61">
        <v>301</v>
      </c>
      <c r="L31" s="62">
        <v>57</v>
      </c>
      <c r="M31" s="61">
        <v>786</v>
      </c>
      <c r="N31" s="62">
        <v>117</v>
      </c>
      <c r="O31" s="61">
        <v>1034</v>
      </c>
      <c r="P31" s="62">
        <v>147</v>
      </c>
      <c r="Q31" s="55">
        <f t="shared" si="0"/>
        <v>2121</v>
      </c>
      <c r="R31" s="56">
        <f t="shared" si="1"/>
        <v>321</v>
      </c>
      <c r="S31" s="57">
        <f>R31/I31</f>
        <v>80.25</v>
      </c>
      <c r="T31" s="58">
        <v>619</v>
      </c>
      <c r="U31" s="59">
        <f>IF(T31&lt;&gt;0,-(T31-R31)/T31,"")</f>
        <v>-0.481421647819063</v>
      </c>
      <c r="V31" s="66">
        <v>8115</v>
      </c>
      <c r="W31" s="67">
        <v>1137</v>
      </c>
      <c r="X31" s="71">
        <v>201084.53</v>
      </c>
      <c r="Y31" s="72">
        <v>20324</v>
      </c>
      <c r="Z31" s="64">
        <v>2658</v>
      </c>
      <c r="AA31" s="28"/>
    </row>
    <row r="32" spans="1:27" s="29" customFormat="1" ht="11.25">
      <c r="A32" s="31">
        <v>26</v>
      </c>
      <c r="B32" s="27"/>
      <c r="C32" s="50" t="s">
        <v>52</v>
      </c>
      <c r="D32" s="86" t="s">
        <v>52</v>
      </c>
      <c r="E32" s="75">
        <v>42650</v>
      </c>
      <c r="F32" s="51" t="s">
        <v>32</v>
      </c>
      <c r="G32" s="54">
        <v>212</v>
      </c>
      <c r="H32" s="54">
        <v>6</v>
      </c>
      <c r="I32" s="65">
        <v>6</v>
      </c>
      <c r="J32" s="53">
        <v>6</v>
      </c>
      <c r="K32" s="61">
        <v>130</v>
      </c>
      <c r="L32" s="62">
        <v>16</v>
      </c>
      <c r="M32" s="61">
        <v>388</v>
      </c>
      <c r="N32" s="62">
        <v>36</v>
      </c>
      <c r="O32" s="61">
        <v>701</v>
      </c>
      <c r="P32" s="62">
        <v>60</v>
      </c>
      <c r="Q32" s="55">
        <f t="shared" si="0"/>
        <v>1219</v>
      </c>
      <c r="R32" s="56">
        <f t="shared" si="1"/>
        <v>112</v>
      </c>
      <c r="S32" s="57">
        <f>R32/I32</f>
        <v>18.666666666666668</v>
      </c>
      <c r="T32" s="58">
        <v>378</v>
      </c>
      <c r="U32" s="59">
        <f>IF(T32&lt;&gt;0,-(T32-R32)/T32,"")</f>
        <v>-0.7037037037037037</v>
      </c>
      <c r="V32" s="66">
        <v>7477</v>
      </c>
      <c r="W32" s="67">
        <v>901</v>
      </c>
      <c r="X32" s="69">
        <v>849446</v>
      </c>
      <c r="Y32" s="70">
        <v>77502</v>
      </c>
      <c r="Z32" s="64">
        <v>2684</v>
      </c>
      <c r="AA32" s="28"/>
    </row>
    <row r="33" spans="1:27" s="29" customFormat="1" ht="11.25">
      <c r="A33" s="31">
        <v>27</v>
      </c>
      <c r="B33" s="30"/>
      <c r="C33" s="49" t="s">
        <v>53</v>
      </c>
      <c r="D33" s="85" t="s">
        <v>53</v>
      </c>
      <c r="E33" s="60">
        <v>42657</v>
      </c>
      <c r="F33" s="51" t="s">
        <v>33</v>
      </c>
      <c r="G33" s="52">
        <v>129</v>
      </c>
      <c r="H33" s="52">
        <v>2</v>
      </c>
      <c r="I33" s="65">
        <v>2</v>
      </c>
      <c r="J33" s="53">
        <v>5</v>
      </c>
      <c r="K33" s="61">
        <v>100</v>
      </c>
      <c r="L33" s="62">
        <v>11</v>
      </c>
      <c r="M33" s="61">
        <v>250</v>
      </c>
      <c r="N33" s="62">
        <v>26</v>
      </c>
      <c r="O33" s="61">
        <v>292</v>
      </c>
      <c r="P33" s="62">
        <v>30</v>
      </c>
      <c r="Q33" s="55">
        <f t="shared" si="0"/>
        <v>642</v>
      </c>
      <c r="R33" s="56">
        <f t="shared" si="1"/>
        <v>67</v>
      </c>
      <c r="S33" s="57">
        <f>R33/I33</f>
        <v>33.5</v>
      </c>
      <c r="T33" s="58">
        <v>102</v>
      </c>
      <c r="U33" s="59">
        <f>IF(T33&lt;&gt;0,-(T33-R33)/T33,"")</f>
        <v>-0.3431372549019608</v>
      </c>
      <c r="V33" s="66">
        <v>1314</v>
      </c>
      <c r="W33" s="67">
        <v>143</v>
      </c>
      <c r="X33" s="71">
        <v>311054.77</v>
      </c>
      <c r="Y33" s="72">
        <v>31636</v>
      </c>
      <c r="Z33" s="64">
        <v>2591</v>
      </c>
      <c r="AA33" s="28"/>
    </row>
    <row r="34" spans="1:27" s="29" customFormat="1" ht="11.25">
      <c r="A34" s="31">
        <v>28</v>
      </c>
      <c r="B34" s="30"/>
      <c r="C34" s="49" t="s">
        <v>46</v>
      </c>
      <c r="D34" s="85" t="s">
        <v>47</v>
      </c>
      <c r="E34" s="60">
        <v>42643</v>
      </c>
      <c r="F34" s="51" t="s">
        <v>35</v>
      </c>
      <c r="G34" s="52">
        <v>25</v>
      </c>
      <c r="H34" s="52">
        <v>2</v>
      </c>
      <c r="I34" s="65">
        <v>2</v>
      </c>
      <c r="J34" s="53">
        <v>7</v>
      </c>
      <c r="K34" s="61">
        <v>66</v>
      </c>
      <c r="L34" s="62">
        <v>5</v>
      </c>
      <c r="M34" s="61">
        <v>66</v>
      </c>
      <c r="N34" s="62">
        <v>5</v>
      </c>
      <c r="O34" s="61">
        <v>303</v>
      </c>
      <c r="P34" s="62">
        <v>24</v>
      </c>
      <c r="Q34" s="55">
        <f t="shared" si="0"/>
        <v>435</v>
      </c>
      <c r="R34" s="56">
        <f t="shared" si="1"/>
        <v>34</v>
      </c>
      <c r="S34" s="57">
        <f>R34/I34</f>
        <v>17</v>
      </c>
      <c r="T34" s="58">
        <v>139</v>
      </c>
      <c r="U34" s="59">
        <f>IF(T34&lt;&gt;0,-(T34-R34)/T34,"")</f>
        <v>-0.7553956834532374</v>
      </c>
      <c r="V34" s="66">
        <v>3319</v>
      </c>
      <c r="W34" s="68">
        <v>253</v>
      </c>
      <c r="X34" s="69">
        <v>220530.1</v>
      </c>
      <c r="Y34" s="70">
        <v>15762</v>
      </c>
      <c r="Z34" s="64">
        <v>2673</v>
      </c>
      <c r="AA34" s="28"/>
    </row>
    <row r="35" spans="1:27" s="29" customFormat="1" ht="11.25">
      <c r="A35" s="31">
        <v>29</v>
      </c>
      <c r="B35" s="30"/>
      <c r="C35" s="49" t="s">
        <v>40</v>
      </c>
      <c r="D35" s="85" t="s">
        <v>40</v>
      </c>
      <c r="E35" s="60">
        <v>42482</v>
      </c>
      <c r="F35" s="51" t="s">
        <v>37</v>
      </c>
      <c r="G35" s="52">
        <v>15</v>
      </c>
      <c r="H35" s="52">
        <v>2</v>
      </c>
      <c r="I35" s="52">
        <v>2</v>
      </c>
      <c r="J35" s="53">
        <v>4</v>
      </c>
      <c r="K35" s="61">
        <v>337</v>
      </c>
      <c r="L35" s="62">
        <v>26</v>
      </c>
      <c r="M35" s="61">
        <v>70</v>
      </c>
      <c r="N35" s="62">
        <v>6</v>
      </c>
      <c r="O35" s="61">
        <v>20</v>
      </c>
      <c r="P35" s="62">
        <v>2</v>
      </c>
      <c r="Q35" s="55">
        <f t="shared" si="0"/>
        <v>427</v>
      </c>
      <c r="R35" s="56">
        <f t="shared" si="1"/>
        <v>34</v>
      </c>
      <c r="S35" s="57">
        <f>R35/I35</f>
        <v>17</v>
      </c>
      <c r="T35" s="58">
        <v>276</v>
      </c>
      <c r="U35" s="59">
        <f>IF(T35&lt;&gt;0,-(T35-R35)/T35,"")</f>
        <v>-0.8768115942028986</v>
      </c>
      <c r="V35" s="66">
        <v>4855.5</v>
      </c>
      <c r="W35" s="67">
        <v>466</v>
      </c>
      <c r="X35" s="71">
        <v>40864.3</v>
      </c>
      <c r="Y35" s="72">
        <v>3428</v>
      </c>
      <c r="Z35" s="64">
        <v>2500</v>
      </c>
      <c r="AA35" s="28"/>
    </row>
    <row r="36" spans="1:27" s="29" customFormat="1" ht="11.25">
      <c r="A36" s="31">
        <v>30</v>
      </c>
      <c r="B36" s="30"/>
      <c r="C36" s="49" t="s">
        <v>28</v>
      </c>
      <c r="D36" s="85" t="s">
        <v>28</v>
      </c>
      <c r="E36" s="60">
        <v>42258</v>
      </c>
      <c r="F36" s="51" t="s">
        <v>34</v>
      </c>
      <c r="G36" s="52">
        <v>18</v>
      </c>
      <c r="H36" s="52">
        <v>1</v>
      </c>
      <c r="I36" s="65">
        <v>1</v>
      </c>
      <c r="J36" s="53">
        <v>10</v>
      </c>
      <c r="K36" s="61">
        <v>192</v>
      </c>
      <c r="L36" s="62">
        <v>13</v>
      </c>
      <c r="M36" s="61">
        <v>16</v>
      </c>
      <c r="N36" s="62">
        <v>1</v>
      </c>
      <c r="O36" s="61">
        <v>32</v>
      </c>
      <c r="P36" s="62">
        <v>2</v>
      </c>
      <c r="Q36" s="55">
        <f t="shared" si="0"/>
        <v>240</v>
      </c>
      <c r="R36" s="56">
        <f t="shared" si="1"/>
        <v>16</v>
      </c>
      <c r="S36" s="57">
        <f>R36/I36</f>
        <v>16</v>
      </c>
      <c r="T36" s="58">
        <v>0</v>
      </c>
      <c r="U36" s="59">
        <f>IF(T36&lt;&gt;0,-(T36-R36)/T36,"")</f>
      </c>
      <c r="V36" s="66">
        <v>195.5</v>
      </c>
      <c r="W36" s="56">
        <v>14</v>
      </c>
      <c r="X36" s="73">
        <v>89056</v>
      </c>
      <c r="Y36" s="74">
        <v>9700</v>
      </c>
      <c r="Z36" s="64">
        <v>2277</v>
      </c>
      <c r="AA36" s="28"/>
    </row>
    <row r="37" spans="1:27" s="29" customFormat="1" ht="11.25">
      <c r="A37" s="31">
        <v>31</v>
      </c>
      <c r="B37" s="30"/>
      <c r="C37" s="49" t="s">
        <v>49</v>
      </c>
      <c r="D37" s="85" t="s">
        <v>49</v>
      </c>
      <c r="E37" s="60">
        <v>42643</v>
      </c>
      <c r="F37" s="51" t="s">
        <v>36</v>
      </c>
      <c r="G37" s="52">
        <v>57</v>
      </c>
      <c r="H37" s="52">
        <v>2</v>
      </c>
      <c r="I37" s="65">
        <v>2</v>
      </c>
      <c r="J37" s="53">
        <v>7</v>
      </c>
      <c r="K37" s="61">
        <v>35</v>
      </c>
      <c r="L37" s="62">
        <v>5</v>
      </c>
      <c r="M37" s="61">
        <v>85</v>
      </c>
      <c r="N37" s="62">
        <v>11</v>
      </c>
      <c r="O37" s="61">
        <v>90</v>
      </c>
      <c r="P37" s="62">
        <v>12</v>
      </c>
      <c r="Q37" s="55">
        <f t="shared" si="0"/>
        <v>210</v>
      </c>
      <c r="R37" s="56">
        <f t="shared" si="1"/>
        <v>28</v>
      </c>
      <c r="S37" s="57">
        <f>R37/I37</f>
        <v>14</v>
      </c>
      <c r="T37" s="58">
        <v>17</v>
      </c>
      <c r="U37" s="59">
        <f>IF(T37&lt;&gt;0,-(T37-R37)/T37,"")</f>
        <v>0.6470588235294118</v>
      </c>
      <c r="V37" s="66">
        <v>147</v>
      </c>
      <c r="W37" s="67">
        <v>21</v>
      </c>
      <c r="X37" s="71">
        <v>68461.5</v>
      </c>
      <c r="Y37" s="72">
        <v>6741</v>
      </c>
      <c r="Z37" s="64">
        <v>2669</v>
      </c>
      <c r="AA37" s="28"/>
    </row>
    <row r="38" spans="1:27" s="29" customFormat="1" ht="11.25">
      <c r="A38" s="31">
        <v>32</v>
      </c>
      <c r="B38" s="30"/>
      <c r="C38" s="50" t="s">
        <v>29</v>
      </c>
      <c r="D38" s="86" t="s">
        <v>30</v>
      </c>
      <c r="E38" s="75">
        <v>42321</v>
      </c>
      <c r="F38" s="51" t="s">
        <v>3</v>
      </c>
      <c r="G38" s="54">
        <v>250</v>
      </c>
      <c r="H38" s="54">
        <v>1</v>
      </c>
      <c r="I38" s="65">
        <v>1</v>
      </c>
      <c r="J38" s="53">
        <v>21</v>
      </c>
      <c r="K38" s="61">
        <v>111</v>
      </c>
      <c r="L38" s="62">
        <v>37</v>
      </c>
      <c r="M38" s="61">
        <v>44</v>
      </c>
      <c r="N38" s="62">
        <v>4</v>
      </c>
      <c r="O38" s="61">
        <v>0</v>
      </c>
      <c r="P38" s="62">
        <v>0</v>
      </c>
      <c r="Q38" s="55">
        <f t="shared" si="0"/>
        <v>155</v>
      </c>
      <c r="R38" s="56">
        <f t="shared" si="1"/>
        <v>41</v>
      </c>
      <c r="S38" s="57">
        <f>R38/I38</f>
        <v>41</v>
      </c>
      <c r="T38" s="58">
        <v>0</v>
      </c>
      <c r="U38" s="59">
        <f>IF(T38&lt;&gt;0,-(T38-R38)/T38,"")</f>
      </c>
      <c r="V38" s="66">
        <v>1959</v>
      </c>
      <c r="W38" s="67">
        <v>623</v>
      </c>
      <c r="X38" s="69">
        <v>2032940.12</v>
      </c>
      <c r="Y38" s="70">
        <v>164899</v>
      </c>
      <c r="Z38" s="64">
        <v>2326</v>
      </c>
      <c r="AA38" s="28"/>
    </row>
    <row r="39" spans="1:27" s="29" customFormat="1" ht="11.25">
      <c r="A39" s="31"/>
      <c r="B39" s="109"/>
      <c r="C39" s="110"/>
      <c r="D39" s="111"/>
      <c r="E39" s="112"/>
      <c r="F39" s="113"/>
      <c r="G39" s="114"/>
      <c r="H39" s="114"/>
      <c r="I39" s="115"/>
      <c r="J39" s="116"/>
      <c r="K39" s="117"/>
      <c r="L39" s="118"/>
      <c r="M39" s="117"/>
      <c r="N39" s="118"/>
      <c r="O39" s="117"/>
      <c r="P39" s="118"/>
      <c r="Q39" s="119"/>
      <c r="R39" s="120"/>
      <c r="S39" s="121"/>
      <c r="T39" s="122"/>
      <c r="U39" s="123"/>
      <c r="V39" s="124"/>
      <c r="W39" s="125"/>
      <c r="X39" s="126"/>
      <c r="Y39" s="127"/>
      <c r="Z39" s="83"/>
      <c r="AA39" s="28"/>
    </row>
    <row r="40" spans="1:31" ht="11.25">
      <c r="A40" s="92" t="s">
        <v>27</v>
      </c>
      <c r="B40" s="92"/>
      <c r="C40" s="92"/>
      <c r="D40" s="92"/>
      <c r="E40" s="92"/>
      <c r="F40" s="92"/>
      <c r="G40" s="92"/>
      <c r="H40" s="92"/>
      <c r="I40" s="92"/>
      <c r="J40" s="92"/>
      <c r="K40" s="92"/>
      <c r="L40" s="92"/>
      <c r="M40" s="92"/>
      <c r="N40" s="92"/>
      <c r="O40" s="92"/>
      <c r="P40" s="92"/>
      <c r="Q40" s="92"/>
      <c r="R40" s="92"/>
      <c r="S40" s="92"/>
      <c r="T40" s="92"/>
      <c r="U40" s="92"/>
      <c r="V40" s="92"/>
      <c r="W40" s="92"/>
      <c r="X40" s="92"/>
      <c r="Y40" s="92"/>
      <c r="Z40" s="108"/>
      <c r="AA40" s="28"/>
      <c r="AB40" s="29"/>
      <c r="AE40" s="29"/>
    </row>
    <row r="41" spans="1:28" ht="11.25">
      <c r="A41" s="92"/>
      <c r="B41" s="92"/>
      <c r="C41" s="92"/>
      <c r="D41" s="92"/>
      <c r="E41" s="92"/>
      <c r="F41" s="92"/>
      <c r="G41" s="92"/>
      <c r="H41" s="92"/>
      <c r="I41" s="92"/>
      <c r="J41" s="92"/>
      <c r="K41" s="92"/>
      <c r="L41" s="92"/>
      <c r="M41" s="92"/>
      <c r="N41" s="92"/>
      <c r="O41" s="92"/>
      <c r="P41" s="92"/>
      <c r="Q41" s="92"/>
      <c r="R41" s="92"/>
      <c r="S41" s="92"/>
      <c r="T41" s="92"/>
      <c r="U41" s="92"/>
      <c r="V41" s="92"/>
      <c r="W41" s="92"/>
      <c r="X41" s="92"/>
      <c r="Y41" s="92"/>
      <c r="Z41" s="108"/>
      <c r="AA41" s="28"/>
      <c r="AB41" s="29"/>
    </row>
    <row r="42" spans="1:26" ht="11.2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108"/>
    </row>
    <row r="43" spans="1:26" ht="11.2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108"/>
    </row>
    <row r="44" spans="1:26" ht="11.25">
      <c r="A44" s="92"/>
      <c r="B44" s="92"/>
      <c r="C44" s="92"/>
      <c r="D44" s="92"/>
      <c r="E44" s="92"/>
      <c r="F44" s="92"/>
      <c r="G44" s="92"/>
      <c r="H44" s="92"/>
      <c r="I44" s="92"/>
      <c r="J44" s="92"/>
      <c r="K44" s="92"/>
      <c r="L44" s="92"/>
      <c r="M44" s="92"/>
      <c r="N44" s="92"/>
      <c r="O44" s="92"/>
      <c r="P44" s="92"/>
      <c r="Q44" s="92"/>
      <c r="R44" s="92"/>
      <c r="S44" s="92"/>
      <c r="T44" s="92"/>
      <c r="U44" s="92"/>
      <c r="V44" s="92"/>
      <c r="W44" s="92"/>
      <c r="X44" s="92"/>
      <c r="Y44" s="92"/>
      <c r="Z44" s="108"/>
    </row>
  </sheetData>
  <sheetProtection formatCells="0" formatColumns="0" formatRows="0" insertColumns="0" insertRows="0" insertHyperlinks="0" deleteColumns="0" deleteRows="0" sort="0" autoFilter="0" pivotTables="0"/>
  <mergeCells count="11">
    <mergeCell ref="B3:C3"/>
    <mergeCell ref="K4:L4"/>
    <mergeCell ref="M4:N4"/>
    <mergeCell ref="O4:P4"/>
    <mergeCell ref="Q4:S4"/>
    <mergeCell ref="B1:C1"/>
    <mergeCell ref="B2:C2"/>
    <mergeCell ref="K1:Z3"/>
    <mergeCell ref="X4:Y4"/>
    <mergeCell ref="V4:W4"/>
    <mergeCell ref="A40:Z4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2016-11-14T17:29:49Z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