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105" windowWidth="20730" windowHeight="6240" tabRatio="660" activeTab="0"/>
  </bookViews>
  <sheets>
    <sheet name="28.10-3.11.2016 (hafta) detay" sheetId="1" r:id="rId1"/>
  </sheets>
  <definedNames>
    <definedName name="_xlnm.Print_Area" localSheetId="0">'28.10-3.11.2016 (hafta) detay'!#REF!</definedName>
  </definedNames>
  <calcPr fullCalcOnLoad="1"/>
</workbook>
</file>

<file path=xl/sharedStrings.xml><?xml version="1.0" encoding="utf-8"?>
<sst xmlns="http://schemas.openxmlformats.org/spreadsheetml/2006/main" count="197" uniqueCount="114">
  <si>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</si>
  <si>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</si>
  <si>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</si>
  <si>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</si>
  <si>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</si>
  <si>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</si>
  <si>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</si>
  <si>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</si>
  <si>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</si>
  <si>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</si>
  <si>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</si>
  <si>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</si>
  <si>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</si>
  <si>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</si>
  <si>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</si>
  <si>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</si>
  <si>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</si>
  <si>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</si>
  <si>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</si>
  <si>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</si>
  <si>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</si>
  <si>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</si>
  <si>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</si>
  <si>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</si>
  <si>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</si>
  <si>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</si>
  <si>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BİLET %</t>
  </si>
  <si>
    <t>HOME</t>
  </si>
  <si>
    <t>EVİM</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</si>
  <si>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</si>
  <si>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</si>
  <si>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KANLI POSTAL</t>
  </si>
  <si>
    <t>UIP TURKEY</t>
  </si>
  <si>
    <t>WARNER BROS. TURKEY</t>
  </si>
  <si>
    <t>CHANTIER FILMS</t>
  </si>
  <si>
    <t>ÖZEN FİLM</t>
  </si>
  <si>
    <t>BİR FİLM</t>
  </si>
  <si>
    <t>MC FİLM</t>
  </si>
  <si>
    <t>M3 FİLM</t>
  </si>
  <si>
    <t>BOONIE BEARS, TO THE RESCUE!</t>
  </si>
  <si>
    <t>AYI KARDEŞLER: KURTARMA OPERASYONU</t>
  </si>
  <si>
    <t>HESAPLAŞMA</t>
  </si>
  <si>
    <t>KUNGU FU PANDA 3</t>
  </si>
  <si>
    <t>KUNG FU PANDA 3</t>
  </si>
  <si>
    <t>LOKASYON</t>
  </si>
  <si>
    <t>SUİKASTÇİ</t>
  </si>
  <si>
    <t>RÜYA</t>
  </si>
  <si>
    <t>ANKARA YAZI: VEDA MEKTUBU</t>
  </si>
  <si>
    <t>ROBINSON CRUSOE</t>
  </si>
  <si>
    <t>BABAANNEM</t>
  </si>
  <si>
    <t>ICE AGE: COLLISION COURSE</t>
  </si>
  <si>
    <t>BUZ DEVRİ. BÜYÜK ÇARPIŞMA</t>
  </si>
  <si>
    <t>WORRY DOLLS</t>
  </si>
  <si>
    <t>ŞEYTANIN OYUNCAKLARI</t>
  </si>
  <si>
    <t>EVCİL HAYVANLARIN GİZLİ YAŞAMI</t>
  </si>
  <si>
    <t>SECRET LIFE OF PETS</t>
  </si>
  <si>
    <t>THE DOUBLE LIFE OF VERONIQUE</t>
  </si>
  <si>
    <t>VERONIQUE'İN İKİLİ YAŞAMI</t>
  </si>
  <si>
    <t>MECHANIC: RESURRECTION</t>
  </si>
  <si>
    <t>SEVİMLİ KEDİ İŞBAŞINDA 2</t>
  </si>
  <si>
    <t>DON GATO: EL INICIO DE LA PANDILLA</t>
  </si>
  <si>
    <t>KAYIP BALIK DORİ</t>
  </si>
  <si>
    <t>FINDING DORY</t>
  </si>
  <si>
    <t>FRIEND REQUEST</t>
  </si>
  <si>
    <t>LANETLİ MESAJ</t>
  </si>
  <si>
    <t>AZEM 4: ALACAKARANLIK</t>
  </si>
  <si>
    <t>SULLY</t>
  </si>
  <si>
    <t>KALANDAR SOĞUĞU</t>
  </si>
  <si>
    <t>RÜZGARDA SALINAN NİLÜFER</t>
  </si>
  <si>
    <t>ÇOK UZAK FAZLA YAKIN</t>
  </si>
  <si>
    <t>GECE SEANSI</t>
  </si>
  <si>
    <t>OT</t>
  </si>
  <si>
    <t>STORKS</t>
  </si>
  <si>
    <t>LEYLEKLER</t>
  </si>
  <si>
    <t>TSCHICK</t>
  </si>
  <si>
    <t>ELVEDA BERLİN</t>
  </si>
  <si>
    <t>THE GIRL WITH ALL THE GIFTS</t>
  </si>
  <si>
    <t>TÜM SIRLARIN SAHİBİ KIZ</t>
  </si>
  <si>
    <t>BİR BABA HİNDU</t>
  </si>
  <si>
    <t>LANET: UYANIŞ</t>
  </si>
  <si>
    <t>BAYAN PEREGRINE'İN TUHAF ÇOCUKLARI</t>
  </si>
  <si>
    <t>MISS. PEREGRINE'S HOME FOR PECULIAR CHILDREN</t>
  </si>
  <si>
    <t>THE GIRL ON THE TRAIN</t>
  </si>
  <si>
    <t>TRENDEKİ KIZ</t>
  </si>
  <si>
    <t>YOK ARTIK! 2</t>
  </si>
  <si>
    <t>PETE'S DRAGON</t>
  </si>
  <si>
    <t>PETE VE EJDERHASI</t>
  </si>
  <si>
    <t>CANIM KARDEŞİM BENİM</t>
  </si>
  <si>
    <t>AUF EINMAL</t>
  </si>
  <si>
    <t>ANSIZIN</t>
  </si>
  <si>
    <t>YOLSUZLAR ÇETESİ</t>
  </si>
  <si>
    <t>BERZAH: CİN ALEMİ</t>
  </si>
  <si>
    <t>SENİ SEVEN ÖLSÜN</t>
  </si>
  <si>
    <t>OĞLAN BİZİM KIZ BİZİM</t>
  </si>
  <si>
    <t>INFERNO</t>
  </si>
  <si>
    <t>CEHENNEM</t>
  </si>
  <si>
    <t>BLING</t>
  </si>
  <si>
    <t>EN SÜPER KAHRAMANLAR</t>
  </si>
  <si>
    <t>DEFNE'NİN BİR MEVSİMİ</t>
  </si>
  <si>
    <t>İLLET</t>
  </si>
  <si>
    <t>MIDDLE SCHOOL: THE WORST YEARS OF MY LIFE</t>
  </si>
  <si>
    <t>ORTAOKUL: HAYATIMIN EN KÖTÜ YILLARI</t>
  </si>
  <si>
    <t>İKİMİZİN YERİNE</t>
  </si>
  <si>
    <t>JACK REACHER: ASLA GERİ DÖNME</t>
  </si>
  <si>
    <t>JACK REACHER: NEVER GO BACK</t>
  </si>
  <si>
    <t>JULIETA</t>
  </si>
  <si>
    <t>KUBO AND THE TWO STRINGS</t>
  </si>
  <si>
    <t>KUBO VE SİHİRLİ TELLERİ</t>
  </si>
  <si>
    <t>EKŞİ ELMALAR</t>
  </si>
  <si>
    <t>ALLAH'IN ELÇİSİ MUHAMMED</t>
  </si>
  <si>
    <t>MUHAMMAD: THE MESSENGER OF GOD</t>
  </si>
  <si>
    <t>28 EKİM - 3 KASIM 2016 / 44. VİZYON HAFTASI</t>
  </si>
  <si>
    <t>ALBÜM</t>
  </si>
  <si>
    <t>THE ACCOUNTANT</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</si>
</sst>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5" fillId="0" borderId="11" xfId="0" applyNumberFormat="1" applyFont="1" applyFill="1" applyBorder="1" applyAlignment="1" applyProtection="1">
      <alignment horizontal="left" vertical="center"/>
      <protection locked="0"/>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7" xfId="0" applyNumberFormat="1" applyFont="1" applyFill="1" applyBorder="1" applyAlignment="1" applyProtection="1">
      <alignment horizontal="center" vertical="center" wrapText="1"/>
      <protection locked="0"/>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2"/>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1" sqref="A1"/>
    </sheetView>
  </sheetViews>
  <sheetFormatPr defaultColWidth="4.57421875" defaultRowHeight="12.75"/>
  <cols>
    <col min="1" max="1" width="2.7109375" style="32" bestFit="1" customWidth="1"/>
    <col min="2" max="2" width="3.28125" style="2" bestFit="1" customWidth="1"/>
    <col min="3" max="3" width="28.7109375" style="1" bestFit="1" customWidth="1"/>
    <col min="4" max="4" width="23.57421875" style="4" bestFit="1" customWidth="1"/>
    <col min="5" max="5" width="5.8515625" style="86" bestFit="1" customWidth="1"/>
    <col min="6" max="6" width="13.57421875" style="3" bestFit="1" customWidth="1"/>
    <col min="7" max="8" width="3.140625" style="33" bestFit="1" customWidth="1"/>
    <col min="9" max="9" width="3.140625" style="47" bestFit="1" customWidth="1"/>
    <col min="10" max="10" width="2.57421875" style="48" bestFit="1" customWidth="1"/>
    <col min="11" max="11" width="8.28125" style="5" hidden="1" customWidth="1"/>
    <col min="12" max="12" width="4.8515625" style="6" hidden="1" customWidth="1"/>
    <col min="13" max="13" width="8.28125" style="5" hidden="1" customWidth="1"/>
    <col min="14" max="14" width="4.8515625" style="6" hidden="1" customWidth="1"/>
    <col min="15" max="15" width="8.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3.71093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9.00390625" style="7" bestFit="1" customWidth="1"/>
    <col min="27" max="27" width="6.57421875" style="14" bestFit="1" customWidth="1"/>
    <col min="28" max="28" width="3.00390625" style="67" bestFit="1" customWidth="1"/>
    <col min="29" max="16384" width="4.57421875" style="1" customWidth="1"/>
  </cols>
  <sheetData>
    <row r="1" spans="1:28" s="34" customFormat="1" ht="12.75">
      <c r="A1" s="15" t="s">
        <v>0</v>
      </c>
      <c r="B1" s="105" t="s">
        <v>6</v>
      </c>
      <c r="C1" s="105"/>
      <c r="D1" s="16"/>
      <c r="E1" s="81"/>
      <c r="F1" s="16"/>
      <c r="G1" s="17"/>
      <c r="H1" s="17"/>
      <c r="I1" s="17"/>
      <c r="J1" s="17"/>
      <c r="K1" s="108" t="s">
        <v>3</v>
      </c>
      <c r="L1" s="109"/>
      <c r="M1" s="109"/>
      <c r="N1" s="109"/>
      <c r="O1" s="109"/>
      <c r="P1" s="109"/>
      <c r="Q1" s="109"/>
      <c r="R1" s="109"/>
      <c r="S1" s="109"/>
      <c r="T1" s="109"/>
      <c r="U1" s="109"/>
      <c r="V1" s="109"/>
      <c r="W1" s="109"/>
      <c r="X1" s="109"/>
      <c r="Y1" s="109"/>
      <c r="Z1" s="109"/>
      <c r="AA1" s="109"/>
      <c r="AB1" s="110"/>
    </row>
    <row r="2" spans="1:28" s="34" customFormat="1" ht="12.75">
      <c r="A2" s="15"/>
      <c r="B2" s="106" t="s">
        <v>2</v>
      </c>
      <c r="C2" s="107"/>
      <c r="D2" s="18"/>
      <c r="E2" s="82"/>
      <c r="F2" s="18"/>
      <c r="G2" s="19"/>
      <c r="H2" s="19"/>
      <c r="I2" s="19"/>
      <c r="J2" s="20"/>
      <c r="K2" s="111"/>
      <c r="L2" s="111"/>
      <c r="M2" s="111"/>
      <c r="N2" s="111"/>
      <c r="O2" s="111"/>
      <c r="P2" s="111"/>
      <c r="Q2" s="111"/>
      <c r="R2" s="111"/>
      <c r="S2" s="111"/>
      <c r="T2" s="111"/>
      <c r="U2" s="111"/>
      <c r="V2" s="111"/>
      <c r="W2" s="111"/>
      <c r="X2" s="111"/>
      <c r="Y2" s="111"/>
      <c r="Z2" s="111"/>
      <c r="AA2" s="111"/>
      <c r="AB2" s="110"/>
    </row>
    <row r="3" spans="1:28" s="34" customFormat="1" ht="12">
      <c r="A3" s="15"/>
      <c r="B3" s="101" t="s">
        <v>111</v>
      </c>
      <c r="C3" s="101"/>
      <c r="D3" s="21"/>
      <c r="E3" s="83"/>
      <c r="F3" s="21"/>
      <c r="G3" s="22"/>
      <c r="H3" s="22"/>
      <c r="I3" s="22"/>
      <c r="J3" s="22"/>
      <c r="K3" s="112"/>
      <c r="L3" s="112"/>
      <c r="M3" s="112"/>
      <c r="N3" s="112"/>
      <c r="O3" s="112"/>
      <c r="P3" s="112"/>
      <c r="Q3" s="112"/>
      <c r="R3" s="112"/>
      <c r="S3" s="112"/>
      <c r="T3" s="112"/>
      <c r="U3" s="112"/>
      <c r="V3" s="112"/>
      <c r="W3" s="112"/>
      <c r="X3" s="112"/>
      <c r="Y3" s="112"/>
      <c r="Z3" s="112"/>
      <c r="AA3" s="112"/>
      <c r="AB3" s="113"/>
    </row>
    <row r="4" spans="1:28" s="24" customFormat="1" ht="11.25" customHeight="1">
      <c r="A4" s="23"/>
      <c r="B4" s="35"/>
      <c r="C4" s="36"/>
      <c r="D4" s="36"/>
      <c r="E4" s="84"/>
      <c r="F4" s="37"/>
      <c r="G4" s="37"/>
      <c r="H4" s="37"/>
      <c r="I4" s="37"/>
      <c r="J4" s="37"/>
      <c r="K4" s="95" t="s">
        <v>7</v>
      </c>
      <c r="L4" s="96"/>
      <c r="M4" s="102" t="s">
        <v>8</v>
      </c>
      <c r="N4" s="103"/>
      <c r="O4" s="102" t="s">
        <v>9</v>
      </c>
      <c r="P4" s="103"/>
      <c r="Q4" s="102" t="s">
        <v>10</v>
      </c>
      <c r="R4" s="104"/>
      <c r="S4" s="104"/>
      <c r="T4" s="93"/>
      <c r="U4" s="93"/>
      <c r="V4" s="99" t="s">
        <v>11</v>
      </c>
      <c r="W4" s="100"/>
      <c r="X4" s="92" t="s">
        <v>11</v>
      </c>
      <c r="Y4" s="93"/>
      <c r="Z4" s="97" t="s">
        <v>12</v>
      </c>
      <c r="AA4" s="97"/>
      <c r="AB4" s="94"/>
    </row>
    <row r="5" spans="1:28" s="26" customFormat="1" ht="57.75" customHeight="1">
      <c r="A5" s="25"/>
      <c r="B5" s="38"/>
      <c r="C5" s="39" t="s">
        <v>13</v>
      </c>
      <c r="D5" s="39" t="s">
        <v>14</v>
      </c>
      <c r="E5" s="85" t="s">
        <v>15</v>
      </c>
      <c r="F5" s="42" t="s">
        <v>16</v>
      </c>
      <c r="G5" s="40" t="s">
        <v>17</v>
      </c>
      <c r="H5" s="40" t="s">
        <v>44</v>
      </c>
      <c r="I5" s="40" t="s">
        <v>18</v>
      </c>
      <c r="J5" s="40" t="s">
        <v>19</v>
      </c>
      <c r="K5" s="41" t="s">
        <v>20</v>
      </c>
      <c r="L5" s="43" t="s">
        <v>21</v>
      </c>
      <c r="M5" s="44" t="s">
        <v>20</v>
      </c>
      <c r="N5" s="45" t="s">
        <v>21</v>
      </c>
      <c r="O5" s="44" t="s">
        <v>20</v>
      </c>
      <c r="P5" s="45" t="s">
        <v>21</v>
      </c>
      <c r="Q5" s="44" t="s">
        <v>25</v>
      </c>
      <c r="R5" s="45" t="s">
        <v>21</v>
      </c>
      <c r="S5" s="46" t="s">
        <v>22</v>
      </c>
      <c r="T5" s="45" t="s">
        <v>23</v>
      </c>
      <c r="U5" s="46" t="s">
        <v>26</v>
      </c>
      <c r="V5" s="44" t="s">
        <v>25</v>
      </c>
      <c r="W5" s="45" t="s">
        <v>23</v>
      </c>
      <c r="X5" s="46" t="s">
        <v>22</v>
      </c>
      <c r="Y5" s="45" t="s">
        <v>23</v>
      </c>
      <c r="Z5" s="44" t="s">
        <v>20</v>
      </c>
      <c r="AA5" s="45" t="s">
        <v>21</v>
      </c>
      <c r="AB5" s="90" t="s">
        <v>29</v>
      </c>
    </row>
    <row r="6" ht="11.25">
      <c r="U6" s="63">
        <f>IF(T6&lt;&gt;0,-(T6-R6)/T6,"")</f>
      </c>
    </row>
    <row r="7" spans="1:29" s="29" customFormat="1" ht="11.25">
      <c r="A7" s="31">
        <v>1</v>
      </c>
      <c r="B7" s="30"/>
      <c r="C7" s="50" t="s">
        <v>102</v>
      </c>
      <c r="D7" s="55" t="s">
        <v>102</v>
      </c>
      <c r="E7" s="80">
        <v>42664</v>
      </c>
      <c r="F7" s="52" t="s">
        <v>32</v>
      </c>
      <c r="G7" s="56">
        <v>341</v>
      </c>
      <c r="H7" s="56">
        <v>342</v>
      </c>
      <c r="I7" s="68">
        <v>492</v>
      </c>
      <c r="J7" s="54">
        <v>2</v>
      </c>
      <c r="K7" s="65">
        <v>1120499</v>
      </c>
      <c r="L7" s="66">
        <v>95621</v>
      </c>
      <c r="M7" s="65">
        <v>1129892</v>
      </c>
      <c r="N7" s="66">
        <v>95787</v>
      </c>
      <c r="O7" s="65">
        <v>970013</v>
      </c>
      <c r="P7" s="66">
        <v>81681</v>
      </c>
      <c r="Q7" s="59">
        <f aca="true" t="shared" si="0" ref="Q7:Q36">K7+M7+O7</f>
        <v>3220404</v>
      </c>
      <c r="R7" s="60">
        <f aca="true" t="shared" si="1" ref="R7:R36">L7+N7+P7</f>
        <v>273089</v>
      </c>
      <c r="S7" s="61">
        <f>R7/I7</f>
        <v>555.0589430894308</v>
      </c>
      <c r="T7" s="62">
        <v>332216</v>
      </c>
      <c r="U7" s="63">
        <f>IF(T7&lt;&gt;0,-(T7-R7)/T7,"")</f>
        <v>-0.1779775808510126</v>
      </c>
      <c r="V7" s="69">
        <v>4544315</v>
      </c>
      <c r="W7" s="71">
        <v>400676</v>
      </c>
      <c r="X7" s="61">
        <f>W7/I7</f>
        <v>814.3821138211382</v>
      </c>
      <c r="Y7" s="57">
        <v>569013</v>
      </c>
      <c r="Z7" s="72">
        <v>10950198</v>
      </c>
      <c r="AA7" s="73">
        <v>969689</v>
      </c>
      <c r="AB7" s="114">
        <v>2694</v>
      </c>
      <c r="AC7" s="28"/>
    </row>
    <row r="8" spans="1:29" s="29" customFormat="1" ht="11.25">
      <c r="A8" s="31">
        <v>2</v>
      </c>
      <c r="B8" s="87" t="s">
        <v>24</v>
      </c>
      <c r="C8" s="49" t="s">
        <v>108</v>
      </c>
      <c r="D8" s="51" t="s">
        <v>108</v>
      </c>
      <c r="E8" s="64">
        <v>42671</v>
      </c>
      <c r="F8" s="52" t="s">
        <v>5</v>
      </c>
      <c r="G8" s="53">
        <v>357</v>
      </c>
      <c r="H8" s="53">
        <v>357</v>
      </c>
      <c r="I8" s="68">
        <v>580</v>
      </c>
      <c r="J8" s="54">
        <v>1</v>
      </c>
      <c r="K8" s="65">
        <v>697985.35</v>
      </c>
      <c r="L8" s="66">
        <v>57897</v>
      </c>
      <c r="M8" s="65">
        <v>1037210.85</v>
      </c>
      <c r="N8" s="66">
        <v>85172</v>
      </c>
      <c r="O8" s="65">
        <v>1131991.51</v>
      </c>
      <c r="P8" s="66">
        <v>93425</v>
      </c>
      <c r="Q8" s="59">
        <f t="shared" si="0"/>
        <v>2867187.71</v>
      </c>
      <c r="R8" s="60">
        <f t="shared" si="1"/>
        <v>236494</v>
      </c>
      <c r="S8" s="61">
        <f>R8/I8</f>
        <v>407.74827586206897</v>
      </c>
      <c r="T8" s="62"/>
      <c r="U8" s="63"/>
      <c r="V8" s="69">
        <v>4437127.96</v>
      </c>
      <c r="W8" s="70">
        <v>388435</v>
      </c>
      <c r="X8" s="61">
        <f>W8/I8</f>
        <v>669.7155172413793</v>
      </c>
      <c r="Y8" s="77"/>
      <c r="Z8" s="74">
        <v>4437127.96</v>
      </c>
      <c r="AA8" s="75">
        <v>388435</v>
      </c>
      <c r="AB8" s="114">
        <v>2700</v>
      </c>
      <c r="AC8" s="28"/>
    </row>
    <row r="9" spans="1:29" s="29" customFormat="1" ht="11.25">
      <c r="A9" s="31">
        <v>3</v>
      </c>
      <c r="B9" s="87" t="s">
        <v>24</v>
      </c>
      <c r="C9" s="49" t="s">
        <v>110</v>
      </c>
      <c r="D9" s="51" t="s">
        <v>109</v>
      </c>
      <c r="E9" s="64">
        <v>42671</v>
      </c>
      <c r="F9" s="52" t="s">
        <v>34</v>
      </c>
      <c r="G9" s="53">
        <v>320</v>
      </c>
      <c r="H9" s="53">
        <v>320</v>
      </c>
      <c r="I9" s="68">
        <v>400</v>
      </c>
      <c r="J9" s="54">
        <v>1</v>
      </c>
      <c r="K9" s="65">
        <v>545051</v>
      </c>
      <c r="L9" s="66">
        <v>47490</v>
      </c>
      <c r="M9" s="65">
        <v>772104.3</v>
      </c>
      <c r="N9" s="66">
        <v>66454</v>
      </c>
      <c r="O9" s="65">
        <v>797500</v>
      </c>
      <c r="P9" s="66">
        <v>69580</v>
      </c>
      <c r="Q9" s="59">
        <f t="shared" si="0"/>
        <v>2114655.3</v>
      </c>
      <c r="R9" s="60">
        <f t="shared" si="1"/>
        <v>183524</v>
      </c>
      <c r="S9" s="61">
        <f>R9/I9</f>
        <v>458.81</v>
      </c>
      <c r="T9" s="62"/>
      <c r="U9" s="63"/>
      <c r="V9" s="69">
        <v>2891508</v>
      </c>
      <c r="W9" s="70">
        <v>261376</v>
      </c>
      <c r="X9" s="61">
        <f>W9/I9</f>
        <v>653.44</v>
      </c>
      <c r="Y9" s="77"/>
      <c r="Z9" s="74">
        <v>2891508</v>
      </c>
      <c r="AA9" s="75">
        <v>261376</v>
      </c>
      <c r="AB9" s="114">
        <v>2699</v>
      </c>
      <c r="AC9" s="28"/>
    </row>
    <row r="10" spans="1:29" s="29" customFormat="1" ht="11.25">
      <c r="A10" s="31">
        <v>4</v>
      </c>
      <c r="B10" s="27"/>
      <c r="C10" s="50" t="s">
        <v>94</v>
      </c>
      <c r="D10" s="55" t="s">
        <v>95</v>
      </c>
      <c r="E10" s="80">
        <v>42657</v>
      </c>
      <c r="F10" s="52" t="s">
        <v>33</v>
      </c>
      <c r="G10" s="56">
        <v>293</v>
      </c>
      <c r="H10" s="56">
        <v>279</v>
      </c>
      <c r="I10" s="68">
        <v>327</v>
      </c>
      <c r="J10" s="54">
        <v>3</v>
      </c>
      <c r="K10" s="65">
        <v>392844</v>
      </c>
      <c r="L10" s="66">
        <v>29671</v>
      </c>
      <c r="M10" s="65">
        <v>405507</v>
      </c>
      <c r="N10" s="66">
        <v>30538</v>
      </c>
      <c r="O10" s="65">
        <v>317603</v>
      </c>
      <c r="P10" s="66">
        <v>24356</v>
      </c>
      <c r="Q10" s="59">
        <f t="shared" si="0"/>
        <v>1115954</v>
      </c>
      <c r="R10" s="60">
        <f t="shared" si="1"/>
        <v>84565</v>
      </c>
      <c r="S10" s="61">
        <f>R10/I10</f>
        <v>258.6085626911315</v>
      </c>
      <c r="T10" s="62">
        <v>96142</v>
      </c>
      <c r="U10" s="63">
        <f>IF(T10&lt;&gt;0,-(T10-R10)/T10,"")</f>
        <v>-0.12041563520625741</v>
      </c>
      <c r="V10" s="69">
        <v>1508208</v>
      </c>
      <c r="W10" s="70">
        <v>119682</v>
      </c>
      <c r="X10" s="61">
        <f>W10/I10</f>
        <v>366</v>
      </c>
      <c r="Y10" s="57">
        <v>152325</v>
      </c>
      <c r="Z10" s="72">
        <v>6613777</v>
      </c>
      <c r="AA10" s="73">
        <v>526665</v>
      </c>
      <c r="AB10" s="114">
        <v>2686</v>
      </c>
      <c r="AC10" s="28"/>
    </row>
    <row r="11" spans="1:29" s="29" customFormat="1" ht="11.25">
      <c r="A11" s="31">
        <v>5</v>
      </c>
      <c r="B11" s="30"/>
      <c r="C11" s="50" t="s">
        <v>104</v>
      </c>
      <c r="D11" s="55" t="s">
        <v>103</v>
      </c>
      <c r="E11" s="80">
        <v>42664</v>
      </c>
      <c r="F11" s="52" t="s">
        <v>32</v>
      </c>
      <c r="G11" s="56">
        <v>232</v>
      </c>
      <c r="H11" s="56">
        <v>229</v>
      </c>
      <c r="I11" s="68">
        <v>229</v>
      </c>
      <c r="J11" s="54">
        <v>2</v>
      </c>
      <c r="K11" s="65">
        <v>206702</v>
      </c>
      <c r="L11" s="66">
        <v>16020</v>
      </c>
      <c r="M11" s="65">
        <v>236051</v>
      </c>
      <c r="N11" s="66">
        <v>18124</v>
      </c>
      <c r="O11" s="65">
        <v>188741</v>
      </c>
      <c r="P11" s="66">
        <v>14801</v>
      </c>
      <c r="Q11" s="59">
        <f t="shared" si="0"/>
        <v>631494</v>
      </c>
      <c r="R11" s="60">
        <f t="shared" si="1"/>
        <v>48945</v>
      </c>
      <c r="S11" s="61">
        <f>R11/I11</f>
        <v>213.73362445414847</v>
      </c>
      <c r="T11" s="62">
        <v>64489</v>
      </c>
      <c r="U11" s="63">
        <f>IF(T11&lt;&gt;0,-(T11-R11)/T11,"")</f>
        <v>-0.241033354525578</v>
      </c>
      <c r="V11" s="69">
        <v>852890</v>
      </c>
      <c r="W11" s="71">
        <v>69035</v>
      </c>
      <c r="X11" s="61">
        <f>W11/I11</f>
        <v>301.46288209606985</v>
      </c>
      <c r="Y11" s="57">
        <v>100117</v>
      </c>
      <c r="Z11" s="72">
        <v>2111917</v>
      </c>
      <c r="AA11" s="73">
        <v>169152</v>
      </c>
      <c r="AB11" s="114">
        <v>2693</v>
      </c>
      <c r="AC11" s="28"/>
    </row>
    <row r="12" spans="1:29" s="29" customFormat="1" ht="11.25">
      <c r="A12" s="31">
        <v>6</v>
      </c>
      <c r="B12" s="30"/>
      <c r="C12" s="49" t="s">
        <v>78</v>
      </c>
      <c r="D12" s="51" t="s">
        <v>78</v>
      </c>
      <c r="E12" s="64">
        <v>42643</v>
      </c>
      <c r="F12" s="52" t="s">
        <v>5</v>
      </c>
      <c r="G12" s="53">
        <v>355</v>
      </c>
      <c r="H12" s="53">
        <v>268</v>
      </c>
      <c r="I12" s="68">
        <v>268</v>
      </c>
      <c r="J12" s="54">
        <v>5</v>
      </c>
      <c r="K12" s="65">
        <v>121983.89</v>
      </c>
      <c r="L12" s="66">
        <v>10775</v>
      </c>
      <c r="M12" s="65">
        <v>172700.67</v>
      </c>
      <c r="N12" s="66">
        <v>15280</v>
      </c>
      <c r="O12" s="65">
        <v>173506.75</v>
      </c>
      <c r="P12" s="66">
        <v>15189</v>
      </c>
      <c r="Q12" s="59">
        <f t="shared" si="0"/>
        <v>468191.31</v>
      </c>
      <c r="R12" s="60">
        <f t="shared" si="1"/>
        <v>41244</v>
      </c>
      <c r="S12" s="61">
        <f>R12/I12</f>
        <v>153.8955223880597</v>
      </c>
      <c r="T12" s="62">
        <v>55956</v>
      </c>
      <c r="U12" s="63">
        <f>IF(T12&lt;&gt;0,-(T12-R12)/T12,"")</f>
        <v>-0.26292086639502465</v>
      </c>
      <c r="V12" s="69">
        <v>623949</v>
      </c>
      <c r="W12" s="70">
        <v>56689</v>
      </c>
      <c r="X12" s="61">
        <f>W12/I12</f>
        <v>211.52611940298507</v>
      </c>
      <c r="Y12" s="77">
        <v>82153</v>
      </c>
      <c r="Z12" s="74">
        <v>8184751.44</v>
      </c>
      <c r="AA12" s="75">
        <v>754270</v>
      </c>
      <c r="AB12" s="114">
        <v>2675</v>
      </c>
      <c r="AC12" s="28"/>
    </row>
    <row r="13" spans="1:29" s="29" customFormat="1" ht="11.25">
      <c r="A13" s="31">
        <v>7</v>
      </c>
      <c r="B13" s="87" t="s">
        <v>24</v>
      </c>
      <c r="C13" s="50" t="s">
        <v>113</v>
      </c>
      <c r="D13" s="55" t="s">
        <v>41</v>
      </c>
      <c r="E13" s="80">
        <v>42671</v>
      </c>
      <c r="F13" s="52" t="s">
        <v>33</v>
      </c>
      <c r="G13" s="56">
        <v>99</v>
      </c>
      <c r="H13" s="56">
        <v>99</v>
      </c>
      <c r="I13" s="68">
        <v>99</v>
      </c>
      <c r="J13" s="54">
        <v>1</v>
      </c>
      <c r="K13" s="65">
        <v>109823</v>
      </c>
      <c r="L13" s="66">
        <v>7659</v>
      </c>
      <c r="M13" s="65">
        <v>126564</v>
      </c>
      <c r="N13" s="66">
        <v>8562</v>
      </c>
      <c r="O13" s="65">
        <v>103631</v>
      </c>
      <c r="P13" s="66">
        <v>7254</v>
      </c>
      <c r="Q13" s="59">
        <f t="shared" si="0"/>
        <v>340018</v>
      </c>
      <c r="R13" s="60">
        <f t="shared" si="1"/>
        <v>23475</v>
      </c>
      <c r="S13" s="61">
        <f>R13/I13</f>
        <v>237.12121212121212</v>
      </c>
      <c r="T13" s="62"/>
      <c r="U13" s="63"/>
      <c r="V13" s="69">
        <v>495239</v>
      </c>
      <c r="W13" s="70">
        <v>36866</v>
      </c>
      <c r="X13" s="61">
        <f>W13/I13</f>
        <v>372.3838383838384</v>
      </c>
      <c r="Y13" s="57"/>
      <c r="Z13" s="72">
        <v>495239</v>
      </c>
      <c r="AA13" s="73">
        <v>36866</v>
      </c>
      <c r="AB13" s="114">
        <v>2704</v>
      </c>
      <c r="AC13" s="28"/>
    </row>
    <row r="14" spans="1:29" s="29" customFormat="1" ht="11.25">
      <c r="A14" s="31">
        <v>8</v>
      </c>
      <c r="B14" s="87" t="s">
        <v>24</v>
      </c>
      <c r="C14" s="50" t="s">
        <v>106</v>
      </c>
      <c r="D14" s="55" t="s">
        <v>107</v>
      </c>
      <c r="E14" s="80">
        <v>42671</v>
      </c>
      <c r="F14" s="52" t="s">
        <v>32</v>
      </c>
      <c r="G14" s="56">
        <v>94</v>
      </c>
      <c r="H14" s="56">
        <v>94</v>
      </c>
      <c r="I14" s="68">
        <v>94</v>
      </c>
      <c r="J14" s="54">
        <v>1</v>
      </c>
      <c r="K14" s="65">
        <v>96183</v>
      </c>
      <c r="L14" s="66">
        <v>7162</v>
      </c>
      <c r="M14" s="65">
        <v>112834</v>
      </c>
      <c r="N14" s="66">
        <v>8689</v>
      </c>
      <c r="O14" s="65">
        <v>99810</v>
      </c>
      <c r="P14" s="66">
        <v>7714</v>
      </c>
      <c r="Q14" s="59">
        <f t="shared" si="0"/>
        <v>308827</v>
      </c>
      <c r="R14" s="60">
        <f t="shared" si="1"/>
        <v>23565</v>
      </c>
      <c r="S14" s="61">
        <f>R14/I14</f>
        <v>250.69148936170214</v>
      </c>
      <c r="T14" s="62"/>
      <c r="U14" s="63"/>
      <c r="V14" s="69">
        <v>357341</v>
      </c>
      <c r="W14" s="71">
        <v>27887</v>
      </c>
      <c r="X14" s="61">
        <f>W14/I14</f>
        <v>296.67021276595744</v>
      </c>
      <c r="Y14" s="57"/>
      <c r="Z14" s="72">
        <v>357341</v>
      </c>
      <c r="AA14" s="73">
        <v>27887</v>
      </c>
      <c r="AB14" s="114">
        <v>2701</v>
      </c>
      <c r="AC14" s="28"/>
    </row>
    <row r="15" spans="1:29" s="29" customFormat="1" ht="11.25">
      <c r="A15" s="31">
        <v>9</v>
      </c>
      <c r="B15" s="30"/>
      <c r="C15" s="49" t="s">
        <v>96</v>
      </c>
      <c r="D15" s="51" t="s">
        <v>97</v>
      </c>
      <c r="E15" s="64">
        <v>42664</v>
      </c>
      <c r="F15" s="52" t="s">
        <v>36</v>
      </c>
      <c r="G15" s="53">
        <v>138</v>
      </c>
      <c r="H15" s="53">
        <v>126</v>
      </c>
      <c r="I15" s="68">
        <v>126</v>
      </c>
      <c r="J15" s="54">
        <v>2</v>
      </c>
      <c r="K15" s="65">
        <v>73687.43</v>
      </c>
      <c r="L15" s="66">
        <v>6044</v>
      </c>
      <c r="M15" s="65">
        <v>88203.49</v>
      </c>
      <c r="N15" s="66">
        <v>7547</v>
      </c>
      <c r="O15" s="65">
        <v>79062.59</v>
      </c>
      <c r="P15" s="66">
        <v>6872</v>
      </c>
      <c r="Q15" s="59">
        <f t="shared" si="0"/>
        <v>240953.50999999998</v>
      </c>
      <c r="R15" s="60">
        <f t="shared" si="1"/>
        <v>20463</v>
      </c>
      <c r="S15" s="61">
        <f>R15/I15</f>
        <v>162.4047619047619</v>
      </c>
      <c r="T15" s="62">
        <v>19056</v>
      </c>
      <c r="U15" s="63">
        <f>IF(T15&lt;&gt;0,-(T15-R15)/T15,"")</f>
        <v>0.07383501259445843</v>
      </c>
      <c r="V15" s="69">
        <v>263182.24</v>
      </c>
      <c r="W15" s="71">
        <v>22790</v>
      </c>
      <c r="X15" s="61">
        <f>W15/I15</f>
        <v>180.87301587301587</v>
      </c>
      <c r="Y15" s="77">
        <v>22649</v>
      </c>
      <c r="Z15" s="72">
        <v>528855.77</v>
      </c>
      <c r="AA15" s="73">
        <v>45441</v>
      </c>
      <c r="AB15" s="114">
        <v>2426</v>
      </c>
      <c r="AC15" s="28"/>
    </row>
    <row r="16" spans="1:29" s="29" customFormat="1" ht="11.25">
      <c r="A16" s="31">
        <v>10</v>
      </c>
      <c r="B16" s="27"/>
      <c r="C16" s="50" t="s">
        <v>72</v>
      </c>
      <c r="D16" s="55" t="s">
        <v>73</v>
      </c>
      <c r="E16" s="80">
        <v>42636</v>
      </c>
      <c r="F16" s="52" t="s">
        <v>33</v>
      </c>
      <c r="G16" s="56">
        <v>254</v>
      </c>
      <c r="H16" s="56">
        <v>82</v>
      </c>
      <c r="I16" s="68">
        <v>82</v>
      </c>
      <c r="J16" s="54">
        <v>6</v>
      </c>
      <c r="K16" s="65">
        <v>47698</v>
      </c>
      <c r="L16" s="66">
        <v>3643</v>
      </c>
      <c r="M16" s="65">
        <v>66379</v>
      </c>
      <c r="N16" s="66">
        <v>5179</v>
      </c>
      <c r="O16" s="65">
        <v>61029</v>
      </c>
      <c r="P16" s="66">
        <v>4786</v>
      </c>
      <c r="Q16" s="59">
        <f t="shared" si="0"/>
        <v>175106</v>
      </c>
      <c r="R16" s="60">
        <f t="shared" si="1"/>
        <v>13608</v>
      </c>
      <c r="S16" s="61">
        <f>R16/I16</f>
        <v>165.9512195121951</v>
      </c>
      <c r="T16" s="62">
        <v>14297</v>
      </c>
      <c r="U16" s="63">
        <f>IF(T16&lt;&gt;0,-(T16-R16)/T16,"")</f>
        <v>-0.0481919283765825</v>
      </c>
      <c r="V16" s="69">
        <v>203909</v>
      </c>
      <c r="W16" s="70">
        <v>16532</v>
      </c>
      <c r="X16" s="61">
        <f>W16/I16</f>
        <v>201.609756097561</v>
      </c>
      <c r="Y16" s="57">
        <v>17911</v>
      </c>
      <c r="Z16" s="72">
        <v>2947961</v>
      </c>
      <c r="AA16" s="73">
        <v>242155</v>
      </c>
      <c r="AB16" s="114">
        <v>2659</v>
      </c>
      <c r="AC16" s="28"/>
    </row>
    <row r="17" spans="1:29" s="29" customFormat="1" ht="11.25">
      <c r="A17" s="31">
        <v>11</v>
      </c>
      <c r="B17" s="27"/>
      <c r="C17" s="50" t="s">
        <v>81</v>
      </c>
      <c r="D17" s="55" t="s">
        <v>80</v>
      </c>
      <c r="E17" s="80">
        <v>42643</v>
      </c>
      <c r="F17" s="52" t="s">
        <v>4</v>
      </c>
      <c r="G17" s="56">
        <v>190</v>
      </c>
      <c r="H17" s="56">
        <v>31</v>
      </c>
      <c r="I17" s="68">
        <v>31</v>
      </c>
      <c r="J17" s="54">
        <v>5</v>
      </c>
      <c r="K17" s="65">
        <v>48811.4</v>
      </c>
      <c r="L17" s="66">
        <v>3286</v>
      </c>
      <c r="M17" s="65">
        <v>51854.9</v>
      </c>
      <c r="N17" s="66">
        <v>3460</v>
      </c>
      <c r="O17" s="65">
        <v>36922.9</v>
      </c>
      <c r="P17" s="66">
        <v>2571</v>
      </c>
      <c r="Q17" s="59">
        <f t="shared" si="0"/>
        <v>137589.2</v>
      </c>
      <c r="R17" s="60">
        <f t="shared" si="1"/>
        <v>9317</v>
      </c>
      <c r="S17" s="61">
        <f>R17/I17</f>
        <v>300.5483870967742</v>
      </c>
      <c r="T17" s="62">
        <v>17303</v>
      </c>
      <c r="U17" s="63">
        <f>IF(T17&lt;&gt;0,-(T17-R17)/T17,"")</f>
        <v>-0.46153846153846156</v>
      </c>
      <c r="V17" s="69">
        <v>171000.13</v>
      </c>
      <c r="W17" s="70">
        <v>11818</v>
      </c>
      <c r="X17" s="61">
        <f>W17/I17</f>
        <v>381.2258064516129</v>
      </c>
      <c r="Y17" s="57">
        <v>24532</v>
      </c>
      <c r="Z17" s="72">
        <v>3011829.73</v>
      </c>
      <c r="AA17" s="73">
        <v>225661</v>
      </c>
      <c r="AB17" s="114">
        <v>2671</v>
      </c>
      <c r="AC17" s="28"/>
    </row>
    <row r="18" spans="1:29" s="29" customFormat="1" ht="11.25">
      <c r="A18" s="31">
        <v>12</v>
      </c>
      <c r="B18" s="87" t="s">
        <v>24</v>
      </c>
      <c r="C18" s="49" t="s">
        <v>105</v>
      </c>
      <c r="D18" s="51" t="s">
        <v>105</v>
      </c>
      <c r="E18" s="64">
        <v>42671</v>
      </c>
      <c r="F18" s="52" t="s">
        <v>36</v>
      </c>
      <c r="G18" s="53">
        <v>23</v>
      </c>
      <c r="H18" s="53">
        <v>23</v>
      </c>
      <c r="I18" s="68">
        <v>23</v>
      </c>
      <c r="J18" s="54">
        <v>1</v>
      </c>
      <c r="K18" s="65">
        <v>29061.15</v>
      </c>
      <c r="L18" s="66">
        <v>1735</v>
      </c>
      <c r="M18" s="65">
        <v>33544.85</v>
      </c>
      <c r="N18" s="66">
        <v>1975</v>
      </c>
      <c r="O18" s="65">
        <v>28165.5</v>
      </c>
      <c r="P18" s="66">
        <v>1646</v>
      </c>
      <c r="Q18" s="59">
        <f t="shared" si="0"/>
        <v>90771.5</v>
      </c>
      <c r="R18" s="60">
        <f t="shared" si="1"/>
        <v>5356</v>
      </c>
      <c r="S18" s="61">
        <f>R18/I18</f>
        <v>232.8695652173913</v>
      </c>
      <c r="T18" s="62"/>
      <c r="U18" s="63"/>
      <c r="V18" s="69">
        <v>141856.48</v>
      </c>
      <c r="W18" s="71">
        <v>9168</v>
      </c>
      <c r="X18" s="61">
        <f>W18/I18</f>
        <v>398.60869565217394</v>
      </c>
      <c r="Y18" s="77"/>
      <c r="Z18" s="72">
        <v>141856.48</v>
      </c>
      <c r="AA18" s="73">
        <v>9168</v>
      </c>
      <c r="AB18" s="114">
        <v>2702</v>
      </c>
      <c r="AC18" s="28"/>
    </row>
    <row r="19" spans="1:29" s="29" customFormat="1" ht="11.25">
      <c r="A19" s="31">
        <v>13</v>
      </c>
      <c r="B19" s="30"/>
      <c r="C19" s="49" t="s">
        <v>82</v>
      </c>
      <c r="D19" s="51" t="s">
        <v>83</v>
      </c>
      <c r="E19" s="64">
        <v>42650</v>
      </c>
      <c r="F19" s="52" t="s">
        <v>1</v>
      </c>
      <c r="G19" s="53">
        <v>110</v>
      </c>
      <c r="H19" s="53">
        <v>14</v>
      </c>
      <c r="I19" s="68">
        <v>14</v>
      </c>
      <c r="J19" s="54">
        <v>4</v>
      </c>
      <c r="K19" s="65">
        <v>15825.45</v>
      </c>
      <c r="L19" s="66">
        <v>925</v>
      </c>
      <c r="M19" s="65">
        <v>12841.5</v>
      </c>
      <c r="N19" s="66">
        <v>741</v>
      </c>
      <c r="O19" s="65">
        <v>11148.83</v>
      </c>
      <c r="P19" s="66">
        <v>648</v>
      </c>
      <c r="Q19" s="59">
        <f t="shared" si="0"/>
        <v>39815.78</v>
      </c>
      <c r="R19" s="60">
        <f t="shared" si="1"/>
        <v>2314</v>
      </c>
      <c r="S19" s="61">
        <f>R19/I19</f>
        <v>165.28571428571428</v>
      </c>
      <c r="T19" s="62">
        <v>8319</v>
      </c>
      <c r="U19" s="63">
        <f>IF(T19&lt;&gt;0,-(T19-R19)/T19,"")</f>
        <v>-0.7218415674960933</v>
      </c>
      <c r="V19" s="69">
        <v>57006.83</v>
      </c>
      <c r="W19" s="70">
        <v>3521</v>
      </c>
      <c r="X19" s="61">
        <f>W19/I19</f>
        <v>251.5</v>
      </c>
      <c r="Y19" s="77">
        <v>14030</v>
      </c>
      <c r="Z19" s="76">
        <v>1286552.58</v>
      </c>
      <c r="AA19" s="77">
        <v>97483</v>
      </c>
      <c r="AB19" s="114">
        <v>2681</v>
      </c>
      <c r="AC19" s="28"/>
    </row>
    <row r="20" spans="1:29" s="29" customFormat="1" ht="11.25">
      <c r="A20" s="31">
        <v>14</v>
      </c>
      <c r="B20" s="27"/>
      <c r="C20" s="50" t="s">
        <v>84</v>
      </c>
      <c r="D20" s="55" t="s">
        <v>84</v>
      </c>
      <c r="E20" s="80">
        <v>42650</v>
      </c>
      <c r="F20" s="52" t="s">
        <v>4</v>
      </c>
      <c r="G20" s="56">
        <v>265</v>
      </c>
      <c r="H20" s="56">
        <v>25</v>
      </c>
      <c r="I20" s="68">
        <v>25</v>
      </c>
      <c r="J20" s="54">
        <v>4</v>
      </c>
      <c r="K20" s="65">
        <v>11620.6</v>
      </c>
      <c r="L20" s="66">
        <v>911</v>
      </c>
      <c r="M20" s="65">
        <v>14692.3</v>
      </c>
      <c r="N20" s="66">
        <v>1159</v>
      </c>
      <c r="O20" s="65">
        <v>12819</v>
      </c>
      <c r="P20" s="66">
        <v>1024</v>
      </c>
      <c r="Q20" s="59">
        <f t="shared" si="0"/>
        <v>39131.9</v>
      </c>
      <c r="R20" s="60">
        <f t="shared" si="1"/>
        <v>3094</v>
      </c>
      <c r="S20" s="61">
        <f>R20/I20</f>
        <v>123.76</v>
      </c>
      <c r="T20" s="62">
        <v>16270</v>
      </c>
      <c r="U20" s="63">
        <f>IF(T20&lt;&gt;0,-(T20-R20)/T20,"")</f>
        <v>-0.8098340503995083</v>
      </c>
      <c r="V20" s="69">
        <v>49418.07</v>
      </c>
      <c r="W20" s="70">
        <v>4052</v>
      </c>
      <c r="X20" s="61">
        <f>W20/I20</f>
        <v>162.08</v>
      </c>
      <c r="Y20" s="57">
        <v>24471</v>
      </c>
      <c r="Z20" s="72">
        <v>1687074.96</v>
      </c>
      <c r="AA20" s="73">
        <v>151422</v>
      </c>
      <c r="AB20" s="114">
        <v>2683</v>
      </c>
      <c r="AC20" s="28"/>
    </row>
    <row r="21" spans="1:29" s="29" customFormat="1" ht="11.25">
      <c r="A21" s="31">
        <v>15</v>
      </c>
      <c r="B21" s="30"/>
      <c r="C21" s="49" t="s">
        <v>58</v>
      </c>
      <c r="D21" s="51" t="s">
        <v>45</v>
      </c>
      <c r="E21" s="64">
        <v>42608</v>
      </c>
      <c r="F21" s="52" t="s">
        <v>5</v>
      </c>
      <c r="G21" s="53">
        <v>271</v>
      </c>
      <c r="H21" s="53">
        <v>22</v>
      </c>
      <c r="I21" s="68">
        <v>22</v>
      </c>
      <c r="J21" s="54">
        <v>10</v>
      </c>
      <c r="K21" s="65">
        <v>8649.35</v>
      </c>
      <c r="L21" s="66">
        <v>897</v>
      </c>
      <c r="M21" s="65">
        <v>10500.58</v>
      </c>
      <c r="N21" s="66">
        <v>1072</v>
      </c>
      <c r="O21" s="65">
        <v>11649.78</v>
      </c>
      <c r="P21" s="66">
        <v>1209</v>
      </c>
      <c r="Q21" s="59">
        <f t="shared" si="0"/>
        <v>30799.71</v>
      </c>
      <c r="R21" s="60">
        <f t="shared" si="1"/>
        <v>3178</v>
      </c>
      <c r="S21" s="61">
        <f>R21/I21</f>
        <v>144.45454545454547</v>
      </c>
      <c r="T21" s="62">
        <v>11041</v>
      </c>
      <c r="U21" s="63">
        <f>IF(T21&lt;&gt;0,-(T21-R21)/T21,"")</f>
        <v>-0.7121637532832171</v>
      </c>
      <c r="V21" s="69">
        <v>45633.46</v>
      </c>
      <c r="W21" s="70">
        <v>4857</v>
      </c>
      <c r="X21" s="61">
        <f>W21/I21</f>
        <v>220.77272727272728</v>
      </c>
      <c r="Y21" s="77">
        <v>17925</v>
      </c>
      <c r="Z21" s="74">
        <v>12370648.67</v>
      </c>
      <c r="AA21" s="75">
        <v>1122969</v>
      </c>
      <c r="AB21" s="114">
        <v>2638</v>
      </c>
      <c r="AC21" s="28"/>
    </row>
    <row r="22" spans="1:29" s="29" customFormat="1" ht="11.25">
      <c r="A22" s="31">
        <v>16</v>
      </c>
      <c r="B22" s="27"/>
      <c r="C22" s="50" t="s">
        <v>100</v>
      </c>
      <c r="D22" s="55" t="s">
        <v>101</v>
      </c>
      <c r="E22" s="80">
        <v>42664</v>
      </c>
      <c r="F22" s="52" t="s">
        <v>4</v>
      </c>
      <c r="G22" s="56">
        <v>42</v>
      </c>
      <c r="H22" s="56">
        <v>14</v>
      </c>
      <c r="I22" s="68">
        <v>14</v>
      </c>
      <c r="J22" s="54">
        <v>2</v>
      </c>
      <c r="K22" s="65">
        <v>15686.6</v>
      </c>
      <c r="L22" s="66">
        <v>1035</v>
      </c>
      <c r="M22" s="65">
        <v>11024.5</v>
      </c>
      <c r="N22" s="66">
        <v>739</v>
      </c>
      <c r="O22" s="65">
        <v>7306.9</v>
      </c>
      <c r="P22" s="66">
        <v>485</v>
      </c>
      <c r="Q22" s="59">
        <f t="shared" si="0"/>
        <v>34018</v>
      </c>
      <c r="R22" s="60">
        <f t="shared" si="1"/>
        <v>2259</v>
      </c>
      <c r="S22" s="61">
        <f>R22/I22</f>
        <v>161.35714285714286</v>
      </c>
      <c r="T22" s="62">
        <v>2859</v>
      </c>
      <c r="U22" s="63">
        <f>IF(T22&lt;&gt;0,-(T22-R22)/T22,"")</f>
        <v>-0.2098635886673662</v>
      </c>
      <c r="V22" s="69">
        <v>36528</v>
      </c>
      <c r="W22" s="70">
        <v>2447</v>
      </c>
      <c r="X22" s="61">
        <f>W22/I22</f>
        <v>174.78571428571428</v>
      </c>
      <c r="Y22" s="57">
        <v>3608</v>
      </c>
      <c r="Z22" s="72">
        <v>85237.68</v>
      </c>
      <c r="AA22" s="73">
        <v>6055</v>
      </c>
      <c r="AB22" s="114">
        <v>2697</v>
      </c>
      <c r="AC22" s="28"/>
    </row>
    <row r="23" spans="1:29" s="29" customFormat="1" ht="11.25">
      <c r="A23" s="31">
        <v>17</v>
      </c>
      <c r="B23" s="27"/>
      <c r="C23" s="50" t="s">
        <v>87</v>
      </c>
      <c r="D23" s="55" t="s">
        <v>87</v>
      </c>
      <c r="E23" s="80">
        <v>42650</v>
      </c>
      <c r="F23" s="52" t="s">
        <v>33</v>
      </c>
      <c r="G23" s="56">
        <v>212</v>
      </c>
      <c r="H23" s="56">
        <v>35</v>
      </c>
      <c r="I23" s="68">
        <v>35</v>
      </c>
      <c r="J23" s="54">
        <v>4</v>
      </c>
      <c r="K23" s="65">
        <v>6166</v>
      </c>
      <c r="L23" s="66">
        <v>507</v>
      </c>
      <c r="M23" s="65">
        <v>11516</v>
      </c>
      <c r="N23" s="66">
        <v>1001</v>
      </c>
      <c r="O23" s="65">
        <v>11871</v>
      </c>
      <c r="P23" s="66">
        <v>990</v>
      </c>
      <c r="Q23" s="59">
        <f t="shared" si="0"/>
        <v>29553</v>
      </c>
      <c r="R23" s="60">
        <f t="shared" si="1"/>
        <v>2498</v>
      </c>
      <c r="S23" s="61">
        <f>R23/I23</f>
        <v>71.37142857142857</v>
      </c>
      <c r="T23" s="62">
        <v>8470</v>
      </c>
      <c r="U23" s="63">
        <f>IF(T23&lt;&gt;0,-(T23-R23)/T23,"")</f>
        <v>-0.7050767414403778</v>
      </c>
      <c r="V23" s="69">
        <v>35775</v>
      </c>
      <c r="W23" s="70">
        <v>3241</v>
      </c>
      <c r="X23" s="61">
        <f>W23/I23</f>
        <v>92.6</v>
      </c>
      <c r="Y23" s="57">
        <v>11486</v>
      </c>
      <c r="Z23" s="72">
        <v>840751</v>
      </c>
      <c r="AA23" s="73">
        <v>76489</v>
      </c>
      <c r="AB23" s="114">
        <v>2684</v>
      </c>
      <c r="AC23" s="28"/>
    </row>
    <row r="24" spans="1:29" s="29" customFormat="1" ht="11.25">
      <c r="A24" s="31">
        <v>18</v>
      </c>
      <c r="B24" s="30"/>
      <c r="C24" s="50" t="s">
        <v>62</v>
      </c>
      <c r="D24" s="55" t="s">
        <v>61</v>
      </c>
      <c r="E24" s="80">
        <v>42615</v>
      </c>
      <c r="F24" s="52" t="s">
        <v>32</v>
      </c>
      <c r="G24" s="56">
        <v>285</v>
      </c>
      <c r="H24" s="56">
        <v>14</v>
      </c>
      <c r="I24" s="68">
        <v>14</v>
      </c>
      <c r="J24" s="54">
        <v>9</v>
      </c>
      <c r="K24" s="65">
        <v>6852</v>
      </c>
      <c r="L24" s="66">
        <v>542</v>
      </c>
      <c r="M24" s="65">
        <v>8448</v>
      </c>
      <c r="N24" s="66">
        <v>677</v>
      </c>
      <c r="O24" s="65">
        <v>8399</v>
      </c>
      <c r="P24" s="66">
        <v>694</v>
      </c>
      <c r="Q24" s="59">
        <f t="shared" si="0"/>
        <v>23699</v>
      </c>
      <c r="R24" s="60">
        <f t="shared" si="1"/>
        <v>1913</v>
      </c>
      <c r="S24" s="61">
        <f>R24/I24</f>
        <v>136.64285714285714</v>
      </c>
      <c r="T24" s="62">
        <v>2711</v>
      </c>
      <c r="U24" s="63">
        <f>IF(T24&lt;&gt;0,-(T24-R24)/T24,"")</f>
        <v>-0.29435632607893764</v>
      </c>
      <c r="V24" s="69">
        <v>26407</v>
      </c>
      <c r="W24" s="71">
        <v>2184</v>
      </c>
      <c r="X24" s="61">
        <f>W24/I24</f>
        <v>156</v>
      </c>
      <c r="Y24" s="57">
        <v>3577</v>
      </c>
      <c r="Z24" s="72">
        <v>7377498</v>
      </c>
      <c r="AA24" s="73">
        <v>614866</v>
      </c>
      <c r="AB24" s="114">
        <v>1583</v>
      </c>
      <c r="AC24" s="28"/>
    </row>
    <row r="25" spans="1:29" s="29" customFormat="1" ht="11.25">
      <c r="A25" s="31">
        <v>19</v>
      </c>
      <c r="B25" s="30"/>
      <c r="C25" s="49" t="s">
        <v>91</v>
      </c>
      <c r="D25" s="51" t="s">
        <v>91</v>
      </c>
      <c r="E25" s="64">
        <v>42657</v>
      </c>
      <c r="F25" s="52" t="s">
        <v>34</v>
      </c>
      <c r="G25" s="53">
        <v>129</v>
      </c>
      <c r="H25" s="53">
        <v>36</v>
      </c>
      <c r="I25" s="68">
        <v>36</v>
      </c>
      <c r="J25" s="54">
        <v>3</v>
      </c>
      <c r="K25" s="65">
        <v>4669</v>
      </c>
      <c r="L25" s="66">
        <v>505</v>
      </c>
      <c r="M25" s="65">
        <v>5847</v>
      </c>
      <c r="N25" s="66">
        <v>628</v>
      </c>
      <c r="O25" s="65">
        <v>5770</v>
      </c>
      <c r="P25" s="66">
        <v>613</v>
      </c>
      <c r="Q25" s="59">
        <f t="shared" si="0"/>
        <v>16286</v>
      </c>
      <c r="R25" s="60">
        <f t="shared" si="1"/>
        <v>1746</v>
      </c>
      <c r="S25" s="61">
        <f>R25/I25</f>
        <v>48.5</v>
      </c>
      <c r="T25" s="62">
        <v>6687</v>
      </c>
      <c r="U25" s="63">
        <f>IF(T25&lt;&gt;0,-(T25-R25)/T25,"")</f>
        <v>-0.7388963660834454</v>
      </c>
      <c r="V25" s="69">
        <v>23452.5</v>
      </c>
      <c r="W25" s="70">
        <v>2566</v>
      </c>
      <c r="X25" s="61">
        <f>W25/I25</f>
        <v>71.27777777777777</v>
      </c>
      <c r="Y25" s="77">
        <v>10415</v>
      </c>
      <c r="Z25" s="74">
        <v>309098.77</v>
      </c>
      <c r="AA25" s="75">
        <v>31426</v>
      </c>
      <c r="AB25" s="114">
        <v>2591</v>
      </c>
      <c r="AC25" s="28"/>
    </row>
    <row r="26" spans="1:29" s="29" customFormat="1" ht="11.25">
      <c r="A26" s="31">
        <v>20</v>
      </c>
      <c r="B26" s="30"/>
      <c r="C26" s="49" t="s">
        <v>92</v>
      </c>
      <c r="D26" s="51" t="s">
        <v>92</v>
      </c>
      <c r="E26" s="64">
        <v>42657</v>
      </c>
      <c r="F26" s="52" t="s">
        <v>5</v>
      </c>
      <c r="G26" s="53">
        <v>176</v>
      </c>
      <c r="H26" s="53">
        <v>18</v>
      </c>
      <c r="I26" s="68">
        <v>18</v>
      </c>
      <c r="J26" s="54">
        <v>3</v>
      </c>
      <c r="K26" s="65">
        <v>8657</v>
      </c>
      <c r="L26" s="66">
        <v>370</v>
      </c>
      <c r="M26" s="65">
        <v>5628</v>
      </c>
      <c r="N26" s="66">
        <v>516</v>
      </c>
      <c r="O26" s="65">
        <v>5738.15</v>
      </c>
      <c r="P26" s="66">
        <v>511</v>
      </c>
      <c r="Q26" s="59">
        <f t="shared" si="0"/>
        <v>20023.15</v>
      </c>
      <c r="R26" s="60">
        <f t="shared" si="1"/>
        <v>1397</v>
      </c>
      <c r="S26" s="61">
        <f>R26/I26</f>
        <v>77.61111111111111</v>
      </c>
      <c r="T26" s="62">
        <v>9541</v>
      </c>
      <c r="U26" s="63">
        <f>IF(T26&lt;&gt;0,-(T26-R26)/T26,"")</f>
        <v>-0.8535792893826643</v>
      </c>
      <c r="V26" s="69">
        <v>23395.65</v>
      </c>
      <c r="W26" s="70">
        <v>2228</v>
      </c>
      <c r="X26" s="61">
        <f>W26/I26</f>
        <v>123.77777777777777</v>
      </c>
      <c r="Y26" s="77">
        <v>14860</v>
      </c>
      <c r="Z26" s="74">
        <v>511736.39</v>
      </c>
      <c r="AA26" s="75">
        <v>48232</v>
      </c>
      <c r="AB26" s="114">
        <v>2690</v>
      </c>
      <c r="AC26" s="28"/>
    </row>
    <row r="27" spans="1:29" s="29" customFormat="1" ht="11.25">
      <c r="A27" s="31">
        <v>21</v>
      </c>
      <c r="B27" s="30"/>
      <c r="C27" s="49" t="s">
        <v>47</v>
      </c>
      <c r="D27" s="51" t="s">
        <v>47</v>
      </c>
      <c r="E27" s="64">
        <v>42496</v>
      </c>
      <c r="F27" s="52" t="s">
        <v>5</v>
      </c>
      <c r="G27" s="53">
        <v>188</v>
      </c>
      <c r="H27" s="53">
        <v>1</v>
      </c>
      <c r="I27" s="68">
        <v>1</v>
      </c>
      <c r="J27" s="54">
        <v>10</v>
      </c>
      <c r="K27" s="65">
        <v>0</v>
      </c>
      <c r="L27" s="66">
        <v>0</v>
      </c>
      <c r="M27" s="65">
        <v>0</v>
      </c>
      <c r="N27" s="66">
        <v>0</v>
      </c>
      <c r="O27" s="65">
        <v>0</v>
      </c>
      <c r="P27" s="66">
        <v>0</v>
      </c>
      <c r="Q27" s="59">
        <f t="shared" si="0"/>
        <v>0</v>
      </c>
      <c r="R27" s="60">
        <f t="shared" si="1"/>
        <v>0</v>
      </c>
      <c r="S27" s="61">
        <f>R27/I27</f>
        <v>0</v>
      </c>
      <c r="T27" s="62">
        <v>0</v>
      </c>
      <c r="U27" s="63">
        <f>IF(T27&lt;&gt;0,-(T27-R27)/T27,"")</f>
      </c>
      <c r="V27" s="69">
        <v>21538</v>
      </c>
      <c r="W27" s="70">
        <v>3079</v>
      </c>
      <c r="X27" s="61">
        <f>W27/I27</f>
        <v>3079</v>
      </c>
      <c r="Y27" s="77">
        <v>513</v>
      </c>
      <c r="Z27" s="74">
        <v>871767.25</v>
      </c>
      <c r="AA27" s="75">
        <v>87801</v>
      </c>
      <c r="AB27" s="114">
        <v>2522</v>
      </c>
      <c r="AC27" s="28"/>
    </row>
    <row r="28" spans="1:29" s="29" customFormat="1" ht="11.25">
      <c r="A28" s="31">
        <v>22</v>
      </c>
      <c r="B28" s="27"/>
      <c r="C28" s="50" t="s">
        <v>66</v>
      </c>
      <c r="D28" s="55" t="s">
        <v>66</v>
      </c>
      <c r="E28" s="80">
        <v>42622</v>
      </c>
      <c r="F28" s="52" t="s">
        <v>33</v>
      </c>
      <c r="G28" s="56">
        <v>93</v>
      </c>
      <c r="H28" s="56">
        <v>4</v>
      </c>
      <c r="I28" s="68">
        <v>4</v>
      </c>
      <c r="J28" s="54">
        <v>8</v>
      </c>
      <c r="K28" s="65">
        <v>5166</v>
      </c>
      <c r="L28" s="66">
        <v>339</v>
      </c>
      <c r="M28" s="65">
        <v>5517</v>
      </c>
      <c r="N28" s="66">
        <v>325</v>
      </c>
      <c r="O28" s="65">
        <v>4142</v>
      </c>
      <c r="P28" s="66">
        <v>300</v>
      </c>
      <c r="Q28" s="59">
        <f t="shared" si="0"/>
        <v>14825</v>
      </c>
      <c r="R28" s="60">
        <f t="shared" si="1"/>
        <v>964</v>
      </c>
      <c r="S28" s="61">
        <f>R28/I28</f>
        <v>241</v>
      </c>
      <c r="T28" s="62">
        <v>2093</v>
      </c>
      <c r="U28" s="63">
        <f>IF(T28&lt;&gt;0,-(T28-R28)/T28,"")</f>
        <v>-0.539417104634496</v>
      </c>
      <c r="V28" s="69">
        <v>19938</v>
      </c>
      <c r="W28" s="70">
        <v>1416</v>
      </c>
      <c r="X28" s="61">
        <f>W28/I28</f>
        <v>354</v>
      </c>
      <c r="Y28" s="57">
        <v>3621</v>
      </c>
      <c r="Z28" s="72">
        <v>2502716</v>
      </c>
      <c r="AA28" s="73">
        <v>172969</v>
      </c>
      <c r="AB28" s="114">
        <v>2648</v>
      </c>
      <c r="AC28" s="28"/>
    </row>
    <row r="29" spans="1:29" s="29" customFormat="1" ht="11.25">
      <c r="A29" s="31">
        <v>23</v>
      </c>
      <c r="B29" s="30"/>
      <c r="C29" s="49" t="s">
        <v>46</v>
      </c>
      <c r="D29" s="58" t="s">
        <v>46</v>
      </c>
      <c r="E29" s="64">
        <v>42482</v>
      </c>
      <c r="F29" s="52" t="s">
        <v>38</v>
      </c>
      <c r="G29" s="53">
        <v>15</v>
      </c>
      <c r="H29" s="53">
        <v>12</v>
      </c>
      <c r="I29" s="68">
        <v>12</v>
      </c>
      <c r="J29" s="54">
        <v>2</v>
      </c>
      <c r="K29" s="65">
        <v>3671</v>
      </c>
      <c r="L29" s="66">
        <v>300</v>
      </c>
      <c r="M29" s="65">
        <v>3417.5</v>
      </c>
      <c r="N29" s="66">
        <v>317</v>
      </c>
      <c r="O29" s="65">
        <v>2458</v>
      </c>
      <c r="P29" s="66">
        <v>204</v>
      </c>
      <c r="Q29" s="59">
        <f t="shared" si="0"/>
        <v>9546.5</v>
      </c>
      <c r="R29" s="60">
        <f t="shared" si="1"/>
        <v>821</v>
      </c>
      <c r="S29" s="61">
        <f>R29/I29</f>
        <v>68.41666666666667</v>
      </c>
      <c r="T29" s="62">
        <v>607</v>
      </c>
      <c r="U29" s="63">
        <f>IF(T29&lt;&gt;0,-(T29-R29)/T29,"")</f>
        <v>0.3525535420098847</v>
      </c>
      <c r="V29" s="69">
        <v>15626.3</v>
      </c>
      <c r="W29" s="70">
        <v>1418</v>
      </c>
      <c r="X29" s="61">
        <f>W29/I29</f>
        <v>118.16666666666667</v>
      </c>
      <c r="Y29" s="77">
        <v>1228</v>
      </c>
      <c r="Z29" s="74">
        <v>35581.8</v>
      </c>
      <c r="AA29" s="75">
        <v>2928</v>
      </c>
      <c r="AB29" s="114">
        <v>2500</v>
      </c>
      <c r="AC29" s="28"/>
    </row>
    <row r="30" spans="1:29" s="29" customFormat="1" ht="11.25">
      <c r="A30" s="31">
        <v>24</v>
      </c>
      <c r="B30" s="30"/>
      <c r="C30" s="50" t="s">
        <v>85</v>
      </c>
      <c r="D30" s="55" t="s">
        <v>86</v>
      </c>
      <c r="E30" s="80">
        <v>42650</v>
      </c>
      <c r="F30" s="52" t="s">
        <v>32</v>
      </c>
      <c r="G30" s="56">
        <v>189</v>
      </c>
      <c r="H30" s="56">
        <v>15</v>
      </c>
      <c r="I30" s="68">
        <v>15</v>
      </c>
      <c r="J30" s="54">
        <v>4</v>
      </c>
      <c r="K30" s="65">
        <v>2839</v>
      </c>
      <c r="L30" s="66">
        <v>283</v>
      </c>
      <c r="M30" s="65">
        <v>3590</v>
      </c>
      <c r="N30" s="66">
        <v>309</v>
      </c>
      <c r="O30" s="65">
        <v>2620</v>
      </c>
      <c r="P30" s="66">
        <v>237</v>
      </c>
      <c r="Q30" s="59">
        <f t="shared" si="0"/>
        <v>9049</v>
      </c>
      <c r="R30" s="60">
        <f t="shared" si="1"/>
        <v>829</v>
      </c>
      <c r="S30" s="61">
        <f>R30/I30</f>
        <v>55.266666666666666</v>
      </c>
      <c r="T30" s="62">
        <v>15303</v>
      </c>
      <c r="U30" s="63">
        <f>IF(T30&lt;&gt;0,-(T30-R30)/T30,"")</f>
        <v>-0.9458276155002288</v>
      </c>
      <c r="V30" s="69">
        <v>9870</v>
      </c>
      <c r="W30" s="71">
        <v>916</v>
      </c>
      <c r="X30" s="61">
        <f>W30/I30</f>
        <v>61.06666666666667</v>
      </c>
      <c r="Y30" s="57">
        <v>18507</v>
      </c>
      <c r="Z30" s="72">
        <v>1059881</v>
      </c>
      <c r="AA30" s="73">
        <v>92219</v>
      </c>
      <c r="AB30" s="114">
        <v>2676</v>
      </c>
      <c r="AC30" s="28"/>
    </row>
    <row r="31" spans="1:29" s="29" customFormat="1" ht="11.25">
      <c r="A31" s="31">
        <v>25</v>
      </c>
      <c r="B31" s="30"/>
      <c r="C31" s="49" t="s">
        <v>74</v>
      </c>
      <c r="D31" s="51" t="s">
        <v>75</v>
      </c>
      <c r="E31" s="64">
        <v>42643</v>
      </c>
      <c r="F31" s="52" t="s">
        <v>36</v>
      </c>
      <c r="G31" s="53">
        <v>25</v>
      </c>
      <c r="H31" s="53">
        <v>5</v>
      </c>
      <c r="I31" s="68">
        <v>5</v>
      </c>
      <c r="J31" s="54">
        <v>5</v>
      </c>
      <c r="K31" s="65">
        <v>2114</v>
      </c>
      <c r="L31" s="66">
        <v>245</v>
      </c>
      <c r="M31" s="65">
        <v>1816</v>
      </c>
      <c r="N31" s="66">
        <v>188</v>
      </c>
      <c r="O31" s="65">
        <v>1793</v>
      </c>
      <c r="P31" s="66">
        <v>195</v>
      </c>
      <c r="Q31" s="59">
        <f t="shared" si="0"/>
        <v>5723</v>
      </c>
      <c r="R31" s="60">
        <f t="shared" si="1"/>
        <v>628</v>
      </c>
      <c r="S31" s="61">
        <f>R31/I31</f>
        <v>125.6</v>
      </c>
      <c r="T31" s="62">
        <v>924</v>
      </c>
      <c r="U31" s="63">
        <f>IF(T31&lt;&gt;0,-(T31-R31)/T31,"")</f>
        <v>-0.3203463203463203</v>
      </c>
      <c r="V31" s="69">
        <v>8670</v>
      </c>
      <c r="W31" s="71">
        <v>928</v>
      </c>
      <c r="X31" s="61">
        <f>W31/I31</f>
        <v>185.6</v>
      </c>
      <c r="Y31" s="77">
        <v>1509</v>
      </c>
      <c r="Z31" s="72">
        <v>216776.10000000003</v>
      </c>
      <c r="AA31" s="73">
        <v>15475</v>
      </c>
      <c r="AB31" s="114">
        <v>2673</v>
      </c>
      <c r="AC31" s="28"/>
    </row>
    <row r="32" spans="1:29" s="29" customFormat="1" ht="11.25">
      <c r="A32" s="31">
        <v>26</v>
      </c>
      <c r="B32" s="30"/>
      <c r="C32" s="49" t="s">
        <v>67</v>
      </c>
      <c r="D32" s="58" t="s">
        <v>67</v>
      </c>
      <c r="E32" s="64">
        <v>42629</v>
      </c>
      <c r="F32" s="52" t="s">
        <v>38</v>
      </c>
      <c r="G32" s="53">
        <v>19</v>
      </c>
      <c r="H32" s="53">
        <v>7</v>
      </c>
      <c r="I32" s="68">
        <v>7</v>
      </c>
      <c r="J32" s="54">
        <v>7</v>
      </c>
      <c r="K32" s="65">
        <v>746</v>
      </c>
      <c r="L32" s="66">
        <v>58</v>
      </c>
      <c r="M32" s="65">
        <v>917</v>
      </c>
      <c r="N32" s="66">
        <v>81</v>
      </c>
      <c r="O32" s="65">
        <v>647</v>
      </c>
      <c r="P32" s="66">
        <v>53</v>
      </c>
      <c r="Q32" s="59">
        <f t="shared" si="0"/>
        <v>2310</v>
      </c>
      <c r="R32" s="60">
        <f t="shared" si="1"/>
        <v>192</v>
      </c>
      <c r="S32" s="61">
        <f>R32/I32</f>
        <v>27.428571428571427</v>
      </c>
      <c r="T32" s="62">
        <v>821</v>
      </c>
      <c r="U32" s="63">
        <f>IF(T32&lt;&gt;0,-(T32-R32)/T32,"")</f>
        <v>-0.7661388550548112</v>
      </c>
      <c r="V32" s="69">
        <v>4555.43</v>
      </c>
      <c r="W32" s="70">
        <v>490</v>
      </c>
      <c r="X32" s="61">
        <f>W32/I32</f>
        <v>70</v>
      </c>
      <c r="Y32" s="77">
        <v>2053</v>
      </c>
      <c r="Z32" s="74">
        <v>190848.53</v>
      </c>
      <c r="AA32" s="75">
        <v>18866</v>
      </c>
      <c r="AB32" s="114">
        <v>2658</v>
      </c>
      <c r="AC32" s="28"/>
    </row>
    <row r="33" spans="1:29" s="29" customFormat="1" ht="11.25">
      <c r="A33" s="31">
        <v>27</v>
      </c>
      <c r="B33" s="30"/>
      <c r="C33" s="49" t="s">
        <v>63</v>
      </c>
      <c r="D33" s="51" t="s">
        <v>64</v>
      </c>
      <c r="E33" s="64">
        <v>42622</v>
      </c>
      <c r="F33" s="52" t="s">
        <v>36</v>
      </c>
      <c r="G33" s="53">
        <v>34</v>
      </c>
      <c r="H33" s="53">
        <v>6</v>
      </c>
      <c r="I33" s="68">
        <v>6</v>
      </c>
      <c r="J33" s="54">
        <v>7</v>
      </c>
      <c r="K33" s="65">
        <v>0</v>
      </c>
      <c r="L33" s="66">
        <v>0</v>
      </c>
      <c r="M33" s="65">
        <v>0</v>
      </c>
      <c r="N33" s="66">
        <v>0</v>
      </c>
      <c r="O33" s="65">
        <v>0</v>
      </c>
      <c r="P33" s="66">
        <v>0</v>
      </c>
      <c r="Q33" s="59">
        <f t="shared" si="0"/>
        <v>0</v>
      </c>
      <c r="R33" s="60">
        <f t="shared" si="1"/>
        <v>0</v>
      </c>
      <c r="S33" s="61">
        <f>R33/I33</f>
        <v>0</v>
      </c>
      <c r="T33" s="62">
        <v>0</v>
      </c>
      <c r="U33" s="63">
        <f>IF(T33&lt;&gt;0,-(T33-R33)/T33,"")</f>
      </c>
      <c r="V33" s="69">
        <v>4428.85</v>
      </c>
      <c r="W33" s="71">
        <v>445</v>
      </c>
      <c r="X33" s="61">
        <f>W33/I33</f>
        <v>74.16666666666667</v>
      </c>
      <c r="Y33" s="77">
        <v>320</v>
      </c>
      <c r="Z33" s="72">
        <v>153035.96</v>
      </c>
      <c r="AA33" s="73">
        <v>11435</v>
      </c>
      <c r="AB33" s="114">
        <v>2650</v>
      </c>
      <c r="AC33" s="28"/>
    </row>
    <row r="34" spans="1:29" s="29" customFormat="1" ht="11.25">
      <c r="A34" s="31">
        <v>28</v>
      </c>
      <c r="B34" s="30"/>
      <c r="C34" s="49" t="s">
        <v>90</v>
      </c>
      <c r="D34" s="51" t="s">
        <v>90</v>
      </c>
      <c r="E34" s="64">
        <v>42657</v>
      </c>
      <c r="F34" s="52" t="s">
        <v>36</v>
      </c>
      <c r="G34" s="53">
        <v>133</v>
      </c>
      <c r="H34" s="53">
        <v>12</v>
      </c>
      <c r="I34" s="68">
        <v>12</v>
      </c>
      <c r="J34" s="54">
        <v>3</v>
      </c>
      <c r="K34" s="65">
        <v>544</v>
      </c>
      <c r="L34" s="66">
        <v>80</v>
      </c>
      <c r="M34" s="65">
        <v>954</v>
      </c>
      <c r="N34" s="66">
        <v>128</v>
      </c>
      <c r="O34" s="65">
        <v>768</v>
      </c>
      <c r="P34" s="66">
        <v>109</v>
      </c>
      <c r="Q34" s="59">
        <f t="shared" si="0"/>
        <v>2266</v>
      </c>
      <c r="R34" s="60">
        <f t="shared" si="1"/>
        <v>317</v>
      </c>
      <c r="S34" s="61">
        <f>R34/I34</f>
        <v>26.416666666666668</v>
      </c>
      <c r="T34" s="62">
        <v>966</v>
      </c>
      <c r="U34" s="63">
        <f>IF(T34&lt;&gt;0,-(T34-R34)/T34,"")</f>
        <v>-0.6718426501035196</v>
      </c>
      <c r="V34" s="69">
        <v>3660</v>
      </c>
      <c r="W34" s="71">
        <v>564</v>
      </c>
      <c r="X34" s="61">
        <f>W34/I34</f>
        <v>47</v>
      </c>
      <c r="Y34" s="77">
        <v>1571</v>
      </c>
      <c r="Z34" s="72">
        <v>131178.21000000002</v>
      </c>
      <c r="AA34" s="73">
        <v>12573</v>
      </c>
      <c r="AB34" s="114">
        <v>2687</v>
      </c>
      <c r="AC34" s="28"/>
    </row>
    <row r="35" spans="1:29" s="29" customFormat="1" ht="11.25">
      <c r="A35" s="31">
        <v>29</v>
      </c>
      <c r="B35" s="30"/>
      <c r="C35" s="49" t="s">
        <v>88</v>
      </c>
      <c r="D35" s="51" t="s">
        <v>89</v>
      </c>
      <c r="E35" s="64">
        <v>42657</v>
      </c>
      <c r="F35" s="52" t="s">
        <v>38</v>
      </c>
      <c r="G35" s="53">
        <v>16</v>
      </c>
      <c r="H35" s="53">
        <v>5</v>
      </c>
      <c r="I35" s="68">
        <v>5</v>
      </c>
      <c r="J35" s="54">
        <v>3</v>
      </c>
      <c r="K35" s="65">
        <v>601</v>
      </c>
      <c r="L35" s="66">
        <v>37</v>
      </c>
      <c r="M35" s="65">
        <v>514</v>
      </c>
      <c r="N35" s="66">
        <v>36</v>
      </c>
      <c r="O35" s="65">
        <v>600</v>
      </c>
      <c r="P35" s="66">
        <v>37</v>
      </c>
      <c r="Q35" s="59">
        <f t="shared" si="0"/>
        <v>1715</v>
      </c>
      <c r="R35" s="60">
        <f t="shared" si="1"/>
        <v>110</v>
      </c>
      <c r="S35" s="61">
        <f>R35/I35</f>
        <v>22</v>
      </c>
      <c r="T35" s="62">
        <v>370</v>
      </c>
      <c r="U35" s="63">
        <f>IF(T35&lt;&gt;0,-(T35-R35)/T35,"")</f>
        <v>-0.7027027027027027</v>
      </c>
      <c r="V35" s="69">
        <v>2906</v>
      </c>
      <c r="W35" s="70">
        <v>201</v>
      </c>
      <c r="X35" s="61">
        <f>W35/I35</f>
        <v>40.2</v>
      </c>
      <c r="Y35" s="77">
        <v>707</v>
      </c>
      <c r="Z35" s="74">
        <v>27106.3</v>
      </c>
      <c r="AA35" s="75">
        <v>2277</v>
      </c>
      <c r="AB35" s="114">
        <v>2615</v>
      </c>
      <c r="AC35" s="28"/>
    </row>
    <row r="36" spans="1:29" s="29" customFormat="1" ht="11.25">
      <c r="A36" s="31">
        <v>30</v>
      </c>
      <c r="B36" s="30"/>
      <c r="C36" s="49" t="s">
        <v>60</v>
      </c>
      <c r="D36" s="51" t="s">
        <v>59</v>
      </c>
      <c r="E36" s="64">
        <v>42608</v>
      </c>
      <c r="F36" s="52" t="s">
        <v>5</v>
      </c>
      <c r="G36" s="53">
        <v>4</v>
      </c>
      <c r="H36" s="53">
        <v>3</v>
      </c>
      <c r="I36" s="68">
        <v>3</v>
      </c>
      <c r="J36" s="54">
        <v>9</v>
      </c>
      <c r="K36" s="65">
        <v>346</v>
      </c>
      <c r="L36" s="66">
        <v>35</v>
      </c>
      <c r="M36" s="65">
        <v>983.5</v>
      </c>
      <c r="N36" s="66">
        <v>98</v>
      </c>
      <c r="O36" s="65">
        <v>880.5</v>
      </c>
      <c r="P36" s="66">
        <v>88</v>
      </c>
      <c r="Q36" s="59">
        <f t="shared" si="0"/>
        <v>2210</v>
      </c>
      <c r="R36" s="60">
        <f t="shared" si="1"/>
        <v>221</v>
      </c>
      <c r="S36" s="61">
        <f>R36/I36</f>
        <v>73.66666666666667</v>
      </c>
      <c r="T36" s="62">
        <v>0</v>
      </c>
      <c r="U36" s="63">
        <f>IF(T36&lt;&gt;0,-(T36-R36)/T36,"")</f>
      </c>
      <c r="V36" s="69">
        <v>2873</v>
      </c>
      <c r="W36" s="70">
        <v>296</v>
      </c>
      <c r="X36" s="61">
        <f>W36/I36</f>
        <v>98.66666666666667</v>
      </c>
      <c r="Y36" s="77">
        <v>89</v>
      </c>
      <c r="Z36" s="74">
        <v>233448.05</v>
      </c>
      <c r="AA36" s="75">
        <v>21321</v>
      </c>
      <c r="AB36" s="114">
        <v>2367</v>
      </c>
      <c r="AC36" s="28"/>
    </row>
    <row r="37" spans="1:29" s="29" customFormat="1" ht="11.25">
      <c r="A37" s="31">
        <v>31</v>
      </c>
      <c r="B37" s="87" t="s">
        <v>24</v>
      </c>
      <c r="C37" s="49" t="s">
        <v>112</v>
      </c>
      <c r="D37" s="58" t="s">
        <v>112</v>
      </c>
      <c r="E37" s="64">
        <v>42678</v>
      </c>
      <c r="F37" s="52" t="s">
        <v>38</v>
      </c>
      <c r="G37" s="53">
        <v>6</v>
      </c>
      <c r="H37" s="53">
        <v>6</v>
      </c>
      <c r="I37" s="68">
        <v>6</v>
      </c>
      <c r="J37" s="54">
        <v>0</v>
      </c>
      <c r="K37" s="65"/>
      <c r="L37" s="66"/>
      <c r="M37" s="65"/>
      <c r="N37" s="66"/>
      <c r="O37" s="65"/>
      <c r="P37" s="66"/>
      <c r="Q37" s="59"/>
      <c r="R37" s="60"/>
      <c r="S37" s="61"/>
      <c r="T37" s="62"/>
      <c r="U37" s="63"/>
      <c r="V37" s="69">
        <v>2519</v>
      </c>
      <c r="W37" s="70">
        <v>287</v>
      </c>
      <c r="X37" s="61">
        <f>W37/I37</f>
        <v>47.833333333333336</v>
      </c>
      <c r="Y37" s="77"/>
      <c r="Z37" s="74">
        <v>2519</v>
      </c>
      <c r="AA37" s="75">
        <v>287</v>
      </c>
      <c r="AB37" s="114">
        <v>2707</v>
      </c>
      <c r="AC37" s="28"/>
    </row>
    <row r="38" spans="1:29" s="29" customFormat="1" ht="11.25">
      <c r="A38" s="31">
        <v>32</v>
      </c>
      <c r="B38" s="27"/>
      <c r="C38" s="50" t="s">
        <v>50</v>
      </c>
      <c r="D38" s="55" t="s">
        <v>51</v>
      </c>
      <c r="E38" s="80">
        <v>42566</v>
      </c>
      <c r="F38" s="52" t="s">
        <v>4</v>
      </c>
      <c r="G38" s="56">
        <v>345</v>
      </c>
      <c r="H38" s="56">
        <v>1</v>
      </c>
      <c r="I38" s="68">
        <v>1</v>
      </c>
      <c r="J38" s="54">
        <v>15</v>
      </c>
      <c r="K38" s="65">
        <v>0</v>
      </c>
      <c r="L38" s="66">
        <v>0</v>
      </c>
      <c r="M38" s="65">
        <v>750</v>
      </c>
      <c r="N38" s="66">
        <v>47</v>
      </c>
      <c r="O38" s="65">
        <v>0</v>
      </c>
      <c r="P38" s="66">
        <v>0</v>
      </c>
      <c r="Q38" s="59">
        <f aca="true" t="shared" si="2" ref="Q38:Q57">K38+M38+O38</f>
        <v>750</v>
      </c>
      <c r="R38" s="60">
        <f aca="true" t="shared" si="3" ref="R38:R57">L38+N38+P38</f>
        <v>47</v>
      </c>
      <c r="S38" s="61">
        <f>R38/I38</f>
        <v>47</v>
      </c>
      <c r="T38" s="62">
        <v>34</v>
      </c>
      <c r="U38" s="63">
        <f>IF(T38&lt;&gt;0,-(T38-R38)/T38,"")</f>
        <v>0.38235294117647056</v>
      </c>
      <c r="V38" s="69">
        <v>1567.5</v>
      </c>
      <c r="W38" s="70">
        <v>156</v>
      </c>
      <c r="X38" s="61">
        <f>W38/I38</f>
        <v>156</v>
      </c>
      <c r="Y38" s="57">
        <v>457</v>
      </c>
      <c r="Z38" s="72">
        <v>14642944.300000003</v>
      </c>
      <c r="AA38" s="73">
        <v>1304174</v>
      </c>
      <c r="AB38" s="114">
        <v>2596</v>
      </c>
      <c r="AC38" s="28"/>
    </row>
    <row r="39" spans="1:29" s="29" customFormat="1" ht="11.25">
      <c r="A39" s="31">
        <v>33</v>
      </c>
      <c r="B39" s="30"/>
      <c r="C39" s="49" t="s">
        <v>98</v>
      </c>
      <c r="D39" s="51" t="s">
        <v>98</v>
      </c>
      <c r="E39" s="64">
        <v>42664</v>
      </c>
      <c r="F39" s="52" t="s">
        <v>5</v>
      </c>
      <c r="G39" s="53">
        <v>14</v>
      </c>
      <c r="H39" s="53">
        <v>1</v>
      </c>
      <c r="I39" s="68">
        <v>1</v>
      </c>
      <c r="J39" s="54">
        <v>2</v>
      </c>
      <c r="K39" s="65">
        <v>352</v>
      </c>
      <c r="L39" s="66">
        <v>37</v>
      </c>
      <c r="M39" s="65">
        <v>384</v>
      </c>
      <c r="N39" s="66">
        <v>41</v>
      </c>
      <c r="O39" s="65">
        <v>178</v>
      </c>
      <c r="P39" s="66">
        <v>18</v>
      </c>
      <c r="Q39" s="59">
        <f t="shared" si="2"/>
        <v>914</v>
      </c>
      <c r="R39" s="60">
        <f t="shared" si="3"/>
        <v>96</v>
      </c>
      <c r="S39" s="61">
        <f>R39/I39</f>
        <v>96</v>
      </c>
      <c r="T39" s="62">
        <v>411</v>
      </c>
      <c r="U39" s="63">
        <f>IF(T39&lt;&gt;0,-(T39-R39)/T39,"")</f>
        <v>-0.7664233576642335</v>
      </c>
      <c r="V39" s="69">
        <v>1301</v>
      </c>
      <c r="W39" s="70">
        <v>138</v>
      </c>
      <c r="X39" s="61">
        <f>W39/I39</f>
        <v>138</v>
      </c>
      <c r="Y39" s="77">
        <v>810</v>
      </c>
      <c r="Z39" s="74">
        <v>9395</v>
      </c>
      <c r="AA39" s="75">
        <v>948</v>
      </c>
      <c r="AB39" s="114">
        <v>2695</v>
      </c>
      <c r="AC39" s="28"/>
    </row>
    <row r="40" spans="1:29" s="29" customFormat="1" ht="11.25">
      <c r="A40" s="31">
        <v>34</v>
      </c>
      <c r="B40" s="30"/>
      <c r="C40" s="49" t="s">
        <v>93</v>
      </c>
      <c r="D40" s="51"/>
      <c r="E40" s="64">
        <v>42657</v>
      </c>
      <c r="F40" s="52" t="s">
        <v>1</v>
      </c>
      <c r="G40" s="53">
        <v>77</v>
      </c>
      <c r="H40" s="53">
        <v>8</v>
      </c>
      <c r="I40" s="68">
        <v>8</v>
      </c>
      <c r="J40" s="54">
        <v>3</v>
      </c>
      <c r="K40" s="65">
        <v>226</v>
      </c>
      <c r="L40" s="66">
        <v>25</v>
      </c>
      <c r="M40" s="65">
        <v>312</v>
      </c>
      <c r="N40" s="66">
        <v>42</v>
      </c>
      <c r="O40" s="65">
        <v>326</v>
      </c>
      <c r="P40" s="66">
        <v>38</v>
      </c>
      <c r="Q40" s="59">
        <f t="shared" si="2"/>
        <v>864</v>
      </c>
      <c r="R40" s="60">
        <f t="shared" si="3"/>
        <v>105</v>
      </c>
      <c r="S40" s="61">
        <f>R40/I40</f>
        <v>13.125</v>
      </c>
      <c r="T40" s="62">
        <v>625</v>
      </c>
      <c r="U40" s="63">
        <f>IF(T40&lt;&gt;0,-(T40-R40)/T40,"")</f>
        <v>-0.832</v>
      </c>
      <c r="V40" s="69">
        <v>1294</v>
      </c>
      <c r="W40" s="70">
        <v>155</v>
      </c>
      <c r="X40" s="61">
        <f>W40/I40</f>
        <v>19.375</v>
      </c>
      <c r="Y40" s="77">
        <v>700</v>
      </c>
      <c r="Z40" s="76">
        <v>94518.96</v>
      </c>
      <c r="AA40" s="77">
        <v>8284</v>
      </c>
      <c r="AB40" s="114">
        <v>2692</v>
      </c>
      <c r="AC40" s="28"/>
    </row>
    <row r="41" spans="1:29" s="29" customFormat="1" ht="11.25">
      <c r="A41" s="31">
        <v>35</v>
      </c>
      <c r="B41" s="30"/>
      <c r="C41" s="49" t="s">
        <v>39</v>
      </c>
      <c r="D41" s="51" t="s">
        <v>40</v>
      </c>
      <c r="E41" s="64">
        <v>42419</v>
      </c>
      <c r="F41" s="52" t="s">
        <v>36</v>
      </c>
      <c r="G41" s="53">
        <v>1</v>
      </c>
      <c r="H41" s="53">
        <v>1</v>
      </c>
      <c r="I41" s="68">
        <v>1</v>
      </c>
      <c r="J41" s="54">
        <v>20</v>
      </c>
      <c r="K41" s="65">
        <v>0</v>
      </c>
      <c r="L41" s="66">
        <v>0</v>
      </c>
      <c r="M41" s="65">
        <v>0</v>
      </c>
      <c r="N41" s="66">
        <v>0</v>
      </c>
      <c r="O41" s="65">
        <v>0</v>
      </c>
      <c r="P41" s="66">
        <v>0</v>
      </c>
      <c r="Q41" s="59">
        <f t="shared" si="2"/>
        <v>0</v>
      </c>
      <c r="R41" s="60">
        <f t="shared" si="3"/>
        <v>0</v>
      </c>
      <c r="S41" s="61">
        <f>R41/I41</f>
        <v>0</v>
      </c>
      <c r="T41" s="62">
        <v>0</v>
      </c>
      <c r="U41" s="63">
        <f>IF(T41&lt;&gt;0,-(T41-R41)/T41,"")</f>
      </c>
      <c r="V41" s="69">
        <v>1188</v>
      </c>
      <c r="W41" s="71">
        <v>238</v>
      </c>
      <c r="X41" s="61">
        <f>W41/I41</f>
        <v>238</v>
      </c>
      <c r="Y41" s="77">
        <v>475</v>
      </c>
      <c r="Z41" s="72">
        <v>1041975.5200000001</v>
      </c>
      <c r="AA41" s="73">
        <v>99007</v>
      </c>
      <c r="AB41" s="114">
        <v>2439</v>
      </c>
      <c r="AC41" s="28"/>
    </row>
    <row r="42" spans="1:29" s="29" customFormat="1" ht="11.25">
      <c r="A42" s="31">
        <v>36</v>
      </c>
      <c r="B42" s="30"/>
      <c r="C42" s="49" t="s">
        <v>68</v>
      </c>
      <c r="D42" s="58" t="s">
        <v>68</v>
      </c>
      <c r="E42" s="64">
        <v>42636</v>
      </c>
      <c r="F42" s="52" t="s">
        <v>38</v>
      </c>
      <c r="G42" s="53">
        <v>11</v>
      </c>
      <c r="H42" s="53">
        <v>1</v>
      </c>
      <c r="I42" s="68">
        <v>1</v>
      </c>
      <c r="J42" s="54">
        <v>6</v>
      </c>
      <c r="K42" s="65">
        <v>196</v>
      </c>
      <c r="L42" s="66">
        <v>14</v>
      </c>
      <c r="M42" s="65">
        <v>336</v>
      </c>
      <c r="N42" s="66">
        <v>24</v>
      </c>
      <c r="O42" s="65">
        <v>252</v>
      </c>
      <c r="P42" s="66">
        <v>18</v>
      </c>
      <c r="Q42" s="59">
        <f t="shared" si="2"/>
        <v>784</v>
      </c>
      <c r="R42" s="60">
        <f t="shared" si="3"/>
        <v>56</v>
      </c>
      <c r="S42" s="61">
        <f>R42/I42</f>
        <v>56</v>
      </c>
      <c r="T42" s="62">
        <v>218</v>
      </c>
      <c r="U42" s="63">
        <f>IF(T42&lt;&gt;0,-(T42-R42)/T42,"")</f>
        <v>-0.7431192660550459</v>
      </c>
      <c r="V42" s="69">
        <v>1036</v>
      </c>
      <c r="W42" s="70">
        <v>74</v>
      </c>
      <c r="X42" s="61">
        <f>W42/I42</f>
        <v>74</v>
      </c>
      <c r="Y42" s="77">
        <v>416</v>
      </c>
      <c r="Z42" s="74">
        <v>65443.3</v>
      </c>
      <c r="AA42" s="75">
        <v>5209</v>
      </c>
      <c r="AB42" s="114">
        <v>2547</v>
      </c>
      <c r="AC42" s="28"/>
    </row>
    <row r="43" spans="1:29" s="29" customFormat="1" ht="11.25">
      <c r="A43" s="31">
        <v>37</v>
      </c>
      <c r="B43" s="30"/>
      <c r="C43" s="49" t="s">
        <v>69</v>
      </c>
      <c r="D43" s="51" t="s">
        <v>69</v>
      </c>
      <c r="E43" s="64">
        <v>42636</v>
      </c>
      <c r="F43" s="52" t="s">
        <v>36</v>
      </c>
      <c r="G43" s="53">
        <v>111</v>
      </c>
      <c r="H43" s="53">
        <v>4</v>
      </c>
      <c r="I43" s="68">
        <v>4</v>
      </c>
      <c r="J43" s="54">
        <v>6</v>
      </c>
      <c r="K43" s="65">
        <v>158</v>
      </c>
      <c r="L43" s="66">
        <v>17</v>
      </c>
      <c r="M43" s="65">
        <v>241</v>
      </c>
      <c r="N43" s="66">
        <v>29</v>
      </c>
      <c r="O43" s="65">
        <v>210</v>
      </c>
      <c r="P43" s="66">
        <v>23</v>
      </c>
      <c r="Q43" s="59">
        <f t="shared" si="2"/>
        <v>609</v>
      </c>
      <c r="R43" s="60">
        <f t="shared" si="3"/>
        <v>69</v>
      </c>
      <c r="S43" s="61">
        <f>R43/I43</f>
        <v>17.25</v>
      </c>
      <c r="T43" s="62">
        <v>697</v>
      </c>
      <c r="U43" s="63">
        <f>IF(T43&lt;&gt;0,-(T43-R43)/T43,"")</f>
        <v>-0.9010043041606887</v>
      </c>
      <c r="V43" s="69">
        <v>910</v>
      </c>
      <c r="W43" s="71">
        <v>104</v>
      </c>
      <c r="X43" s="61">
        <f>W43/I43</f>
        <v>26</v>
      </c>
      <c r="Y43" s="77">
        <v>1457</v>
      </c>
      <c r="Z43" s="72">
        <v>950884.04</v>
      </c>
      <c r="AA43" s="73">
        <v>81595</v>
      </c>
      <c r="AB43" s="114">
        <v>2663</v>
      </c>
      <c r="AC43" s="28"/>
    </row>
    <row r="44" spans="1:29" s="29" customFormat="1" ht="11.25">
      <c r="A44" s="31">
        <v>38</v>
      </c>
      <c r="B44" s="30"/>
      <c r="C44" s="50" t="s">
        <v>55</v>
      </c>
      <c r="D44" s="55" t="s">
        <v>54</v>
      </c>
      <c r="E44" s="80">
        <v>42587</v>
      </c>
      <c r="F44" s="52" t="s">
        <v>32</v>
      </c>
      <c r="G44" s="56">
        <v>271</v>
      </c>
      <c r="H44" s="56">
        <v>1</v>
      </c>
      <c r="I44" s="68">
        <v>1</v>
      </c>
      <c r="J44" s="54">
        <v>13</v>
      </c>
      <c r="K44" s="65">
        <v>155</v>
      </c>
      <c r="L44" s="66">
        <v>25</v>
      </c>
      <c r="M44" s="65">
        <v>210</v>
      </c>
      <c r="N44" s="66">
        <v>34</v>
      </c>
      <c r="O44" s="65">
        <v>263</v>
      </c>
      <c r="P44" s="66">
        <v>42</v>
      </c>
      <c r="Q44" s="59">
        <f t="shared" si="2"/>
        <v>628</v>
      </c>
      <c r="R44" s="60">
        <f t="shared" si="3"/>
        <v>101</v>
      </c>
      <c r="S44" s="61">
        <f>R44/I44</f>
        <v>101</v>
      </c>
      <c r="T44" s="62">
        <v>144</v>
      </c>
      <c r="U44" s="63">
        <f>IF(T44&lt;&gt;0,-(T44-R44)/T44,"")</f>
        <v>-0.2986111111111111</v>
      </c>
      <c r="V44" s="69">
        <v>901</v>
      </c>
      <c r="W44" s="71">
        <v>146</v>
      </c>
      <c r="X44" s="61">
        <f>W44/I44</f>
        <v>146</v>
      </c>
      <c r="Y44" s="57">
        <v>161</v>
      </c>
      <c r="Z44" s="72">
        <v>4902975</v>
      </c>
      <c r="AA44" s="73">
        <v>418260</v>
      </c>
      <c r="AB44" s="114">
        <v>2620</v>
      </c>
      <c r="AC44" s="28"/>
    </row>
    <row r="45" spans="1:29" s="29" customFormat="1" ht="11.25">
      <c r="A45" s="31">
        <v>39</v>
      </c>
      <c r="B45" s="30"/>
      <c r="C45" s="49" t="s">
        <v>65</v>
      </c>
      <c r="D45" s="51" t="s">
        <v>65</v>
      </c>
      <c r="E45" s="64">
        <v>42622</v>
      </c>
      <c r="F45" s="52" t="s">
        <v>1</v>
      </c>
      <c r="G45" s="53">
        <v>152</v>
      </c>
      <c r="H45" s="53">
        <v>3</v>
      </c>
      <c r="I45" s="68">
        <v>3</v>
      </c>
      <c r="J45" s="54">
        <v>6</v>
      </c>
      <c r="K45" s="65">
        <v>162</v>
      </c>
      <c r="L45" s="66">
        <v>18</v>
      </c>
      <c r="M45" s="65">
        <v>229</v>
      </c>
      <c r="N45" s="66">
        <v>25</v>
      </c>
      <c r="O45" s="65">
        <v>209</v>
      </c>
      <c r="P45" s="66">
        <v>23</v>
      </c>
      <c r="Q45" s="59">
        <f t="shared" si="2"/>
        <v>600</v>
      </c>
      <c r="R45" s="60">
        <f t="shared" si="3"/>
        <v>66</v>
      </c>
      <c r="S45" s="61">
        <f>R45/I45</f>
        <v>22</v>
      </c>
      <c r="T45" s="62">
        <v>338</v>
      </c>
      <c r="U45" s="63">
        <f>IF(T45&lt;&gt;0,-(T45-R45)/T45,"")</f>
        <v>-0.8047337278106509</v>
      </c>
      <c r="V45" s="69">
        <v>865</v>
      </c>
      <c r="W45" s="70">
        <v>95</v>
      </c>
      <c r="X45" s="61">
        <f>W45/I45</f>
        <v>31.666666666666668</v>
      </c>
      <c r="Y45" s="77">
        <v>569</v>
      </c>
      <c r="Z45" s="76">
        <v>770655.68</v>
      </c>
      <c r="AA45" s="77">
        <v>70564</v>
      </c>
      <c r="AB45" s="114">
        <v>2652</v>
      </c>
      <c r="AC45" s="28"/>
    </row>
    <row r="46" spans="1:29" s="29" customFormat="1" ht="11.25">
      <c r="A46" s="31">
        <v>40</v>
      </c>
      <c r="B46" s="30"/>
      <c r="C46" s="50" t="s">
        <v>42</v>
      </c>
      <c r="D46" s="55" t="s">
        <v>43</v>
      </c>
      <c r="E46" s="80">
        <v>42447</v>
      </c>
      <c r="F46" s="52" t="s">
        <v>4</v>
      </c>
      <c r="G46" s="56">
        <v>273</v>
      </c>
      <c r="H46" s="56">
        <v>1</v>
      </c>
      <c r="I46" s="68">
        <v>1</v>
      </c>
      <c r="J46" s="54">
        <v>20</v>
      </c>
      <c r="K46" s="65">
        <v>0</v>
      </c>
      <c r="L46" s="66">
        <v>0</v>
      </c>
      <c r="M46" s="65">
        <v>0</v>
      </c>
      <c r="N46" s="66">
        <v>0</v>
      </c>
      <c r="O46" s="65">
        <v>850</v>
      </c>
      <c r="P46" s="66">
        <v>34</v>
      </c>
      <c r="Q46" s="59">
        <f t="shared" si="2"/>
        <v>850</v>
      </c>
      <c r="R46" s="60">
        <f t="shared" si="3"/>
        <v>34</v>
      </c>
      <c r="S46" s="61">
        <f>R46/I46</f>
        <v>34</v>
      </c>
      <c r="T46" s="62">
        <v>0</v>
      </c>
      <c r="U46" s="63">
        <f>IF(T46&lt;&gt;0,-(T46-R46)/T46,"")</f>
      </c>
      <c r="V46" s="69">
        <v>850</v>
      </c>
      <c r="W46" s="70">
        <v>34</v>
      </c>
      <c r="X46" s="61">
        <f>W46/I46</f>
        <v>34</v>
      </c>
      <c r="Y46" s="57">
        <v>350</v>
      </c>
      <c r="Z46" s="88">
        <v>4194881.31</v>
      </c>
      <c r="AA46" s="89">
        <v>347868</v>
      </c>
      <c r="AB46" s="114">
        <v>2457</v>
      </c>
      <c r="AC46" s="28"/>
    </row>
    <row r="47" spans="1:29" s="29" customFormat="1" ht="11.25">
      <c r="A47" s="31">
        <v>41</v>
      </c>
      <c r="B47" s="27"/>
      <c r="C47" s="50" t="s">
        <v>27</v>
      </c>
      <c r="D47" s="91" t="s">
        <v>28</v>
      </c>
      <c r="E47" s="80">
        <v>42090</v>
      </c>
      <c r="F47" s="52" t="s">
        <v>4</v>
      </c>
      <c r="G47" s="56">
        <v>203</v>
      </c>
      <c r="H47" s="56">
        <v>1</v>
      </c>
      <c r="I47" s="68">
        <v>1</v>
      </c>
      <c r="J47" s="54">
        <v>25</v>
      </c>
      <c r="K47" s="65">
        <v>850</v>
      </c>
      <c r="L47" s="66">
        <v>34</v>
      </c>
      <c r="M47" s="65">
        <v>0</v>
      </c>
      <c r="N47" s="66">
        <v>0</v>
      </c>
      <c r="O47" s="65">
        <v>0</v>
      </c>
      <c r="P47" s="66">
        <v>0</v>
      </c>
      <c r="Q47" s="59">
        <f t="shared" si="2"/>
        <v>850</v>
      </c>
      <c r="R47" s="60">
        <f t="shared" si="3"/>
        <v>34</v>
      </c>
      <c r="S47" s="61">
        <f>R47/I47</f>
        <v>34</v>
      </c>
      <c r="T47" s="62">
        <v>250</v>
      </c>
      <c r="U47" s="63">
        <f>IF(T47&lt;&gt;0,-(T47-R47)/T47,"")</f>
        <v>-0.864</v>
      </c>
      <c r="V47" s="69">
        <v>850</v>
      </c>
      <c r="W47" s="71">
        <v>34</v>
      </c>
      <c r="X47" s="61">
        <f>W47/I47</f>
        <v>34</v>
      </c>
      <c r="Y47" s="57">
        <v>250</v>
      </c>
      <c r="Z47" s="72">
        <v>2512558.79</v>
      </c>
      <c r="AA47" s="73">
        <v>202267</v>
      </c>
      <c r="AB47" s="114">
        <v>2076</v>
      </c>
      <c r="AC47" s="28"/>
    </row>
    <row r="48" spans="1:29" s="29" customFormat="1" ht="11.25">
      <c r="A48" s="31">
        <v>42</v>
      </c>
      <c r="B48" s="30"/>
      <c r="C48" s="49" t="s">
        <v>76</v>
      </c>
      <c r="D48" s="51" t="s">
        <v>77</v>
      </c>
      <c r="E48" s="64">
        <v>42643</v>
      </c>
      <c r="F48" s="52" t="s">
        <v>36</v>
      </c>
      <c r="G48" s="53">
        <v>39</v>
      </c>
      <c r="H48" s="53">
        <v>1</v>
      </c>
      <c r="I48" s="68">
        <v>1</v>
      </c>
      <c r="J48" s="54">
        <v>4</v>
      </c>
      <c r="K48" s="65">
        <v>0</v>
      </c>
      <c r="L48" s="66">
        <v>0</v>
      </c>
      <c r="M48" s="65">
        <v>0</v>
      </c>
      <c r="N48" s="66">
        <v>0</v>
      </c>
      <c r="O48" s="65">
        <v>0</v>
      </c>
      <c r="P48" s="66">
        <v>0</v>
      </c>
      <c r="Q48" s="59">
        <f t="shared" si="2"/>
        <v>0</v>
      </c>
      <c r="R48" s="60">
        <f t="shared" si="3"/>
        <v>0</v>
      </c>
      <c r="S48" s="61">
        <f>R48/I48</f>
        <v>0</v>
      </c>
      <c r="T48" s="62">
        <v>0</v>
      </c>
      <c r="U48" s="63">
        <f>IF(T48&lt;&gt;0,-(T48-R48)/T48,"")</f>
      </c>
      <c r="V48" s="69">
        <v>663</v>
      </c>
      <c r="W48" s="71">
        <v>49</v>
      </c>
      <c r="X48" s="61">
        <f>W48/I48</f>
        <v>49</v>
      </c>
      <c r="Y48" s="77">
        <v>95</v>
      </c>
      <c r="Z48" s="72">
        <v>70158.48999999999</v>
      </c>
      <c r="AA48" s="73">
        <v>5828</v>
      </c>
      <c r="AB48" s="114">
        <v>2672</v>
      </c>
      <c r="AC48" s="28"/>
    </row>
    <row r="49" spans="1:29" s="29" customFormat="1" ht="11.25">
      <c r="A49" s="31">
        <v>43</v>
      </c>
      <c r="B49" s="30"/>
      <c r="C49" s="49" t="s">
        <v>31</v>
      </c>
      <c r="D49" s="51" t="s">
        <v>31</v>
      </c>
      <c r="E49" s="64">
        <v>42258</v>
      </c>
      <c r="F49" s="52" t="s">
        <v>35</v>
      </c>
      <c r="G49" s="53">
        <v>18</v>
      </c>
      <c r="H49" s="53">
        <v>2</v>
      </c>
      <c r="I49" s="68">
        <v>2</v>
      </c>
      <c r="J49" s="54">
        <v>8</v>
      </c>
      <c r="K49" s="65">
        <v>192</v>
      </c>
      <c r="L49" s="66">
        <v>22</v>
      </c>
      <c r="M49" s="65">
        <v>134</v>
      </c>
      <c r="N49" s="66">
        <v>15</v>
      </c>
      <c r="O49" s="65">
        <v>116</v>
      </c>
      <c r="P49" s="66">
        <v>14</v>
      </c>
      <c r="Q49" s="59">
        <f t="shared" si="2"/>
        <v>442</v>
      </c>
      <c r="R49" s="60">
        <f t="shared" si="3"/>
        <v>51</v>
      </c>
      <c r="S49" s="61">
        <f>R49/I49</f>
        <v>25.5</v>
      </c>
      <c r="T49" s="62">
        <v>196</v>
      </c>
      <c r="U49" s="63">
        <f>IF(T49&lt;&gt;0,-(T49-R49)/T49,"")</f>
        <v>-0.7397959183673469</v>
      </c>
      <c r="V49" s="69">
        <v>654</v>
      </c>
      <c r="W49" s="60">
        <v>75</v>
      </c>
      <c r="X49" s="61">
        <f>W49/I49</f>
        <v>37.5</v>
      </c>
      <c r="Y49" s="77">
        <v>329</v>
      </c>
      <c r="Z49" s="78">
        <v>88620.5</v>
      </c>
      <c r="AA49" s="79">
        <v>9670</v>
      </c>
      <c r="AB49" s="114">
        <v>2277</v>
      </c>
      <c r="AC49" s="28"/>
    </row>
    <row r="50" spans="1:29" s="29" customFormat="1" ht="11.25">
      <c r="A50" s="31">
        <v>44</v>
      </c>
      <c r="B50" s="30"/>
      <c r="C50" s="49" t="s">
        <v>99</v>
      </c>
      <c r="D50" s="51" t="s">
        <v>99</v>
      </c>
      <c r="E50" s="64">
        <v>42664</v>
      </c>
      <c r="F50" s="52" t="s">
        <v>37</v>
      </c>
      <c r="G50" s="53">
        <v>3</v>
      </c>
      <c r="H50" s="53">
        <v>3</v>
      </c>
      <c r="I50" s="68">
        <v>3</v>
      </c>
      <c r="J50" s="54">
        <v>2</v>
      </c>
      <c r="K50" s="65">
        <v>90</v>
      </c>
      <c r="L50" s="66">
        <v>12</v>
      </c>
      <c r="M50" s="65">
        <v>173</v>
      </c>
      <c r="N50" s="66">
        <v>23</v>
      </c>
      <c r="O50" s="65">
        <v>193</v>
      </c>
      <c r="P50" s="66">
        <v>25</v>
      </c>
      <c r="Q50" s="59">
        <f t="shared" si="2"/>
        <v>456</v>
      </c>
      <c r="R50" s="60">
        <f t="shared" si="3"/>
        <v>60</v>
      </c>
      <c r="S50" s="61">
        <f>R50/I50</f>
        <v>20</v>
      </c>
      <c r="T50" s="62">
        <v>262</v>
      </c>
      <c r="U50" s="63">
        <f>IF(T50&lt;&gt;0,-(T50-R50)/T50,"")</f>
        <v>-0.7709923664122137</v>
      </c>
      <c r="V50" s="69">
        <v>568</v>
      </c>
      <c r="W50" s="70">
        <v>76</v>
      </c>
      <c r="X50" s="61">
        <f>W50/I50</f>
        <v>25.333333333333332</v>
      </c>
      <c r="Y50" s="77">
        <v>288</v>
      </c>
      <c r="Z50" s="74">
        <v>5540</v>
      </c>
      <c r="AA50" s="75">
        <v>364</v>
      </c>
      <c r="AB50" s="114">
        <v>2696</v>
      </c>
      <c r="AC50" s="28"/>
    </row>
    <row r="51" spans="1:29" s="29" customFormat="1" ht="11.25">
      <c r="A51" s="31">
        <v>45</v>
      </c>
      <c r="B51" s="30"/>
      <c r="C51" s="49" t="s">
        <v>79</v>
      </c>
      <c r="D51" s="51" t="s">
        <v>79</v>
      </c>
      <c r="E51" s="64">
        <v>42643</v>
      </c>
      <c r="F51" s="52" t="s">
        <v>37</v>
      </c>
      <c r="G51" s="53">
        <v>57</v>
      </c>
      <c r="H51" s="53">
        <v>2</v>
      </c>
      <c r="I51" s="68">
        <v>2</v>
      </c>
      <c r="J51" s="54">
        <v>5</v>
      </c>
      <c r="K51" s="65">
        <v>143</v>
      </c>
      <c r="L51" s="66">
        <v>17</v>
      </c>
      <c r="M51" s="65">
        <v>177</v>
      </c>
      <c r="N51" s="66">
        <v>22</v>
      </c>
      <c r="O51" s="65">
        <v>118</v>
      </c>
      <c r="P51" s="66">
        <v>14</v>
      </c>
      <c r="Q51" s="59">
        <f t="shared" si="2"/>
        <v>438</v>
      </c>
      <c r="R51" s="60">
        <f t="shared" si="3"/>
        <v>53</v>
      </c>
      <c r="S51" s="61">
        <f>R51/I51</f>
        <v>26.5</v>
      </c>
      <c r="T51" s="62">
        <v>62</v>
      </c>
      <c r="U51" s="63">
        <f>IF(T51&lt;&gt;0,-(T51-R51)/T51,"")</f>
        <v>-0.14516129032258066</v>
      </c>
      <c r="V51" s="69">
        <v>548</v>
      </c>
      <c r="W51" s="70">
        <v>67</v>
      </c>
      <c r="X51" s="61">
        <f>W51/I51</f>
        <v>33.5</v>
      </c>
      <c r="Y51" s="77">
        <v>79</v>
      </c>
      <c r="Z51" s="74">
        <v>68104.5</v>
      </c>
      <c r="AA51" s="75">
        <v>6692</v>
      </c>
      <c r="AB51" s="114">
        <v>2669</v>
      </c>
      <c r="AC51" s="28"/>
    </row>
    <row r="52" spans="1:29" s="29" customFormat="1" ht="11.25">
      <c r="A52" s="31">
        <v>46</v>
      </c>
      <c r="B52" s="30"/>
      <c r="C52" s="49" t="s">
        <v>70</v>
      </c>
      <c r="D52" s="51" t="s">
        <v>70</v>
      </c>
      <c r="E52" s="64">
        <v>42636</v>
      </c>
      <c r="F52" s="52" t="s">
        <v>34</v>
      </c>
      <c r="G52" s="53">
        <v>62</v>
      </c>
      <c r="H52" s="53">
        <v>1</v>
      </c>
      <c r="I52" s="68">
        <v>1</v>
      </c>
      <c r="J52" s="54">
        <v>6</v>
      </c>
      <c r="K52" s="65">
        <v>50</v>
      </c>
      <c r="L52" s="66">
        <v>5</v>
      </c>
      <c r="M52" s="65">
        <v>86</v>
      </c>
      <c r="N52" s="66">
        <v>8</v>
      </c>
      <c r="O52" s="65">
        <v>102</v>
      </c>
      <c r="P52" s="66">
        <v>10</v>
      </c>
      <c r="Q52" s="59">
        <f t="shared" si="2"/>
        <v>238</v>
      </c>
      <c r="R52" s="60">
        <f t="shared" si="3"/>
        <v>23</v>
      </c>
      <c r="S52" s="61">
        <f>R52/I52</f>
        <v>23</v>
      </c>
      <c r="T52" s="62">
        <v>28</v>
      </c>
      <c r="U52" s="63">
        <f>IF(T52&lt;&gt;0,-(T52-R52)/T52,"")</f>
        <v>-0.17857142857142858</v>
      </c>
      <c r="V52" s="69">
        <v>286</v>
      </c>
      <c r="W52" s="70">
        <v>27</v>
      </c>
      <c r="X52" s="61">
        <f>W52/I52</f>
        <v>27</v>
      </c>
      <c r="Y52" s="77">
        <v>75</v>
      </c>
      <c r="Z52" s="74">
        <v>71859.06</v>
      </c>
      <c r="AA52" s="75">
        <v>7216</v>
      </c>
      <c r="AB52" s="114">
        <v>2664</v>
      </c>
      <c r="AC52" s="28"/>
    </row>
    <row r="53" spans="1:29" s="29" customFormat="1" ht="11.25">
      <c r="A53" s="31">
        <v>47</v>
      </c>
      <c r="B53" s="30"/>
      <c r="C53" s="49" t="s">
        <v>52</v>
      </c>
      <c r="D53" s="51" t="s">
        <v>53</v>
      </c>
      <c r="E53" s="64">
        <v>42580</v>
      </c>
      <c r="F53" s="52" t="s">
        <v>36</v>
      </c>
      <c r="G53" s="53">
        <v>120</v>
      </c>
      <c r="H53" s="53">
        <v>1</v>
      </c>
      <c r="I53" s="68">
        <v>1</v>
      </c>
      <c r="J53" s="54">
        <v>7</v>
      </c>
      <c r="K53" s="65">
        <v>0</v>
      </c>
      <c r="L53" s="66">
        <v>0</v>
      </c>
      <c r="M53" s="65">
        <v>0</v>
      </c>
      <c r="N53" s="66">
        <v>0</v>
      </c>
      <c r="O53" s="65">
        <v>0</v>
      </c>
      <c r="P53" s="66">
        <v>0</v>
      </c>
      <c r="Q53" s="59">
        <f t="shared" si="2"/>
        <v>0</v>
      </c>
      <c r="R53" s="60">
        <f t="shared" si="3"/>
        <v>0</v>
      </c>
      <c r="S53" s="61">
        <f>R53/I53</f>
        <v>0</v>
      </c>
      <c r="T53" s="62">
        <v>0</v>
      </c>
      <c r="U53" s="63">
        <f>IF(T53&lt;&gt;0,-(T53-R53)/T53,"")</f>
      </c>
      <c r="V53" s="69">
        <v>248.5</v>
      </c>
      <c r="W53" s="71">
        <v>29</v>
      </c>
      <c r="X53" s="61">
        <f>W53/I53</f>
        <v>29</v>
      </c>
      <c r="Y53" s="77">
        <v>26</v>
      </c>
      <c r="Z53" s="72">
        <v>166147.63</v>
      </c>
      <c r="AA53" s="73">
        <v>15937</v>
      </c>
      <c r="AB53" s="114">
        <v>2612</v>
      </c>
      <c r="AC53" s="28"/>
    </row>
    <row r="54" spans="1:29" s="29" customFormat="1" ht="11.25">
      <c r="A54" s="31">
        <v>48</v>
      </c>
      <c r="B54" s="30"/>
      <c r="C54" s="49" t="s">
        <v>49</v>
      </c>
      <c r="D54" s="51" t="s">
        <v>49</v>
      </c>
      <c r="E54" s="64">
        <v>42552</v>
      </c>
      <c r="F54" s="52" t="s">
        <v>37</v>
      </c>
      <c r="G54" s="53">
        <v>20</v>
      </c>
      <c r="H54" s="53">
        <v>1</v>
      </c>
      <c r="I54" s="68">
        <v>1</v>
      </c>
      <c r="J54" s="54">
        <v>11</v>
      </c>
      <c r="K54" s="65">
        <v>2</v>
      </c>
      <c r="L54" s="66">
        <v>12</v>
      </c>
      <c r="M54" s="65">
        <v>6</v>
      </c>
      <c r="N54" s="66">
        <v>36</v>
      </c>
      <c r="O54" s="65">
        <v>5</v>
      </c>
      <c r="P54" s="66">
        <v>30</v>
      </c>
      <c r="Q54" s="59">
        <f t="shared" si="2"/>
        <v>13</v>
      </c>
      <c r="R54" s="60">
        <f t="shared" si="3"/>
        <v>78</v>
      </c>
      <c r="S54" s="61">
        <f>R54/I54</f>
        <v>78</v>
      </c>
      <c r="T54" s="62">
        <v>0</v>
      </c>
      <c r="U54" s="63">
        <f>IF(T54&lt;&gt;0,-(T54-R54)/T54,"")</f>
      </c>
      <c r="V54" s="69">
        <v>228</v>
      </c>
      <c r="W54" s="70">
        <v>40</v>
      </c>
      <c r="X54" s="61">
        <f>W54/I54</f>
        <v>40</v>
      </c>
      <c r="Y54" s="77">
        <v>370</v>
      </c>
      <c r="Z54" s="74">
        <v>15225</v>
      </c>
      <c r="AA54" s="75">
        <v>1732</v>
      </c>
      <c r="AB54" s="114">
        <v>2594</v>
      </c>
      <c r="AC54" s="28"/>
    </row>
    <row r="55" spans="1:29" s="29" customFormat="1" ht="11.25">
      <c r="A55" s="31">
        <v>49</v>
      </c>
      <c r="B55" s="30"/>
      <c r="C55" s="49" t="s">
        <v>56</v>
      </c>
      <c r="D55" s="58" t="s">
        <v>57</v>
      </c>
      <c r="E55" s="64">
        <v>42594</v>
      </c>
      <c r="F55" s="52" t="s">
        <v>38</v>
      </c>
      <c r="G55" s="53">
        <v>7</v>
      </c>
      <c r="H55" s="53">
        <v>1</v>
      </c>
      <c r="I55" s="68">
        <v>1</v>
      </c>
      <c r="J55" s="54">
        <v>12</v>
      </c>
      <c r="K55" s="65">
        <v>0</v>
      </c>
      <c r="L55" s="66">
        <v>0</v>
      </c>
      <c r="M55" s="65">
        <v>0</v>
      </c>
      <c r="N55" s="66">
        <v>0</v>
      </c>
      <c r="O55" s="65">
        <v>0</v>
      </c>
      <c r="P55" s="66">
        <v>0</v>
      </c>
      <c r="Q55" s="59">
        <f t="shared" si="2"/>
        <v>0</v>
      </c>
      <c r="R55" s="60">
        <f t="shared" si="3"/>
        <v>0</v>
      </c>
      <c r="S55" s="61">
        <f>R55/I55</f>
        <v>0</v>
      </c>
      <c r="T55" s="62">
        <v>0</v>
      </c>
      <c r="U55" s="63">
        <f>IF(T55&lt;&gt;0,-(T55-R55)/T55,"")</f>
      </c>
      <c r="V55" s="69">
        <v>150</v>
      </c>
      <c r="W55" s="70">
        <v>16</v>
      </c>
      <c r="X55" s="61">
        <f>W55/I55</f>
        <v>16</v>
      </c>
      <c r="Y55" s="77">
        <v>298</v>
      </c>
      <c r="Z55" s="74">
        <v>81865.8</v>
      </c>
      <c r="AA55" s="75">
        <v>6482</v>
      </c>
      <c r="AB55" s="114">
        <v>2626</v>
      </c>
      <c r="AC55" s="28"/>
    </row>
    <row r="56" spans="1:29" s="29" customFormat="1" ht="11.25">
      <c r="A56" s="31">
        <v>50</v>
      </c>
      <c r="B56" s="30"/>
      <c r="C56" s="49" t="s">
        <v>48</v>
      </c>
      <c r="D56" s="51" t="s">
        <v>48</v>
      </c>
      <c r="E56" s="64">
        <v>42538</v>
      </c>
      <c r="F56" s="52" t="s">
        <v>36</v>
      </c>
      <c r="G56" s="53">
        <v>168</v>
      </c>
      <c r="H56" s="53">
        <v>1</v>
      </c>
      <c r="I56" s="68">
        <v>1</v>
      </c>
      <c r="J56" s="54">
        <v>16</v>
      </c>
      <c r="K56" s="65">
        <v>0</v>
      </c>
      <c r="L56" s="66">
        <v>0</v>
      </c>
      <c r="M56" s="65">
        <v>0</v>
      </c>
      <c r="N56" s="66">
        <v>0</v>
      </c>
      <c r="O56" s="65">
        <v>0</v>
      </c>
      <c r="P56" s="66">
        <v>0</v>
      </c>
      <c r="Q56" s="59">
        <f t="shared" si="2"/>
        <v>0</v>
      </c>
      <c r="R56" s="60">
        <f t="shared" si="3"/>
        <v>0</v>
      </c>
      <c r="S56" s="61">
        <f>R56/I56</f>
        <v>0</v>
      </c>
      <c r="T56" s="62">
        <v>0</v>
      </c>
      <c r="U56" s="63">
        <f>IF(T56&lt;&gt;0,-(T56-R56)/T56,"")</f>
      </c>
      <c r="V56" s="69">
        <v>139</v>
      </c>
      <c r="W56" s="71">
        <v>33</v>
      </c>
      <c r="X56" s="61">
        <f>W56/I56</f>
        <v>33</v>
      </c>
      <c r="Y56" s="77">
        <v>517</v>
      </c>
      <c r="Z56" s="72">
        <v>803420.7899999999</v>
      </c>
      <c r="AA56" s="73">
        <v>68751</v>
      </c>
      <c r="AB56" s="114">
        <v>2582</v>
      </c>
      <c r="AC56" s="28"/>
    </row>
    <row r="57" spans="1:29" s="29" customFormat="1" ht="11.25">
      <c r="A57" s="31">
        <v>51</v>
      </c>
      <c r="B57" s="30"/>
      <c r="C57" s="49" t="s">
        <v>71</v>
      </c>
      <c r="D57" s="51" t="s">
        <v>71</v>
      </c>
      <c r="E57" s="64">
        <v>42636</v>
      </c>
      <c r="F57" s="52" t="s">
        <v>37</v>
      </c>
      <c r="G57" s="53">
        <v>10</v>
      </c>
      <c r="H57" s="53">
        <v>1</v>
      </c>
      <c r="I57" s="68">
        <v>1</v>
      </c>
      <c r="J57" s="54">
        <v>6</v>
      </c>
      <c r="K57" s="65">
        <v>0</v>
      </c>
      <c r="L57" s="66">
        <v>0</v>
      </c>
      <c r="M57" s="65">
        <v>3</v>
      </c>
      <c r="N57" s="66">
        <v>18</v>
      </c>
      <c r="O57" s="65">
        <v>3</v>
      </c>
      <c r="P57" s="66">
        <v>18</v>
      </c>
      <c r="Q57" s="59">
        <f t="shared" si="2"/>
        <v>6</v>
      </c>
      <c r="R57" s="60">
        <f t="shared" si="3"/>
        <v>36</v>
      </c>
      <c r="S57" s="61">
        <f>R57/I57</f>
        <v>36</v>
      </c>
      <c r="T57" s="62">
        <v>26</v>
      </c>
      <c r="U57" s="63">
        <f>IF(T57&lt;&gt;0,-(T57-R57)/T57,"")</f>
        <v>0.38461538461538464</v>
      </c>
      <c r="V57" s="69">
        <v>36</v>
      </c>
      <c r="W57" s="70">
        <v>6</v>
      </c>
      <c r="X57" s="61">
        <f>W57/I57</f>
        <v>6</v>
      </c>
      <c r="Y57" s="77">
        <v>43</v>
      </c>
      <c r="Z57" s="74">
        <v>6294.56</v>
      </c>
      <c r="AA57" s="75">
        <v>651</v>
      </c>
      <c r="AB57" s="114">
        <v>2666</v>
      </c>
      <c r="AC57" s="28"/>
    </row>
    <row r="58" spans="1:33" ht="11.25">
      <c r="A58" s="98" t="s">
        <v>30</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C58" s="28"/>
      <c r="AD58" s="29"/>
      <c r="AG58" s="29"/>
    </row>
    <row r="59" spans="1:30" ht="11.25">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C59" s="28"/>
      <c r="AD59" s="29"/>
    </row>
    <row r="60" spans="1:27" ht="11.2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row>
    <row r="61" spans="1:27" ht="11.25">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row>
    <row r="62" spans="1:27" ht="11.25">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row>
  </sheetData>
  <sheetProtection formatCells="0" formatColumns="0" formatRows="0" insertColumns="0" insertRows="0" insertHyperlinks="0" deleteColumns="0" deleteRows="0" sort="0" autoFilter="0" pivotTables="0"/>
  <mergeCells count="11">
    <mergeCell ref="B3:C3"/>
    <mergeCell ref="K4:L4"/>
    <mergeCell ref="M4:N4"/>
    <mergeCell ref="O4:P4"/>
    <mergeCell ref="Q4:S4"/>
    <mergeCell ref="B1:C1"/>
    <mergeCell ref="B2:C2"/>
    <mergeCell ref="K1:AB3"/>
    <mergeCell ref="Z4:AA4"/>
    <mergeCell ref="A58:AA62"/>
    <mergeCell ref="V4:W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2016-11-04T17:19:11Z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