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0" windowWidth="20460" windowHeight="5760" tabRatio="660" activeTab="0"/>
  </bookViews>
  <sheets>
    <sheet name="7-13.10.2016 (hafta) detay" sheetId="1" r:id="rId1"/>
  </sheets>
  <definedNames>
    <definedName name="_xlnm.Print_Area" localSheetId="0">'7-13.10.2016 (hafta) detay'!#REF!</definedName>
  </definedNames>
  <calcPr fullCalcOnLoad="1"/>
</workbook>
</file>

<file path=xl/sharedStrings.xml><?xml version="1.0" encoding="utf-8"?>
<sst xmlns="http://schemas.openxmlformats.org/spreadsheetml/2006/main" count="213" uniqueCount="131">
  <si>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</si>
  <si>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</si>
  <si>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</si>
  <si>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</si>
  <si>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</si>
  <si>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</si>
  <si>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</si>
  <si>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</si>
  <si>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</si>
  <si>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</si>
  <si>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</si>
  <si>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</si>
  <si>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</si>
  <si>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</si>
  <si>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</si>
  <si>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</si>
  <si>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</si>
  <si>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</si>
  <si>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</si>
  <si>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</si>
  <si>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</si>
  <si>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</si>
  <si>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</si>
  <si>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ORTALAMA
BİLET FİYATI</t>
  </si>
  <si>
    <t>BİLET</t>
  </si>
  <si>
    <t>BİLET       %</t>
  </si>
  <si>
    <t>YENİ</t>
  </si>
  <si>
    <r>
      <t xml:space="preserve">HASILAT </t>
    </r>
    <r>
      <rPr>
        <b/>
        <sz val="7"/>
        <color indexed="10"/>
        <rFont val="Webdings"/>
        <family val="1"/>
      </rPr>
      <t>6</t>
    </r>
  </si>
  <si>
    <t>BİLET %</t>
  </si>
  <si>
    <t>STILL ALICE</t>
  </si>
  <si>
    <t>UNUTMA BENİ</t>
  </si>
  <si>
    <t>SHAUN THE SHEEP MOVIE</t>
  </si>
  <si>
    <t>KUZULAR FİRARDA</t>
  </si>
  <si>
    <t>EVRİM</t>
  </si>
  <si>
    <t>THE ZERO THEOREM</t>
  </si>
  <si>
    <t>SIFIR TEORİSİ</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</si>
  <si>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</si>
  <si>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</si>
  <si>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DÜĞÜN DERNEK 2: SÜNNET</t>
  </si>
  <si>
    <t>SAUL'UN OĞLU</t>
  </si>
  <si>
    <t>SAUL FIA</t>
  </si>
  <si>
    <t>UIP TURKEY</t>
  </si>
  <si>
    <t>WARNER BROS. TURKEY</t>
  </si>
  <si>
    <t>CHANTIER FILMS</t>
  </si>
  <si>
    <t>ÖZEN FİLM</t>
  </si>
  <si>
    <t>BİR FİLM</t>
  </si>
  <si>
    <t>MC FİLM</t>
  </si>
  <si>
    <t>M3 FİLM</t>
  </si>
  <si>
    <t>CINE FILM</t>
  </si>
  <si>
    <t>KARDEŞİM BENİM</t>
  </si>
  <si>
    <t>KUNGU FU PANDA 3</t>
  </si>
  <si>
    <t>KUNG FU PANDA 3</t>
  </si>
  <si>
    <t>LOKASYON</t>
  </si>
  <si>
    <t>MY BAKERY IN BROOKLYN</t>
  </si>
  <si>
    <t>BİR DİLİM AŞK</t>
  </si>
  <si>
    <t>SUİKASTÇİ</t>
  </si>
  <si>
    <t>ANKARA YAZI: VEDA MEKTUBU</t>
  </si>
  <si>
    <t>EVOLUTION</t>
  </si>
  <si>
    <t>HRUTAR</t>
  </si>
  <si>
    <t>İNATÇILAR</t>
  </si>
  <si>
    <t>ICE AGE: COLLISION COURSE</t>
  </si>
  <si>
    <t>BUZ DEVRİ. BÜYÜK ÇARPIŞMA</t>
  </si>
  <si>
    <t>EIGA DORAEMON: SHIN NOBITA NO NIPPON TANJOU</t>
  </si>
  <si>
    <t>DORAEMON: TAŞ DEVRİ MACERASI</t>
  </si>
  <si>
    <t>PRENSİM</t>
  </si>
  <si>
    <t>MON ROI</t>
  </si>
  <si>
    <t>EXTRACTION</t>
  </si>
  <si>
    <t>KURTARICI</t>
  </si>
  <si>
    <t>CAFE SOCIETY</t>
  </si>
  <si>
    <t>THE DOUBLE LIFE OF VERONIQUE</t>
  </si>
  <si>
    <t>VERONIQUE'İN İKİLİ YAŞAMI</t>
  </si>
  <si>
    <t>SUICIDE SQUAD</t>
  </si>
  <si>
    <t>SUICIDE SQUAD: GERÇEK KÖTÜLER</t>
  </si>
  <si>
    <t>MECHANIC: RESURRECTION</t>
  </si>
  <si>
    <t>SEVİMLİ KEDİ İŞBAŞINDA 2</t>
  </si>
  <si>
    <t>DON GATO: EL INICIO DE LA PANDILLA</t>
  </si>
  <si>
    <t>STAR TREK: BEYOND</t>
  </si>
  <si>
    <t>STAR TREK: SONSUZLUK</t>
  </si>
  <si>
    <t>BLOOD FATHER</t>
  </si>
  <si>
    <t>KAN BAĞI</t>
  </si>
  <si>
    <t>SİCCİN 3: CÜRMÜ AŞK</t>
  </si>
  <si>
    <t>KAYIP BALIK DORİ</t>
  </si>
  <si>
    <t>FINDING DORY</t>
  </si>
  <si>
    <t>FRIEND REQUEST</t>
  </si>
  <si>
    <t>LANETLİ MESAJ</t>
  </si>
  <si>
    <t>SKIPTRACE</t>
  </si>
  <si>
    <t>TOZ OL</t>
  </si>
  <si>
    <t>LITTLE MEN</t>
  </si>
  <si>
    <t>KÜÇÜK ADAMLAR</t>
  </si>
  <si>
    <t>EL DEĞMEMİŞ AŞK</t>
  </si>
  <si>
    <t>AZEM 4: ALACAKARANLIK</t>
  </si>
  <si>
    <t>BEN-HUR</t>
  </si>
  <si>
    <t>SULLY</t>
  </si>
  <si>
    <t>KALANDAR SOĞUĞU</t>
  </si>
  <si>
    <t>BRIDGET JONES'S BABY</t>
  </si>
  <si>
    <t>BRIDGET JONES'UN BEBEĞİ</t>
  </si>
  <si>
    <t>RÜZGARDA SALINAN NİLÜFER</t>
  </si>
  <si>
    <t>ÇOK UZAK FAZLA YAKIN</t>
  </si>
  <si>
    <t>GECE SEANSI</t>
  </si>
  <si>
    <t>SAFTİRİKLER</t>
  </si>
  <si>
    <t>DERİN FİLM</t>
  </si>
  <si>
    <t>İKİMİZE BİR DÜNYA</t>
  </si>
  <si>
    <t>BLAIR WITCH</t>
  </si>
  <si>
    <t>BLAIR CADISI</t>
  </si>
  <si>
    <t>STORKS</t>
  </si>
  <si>
    <t>LEYLEKLER</t>
  </si>
  <si>
    <t>THE MAGNIFICENT SEVEN</t>
  </si>
  <si>
    <t>TSCHICK</t>
  </si>
  <si>
    <t>ELVEDA BERLİN</t>
  </si>
  <si>
    <t>THE GIRL WITH ALL THE GIFTS</t>
  </si>
  <si>
    <t>TÜM SIRLARIN SAHİBİ KIZ</t>
  </si>
  <si>
    <t>PELE: LEGENDA JE RODJENA</t>
  </si>
  <si>
    <t>PELE</t>
  </si>
  <si>
    <t>BİR BABA HİNDU</t>
  </si>
  <si>
    <t>LANET: UYANIŞ</t>
  </si>
  <si>
    <t>BAYAN PEREGRINE'İN TUHAF ÇOCUKLARI</t>
  </si>
  <si>
    <t>MISS. PEREGRINE'S HOME FOR PECULIAR CHILDREN</t>
  </si>
  <si>
    <t>DEEPWATER HORIZON</t>
  </si>
  <si>
    <t>DEEPWATER HORIZON: BÜYÜK FELAKET</t>
  </si>
  <si>
    <t>MUHTEŞEM YEDİLİ</t>
  </si>
  <si>
    <t>PAMUK PRENS</t>
  </si>
  <si>
    <t>BAYRAM ABİ</t>
  </si>
  <si>
    <t>THE GIRL ON THE TRAIN</t>
  </si>
  <si>
    <t>TRENDEKİ KIZ</t>
  </si>
  <si>
    <t>YOK ARTIK! 2</t>
  </si>
  <si>
    <t>PETE'S DRAGON</t>
  </si>
  <si>
    <t>PETE VE EJDERHASI</t>
  </si>
  <si>
    <t>CANIM KARDEŞİM BENİM</t>
  </si>
  <si>
    <t>7 - 13 EKİM 2016 / 41. VİZYON HAFTASI</t>
  </si>
  <si>
    <t>AUF EINMAL</t>
  </si>
  <si>
    <t>ANSIZIN</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</si>
</sst>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1"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1"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0" fontId="68" fillId="0" borderId="11" xfId="0" applyNumberFormat="1"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3" fontId="65" fillId="0" borderId="11" xfId="46" applyNumberFormat="1" applyFont="1" applyFill="1" applyBorder="1" applyAlignment="1" applyProtection="1">
      <alignment horizontal="right" vertical="center"/>
      <protection locked="0"/>
    </xf>
    <xf numFmtId="186" fontId="69" fillId="0" borderId="11" xfId="0" applyNumberFormat="1" applyFont="1" applyFill="1" applyBorder="1" applyAlignment="1">
      <alignment vertical="center"/>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2" fontId="70"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lignment horizontal="center" vertical="center"/>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9" fontId="70" fillId="0" borderId="11" xfId="132" applyNumberFormat="1" applyFont="1" applyFill="1" applyBorder="1" applyAlignment="1" applyProtection="1">
      <alignment horizontal="right" vertical="center"/>
      <protection/>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3" fontId="67" fillId="37" borderId="12" xfId="0" applyNumberFormat="1" applyFont="1" applyFill="1" applyBorder="1" applyAlignment="1" applyProtection="1">
      <alignment horizontal="center" vertical="center" textRotation="90" wrapText="1"/>
      <protection/>
    </xf>
    <xf numFmtId="0" fontId="67" fillId="36" borderId="14" xfId="0" applyFont="1" applyFill="1" applyBorder="1" applyAlignment="1">
      <alignment horizontal="center" vertical="center" wrapText="1"/>
    </xf>
    <xf numFmtId="0" fontId="67" fillId="37" borderId="15" xfId="0" applyFont="1" applyFill="1" applyBorder="1" applyAlignment="1">
      <alignment horizontal="center" vertical="center" wrapText="1"/>
    </xf>
    <xf numFmtId="0" fontId="67" fillId="36" borderId="16"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7" borderId="12"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67" fillId="36" borderId="12" xfId="0" applyFont="1" applyFill="1" applyBorder="1" applyAlignment="1">
      <alignment horizontal="center" vertical="center" wrapText="1"/>
    </xf>
    <xf numFmtId="0" fontId="64" fillId="0" borderId="12" xfId="0" applyFont="1" applyBorder="1" applyAlignment="1">
      <alignment horizontal="center" wrapText="1"/>
    </xf>
    <xf numFmtId="0" fontId="44" fillId="35" borderId="17" xfId="0" applyNumberFormat="1" applyFont="1" applyFill="1" applyBorder="1" applyAlignment="1" applyProtection="1">
      <alignment horizontal="center" vertical="center" wrapText="1"/>
      <protection locked="0"/>
    </xf>
    <xf numFmtId="0" fontId="67" fillId="37" borderId="16"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8"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7" xfId="0" applyFont="1" applyFill="1" applyBorder="1" applyAlignment="1">
      <alignment wrapText="1"/>
    </xf>
    <xf numFmtId="0" fontId="0" fillId="0" borderId="17" xfId="0" applyBorder="1" applyAlignment="1">
      <alignment wrapText="1"/>
    </xf>
    <xf numFmtId="0" fontId="71" fillId="35"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6"/>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28125" style="2" bestFit="1" customWidth="1"/>
    <col min="3" max="3" width="29.421875" style="1" bestFit="1" customWidth="1"/>
    <col min="4" max="4" width="22.8515625" style="4" bestFit="1" customWidth="1"/>
    <col min="5" max="5" width="5.8515625" style="87" bestFit="1" customWidth="1"/>
    <col min="6" max="6" width="13.57421875" style="3" bestFit="1" customWidth="1"/>
    <col min="7" max="8" width="3.140625" style="33" bestFit="1" customWidth="1"/>
    <col min="9" max="9" width="3.140625" style="47" bestFit="1" customWidth="1"/>
    <col min="10" max="10" width="2.57421875" style="48" bestFit="1" customWidth="1"/>
    <col min="11" max="11" width="7.28125" style="5" hidden="1" customWidth="1"/>
    <col min="12" max="12" width="4.8515625" style="6" hidden="1" customWidth="1"/>
    <col min="13" max="13" width="7.28125" style="5" hidden="1" customWidth="1"/>
    <col min="14" max="14" width="4.8515625" style="6" hidden="1" customWidth="1"/>
    <col min="15" max="15" width="7.28125" style="7" hidden="1" customWidth="1"/>
    <col min="16" max="16" width="4.8515625" style="8" hidden="1" customWidth="1"/>
    <col min="17" max="17" width="8.28125" style="9" hidden="1" customWidth="1"/>
    <col min="18" max="18" width="5.57421875" style="10" hidden="1" customWidth="1"/>
    <col min="19" max="19" width="4.28125" style="11" hidden="1" customWidth="1"/>
    <col min="20" max="20" width="5.57421875" style="12" hidden="1" customWidth="1"/>
    <col min="21" max="21" width="4.421875" style="13" hidden="1" customWidth="1"/>
    <col min="22" max="22" width="8.28125" style="7" bestFit="1" customWidth="1"/>
    <col min="23" max="23" width="5.57421875" style="8" bestFit="1" customWidth="1"/>
    <col min="24" max="24" width="4.28125" style="6" bestFit="1" customWidth="1"/>
    <col min="25" max="25" width="4.28125" style="5" bestFit="1" customWidth="1"/>
    <col min="26" max="26" width="5.57421875" style="5" bestFit="1" customWidth="1"/>
    <col min="27" max="27" width="4.7109375" style="6" bestFit="1" customWidth="1"/>
    <col min="28" max="28" width="9.00390625" style="7" bestFit="1" customWidth="1"/>
    <col min="29" max="29" width="6.57421875" style="14" bestFit="1" customWidth="1"/>
    <col min="30" max="30" width="3.00390625" style="69" bestFit="1" customWidth="1"/>
    <col min="31" max="16384" width="4.57421875" style="1" customWidth="1"/>
  </cols>
  <sheetData>
    <row r="1" spans="1:30" s="34" customFormat="1" ht="12.75">
      <c r="A1" s="15" t="s">
        <v>0</v>
      </c>
      <c r="B1" s="104" t="s">
        <v>6</v>
      </c>
      <c r="C1" s="104"/>
      <c r="D1" s="16"/>
      <c r="E1" s="82"/>
      <c r="F1" s="16"/>
      <c r="G1" s="17"/>
      <c r="H1" s="17"/>
      <c r="I1" s="17"/>
      <c r="J1" s="17"/>
      <c r="K1" s="107" t="s">
        <v>3</v>
      </c>
      <c r="L1" s="108"/>
      <c r="M1" s="108"/>
      <c r="N1" s="108"/>
      <c r="O1" s="108"/>
      <c r="P1" s="108"/>
      <c r="Q1" s="108"/>
      <c r="R1" s="108"/>
      <c r="S1" s="108"/>
      <c r="T1" s="108"/>
      <c r="U1" s="108"/>
      <c r="V1" s="108"/>
      <c r="W1" s="108"/>
      <c r="X1" s="108"/>
      <c r="Y1" s="108"/>
      <c r="Z1" s="108"/>
      <c r="AA1" s="108"/>
      <c r="AB1" s="108"/>
      <c r="AC1" s="108"/>
      <c r="AD1" s="109"/>
    </row>
    <row r="2" spans="1:30" s="34" customFormat="1" ht="12.75">
      <c r="A2" s="15"/>
      <c r="B2" s="105" t="s">
        <v>2</v>
      </c>
      <c r="C2" s="106"/>
      <c r="D2" s="18"/>
      <c r="E2" s="83"/>
      <c r="F2" s="18"/>
      <c r="G2" s="19"/>
      <c r="H2" s="19"/>
      <c r="I2" s="19"/>
      <c r="J2" s="20"/>
      <c r="K2" s="110"/>
      <c r="L2" s="110"/>
      <c r="M2" s="110"/>
      <c r="N2" s="110"/>
      <c r="O2" s="110"/>
      <c r="P2" s="110"/>
      <c r="Q2" s="110"/>
      <c r="R2" s="110"/>
      <c r="S2" s="110"/>
      <c r="T2" s="110"/>
      <c r="U2" s="110"/>
      <c r="V2" s="110"/>
      <c r="W2" s="110"/>
      <c r="X2" s="110"/>
      <c r="Y2" s="110"/>
      <c r="Z2" s="110"/>
      <c r="AA2" s="110"/>
      <c r="AB2" s="110"/>
      <c r="AC2" s="110"/>
      <c r="AD2" s="109"/>
    </row>
    <row r="3" spans="1:30" s="34" customFormat="1" ht="12">
      <c r="A3" s="15"/>
      <c r="B3" s="100" t="s">
        <v>128</v>
      </c>
      <c r="C3" s="100"/>
      <c r="D3" s="21"/>
      <c r="E3" s="84"/>
      <c r="F3" s="21"/>
      <c r="G3" s="22"/>
      <c r="H3" s="22"/>
      <c r="I3" s="22"/>
      <c r="J3" s="22"/>
      <c r="K3" s="111"/>
      <c r="L3" s="111"/>
      <c r="M3" s="111"/>
      <c r="N3" s="111"/>
      <c r="O3" s="111"/>
      <c r="P3" s="111"/>
      <c r="Q3" s="111"/>
      <c r="R3" s="111"/>
      <c r="S3" s="111"/>
      <c r="T3" s="111"/>
      <c r="U3" s="111"/>
      <c r="V3" s="111"/>
      <c r="W3" s="111"/>
      <c r="X3" s="111"/>
      <c r="Y3" s="111"/>
      <c r="Z3" s="111"/>
      <c r="AA3" s="111"/>
      <c r="AB3" s="111"/>
      <c r="AC3" s="111"/>
      <c r="AD3" s="112"/>
    </row>
    <row r="4" spans="1:30" s="24" customFormat="1" ht="11.25" customHeight="1">
      <c r="A4" s="23"/>
      <c r="B4" s="35"/>
      <c r="C4" s="36"/>
      <c r="D4" s="36"/>
      <c r="E4" s="85"/>
      <c r="F4" s="37"/>
      <c r="G4" s="37"/>
      <c r="H4" s="37"/>
      <c r="I4" s="37"/>
      <c r="J4" s="37"/>
      <c r="K4" s="94" t="s">
        <v>7</v>
      </c>
      <c r="L4" s="95"/>
      <c r="M4" s="101" t="s">
        <v>8</v>
      </c>
      <c r="N4" s="102"/>
      <c r="O4" s="101" t="s">
        <v>9</v>
      </c>
      <c r="P4" s="102"/>
      <c r="Q4" s="101" t="s">
        <v>10</v>
      </c>
      <c r="R4" s="103"/>
      <c r="S4" s="103"/>
      <c r="T4" s="92"/>
      <c r="U4" s="92"/>
      <c r="V4" s="98" t="s">
        <v>11</v>
      </c>
      <c r="W4" s="99"/>
      <c r="X4" s="94" t="s">
        <v>11</v>
      </c>
      <c r="Y4" s="95"/>
      <c r="Z4" s="92"/>
      <c r="AA4" s="92"/>
      <c r="AB4" s="96" t="s">
        <v>12</v>
      </c>
      <c r="AC4" s="96"/>
      <c r="AD4" s="93"/>
    </row>
    <row r="5" spans="1:30" s="26" customFormat="1" ht="45.75">
      <c r="A5" s="25"/>
      <c r="B5" s="38"/>
      <c r="C5" s="39" t="s">
        <v>13</v>
      </c>
      <c r="D5" s="39" t="s">
        <v>14</v>
      </c>
      <c r="E5" s="86" t="s">
        <v>15</v>
      </c>
      <c r="F5" s="42" t="s">
        <v>16</v>
      </c>
      <c r="G5" s="40" t="s">
        <v>17</v>
      </c>
      <c r="H5" s="40" t="s">
        <v>52</v>
      </c>
      <c r="I5" s="40" t="s">
        <v>18</v>
      </c>
      <c r="J5" s="40" t="s">
        <v>19</v>
      </c>
      <c r="K5" s="41" t="s">
        <v>20</v>
      </c>
      <c r="L5" s="43" t="s">
        <v>21</v>
      </c>
      <c r="M5" s="44" t="s">
        <v>20</v>
      </c>
      <c r="N5" s="45" t="s">
        <v>21</v>
      </c>
      <c r="O5" s="44" t="s">
        <v>20</v>
      </c>
      <c r="P5" s="45" t="s">
        <v>21</v>
      </c>
      <c r="Q5" s="44" t="s">
        <v>27</v>
      </c>
      <c r="R5" s="45" t="s">
        <v>21</v>
      </c>
      <c r="S5" s="46" t="s">
        <v>22</v>
      </c>
      <c r="T5" s="45" t="s">
        <v>24</v>
      </c>
      <c r="U5" s="46" t="s">
        <v>28</v>
      </c>
      <c r="V5" s="44" t="s">
        <v>27</v>
      </c>
      <c r="W5" s="45" t="s">
        <v>24</v>
      </c>
      <c r="X5" s="46" t="s">
        <v>22</v>
      </c>
      <c r="Y5" s="46" t="s">
        <v>23</v>
      </c>
      <c r="Z5" s="45" t="s">
        <v>24</v>
      </c>
      <c r="AA5" s="46" t="s">
        <v>25</v>
      </c>
      <c r="AB5" s="44" t="s">
        <v>20</v>
      </c>
      <c r="AC5" s="45" t="s">
        <v>21</v>
      </c>
      <c r="AD5" s="91" t="s">
        <v>36</v>
      </c>
    </row>
    <row r="6" ht="11.25">
      <c r="U6" s="65">
        <f>IF(T6&lt;&gt;0,-(T6-R6)/T6,"")</f>
      </c>
    </row>
    <row r="7" spans="1:31" s="29" customFormat="1" ht="11.25">
      <c r="A7" s="31">
        <v>1</v>
      </c>
      <c r="B7" s="30"/>
      <c r="C7" s="49" t="s">
        <v>113</v>
      </c>
      <c r="D7" s="52" t="s">
        <v>113</v>
      </c>
      <c r="E7" s="66">
        <v>42643</v>
      </c>
      <c r="F7" s="53" t="s">
        <v>5</v>
      </c>
      <c r="G7" s="54">
        <v>355</v>
      </c>
      <c r="H7" s="54">
        <v>357</v>
      </c>
      <c r="I7" s="70">
        <v>423</v>
      </c>
      <c r="J7" s="55">
        <v>2</v>
      </c>
      <c r="K7" s="67">
        <v>260902.61</v>
      </c>
      <c r="L7" s="68">
        <v>23433</v>
      </c>
      <c r="M7" s="67">
        <v>609101.6</v>
      </c>
      <c r="N7" s="68">
        <v>52454</v>
      </c>
      <c r="O7" s="67">
        <v>687978.6</v>
      </c>
      <c r="P7" s="68">
        <v>60796</v>
      </c>
      <c r="Q7" s="60">
        <f aca="true" t="shared" si="0" ref="Q7:Q38">K7+M7+O7</f>
        <v>1557982.81</v>
      </c>
      <c r="R7" s="61">
        <f aca="true" t="shared" si="1" ref="R7:R38">L7+N7+P7</f>
        <v>136683</v>
      </c>
      <c r="S7" s="62">
        <f>R7/I7</f>
        <v>323.1276595744681</v>
      </c>
      <c r="T7" s="64">
        <v>181336</v>
      </c>
      <c r="U7" s="65">
        <f>IF(T7&lt;&gt;0,-(T7-R7)/T7,"")</f>
        <v>-0.2462445405214629</v>
      </c>
      <c r="V7" s="71">
        <v>2173018.47</v>
      </c>
      <c r="W7" s="72">
        <v>199662</v>
      </c>
      <c r="X7" s="62">
        <f>W7/I7</f>
        <v>472.01418439716315</v>
      </c>
      <c r="Y7" s="63">
        <f>V7/W7</f>
        <v>10.883485440394267</v>
      </c>
      <c r="Z7" s="79">
        <v>289535</v>
      </c>
      <c r="AA7" s="80">
        <f>IF(Z7&lt;&gt;0,-(Z7-W7)/Z7,"")</f>
        <v>-0.3104046142953356</v>
      </c>
      <c r="AB7" s="76">
        <v>5301946.78</v>
      </c>
      <c r="AC7" s="77">
        <v>489197</v>
      </c>
      <c r="AD7" s="113">
        <v>2675</v>
      </c>
      <c r="AE7" s="28"/>
    </row>
    <row r="8" spans="1:31" s="29" customFormat="1" ht="11.25">
      <c r="A8" s="31">
        <v>2</v>
      </c>
      <c r="B8" s="27"/>
      <c r="C8" s="50" t="s">
        <v>116</v>
      </c>
      <c r="D8" s="56" t="s">
        <v>115</v>
      </c>
      <c r="E8" s="81">
        <v>42643</v>
      </c>
      <c r="F8" s="53" t="s">
        <v>4</v>
      </c>
      <c r="G8" s="57">
        <v>190</v>
      </c>
      <c r="H8" s="57">
        <v>190</v>
      </c>
      <c r="I8" s="70">
        <v>190</v>
      </c>
      <c r="J8" s="55">
        <v>2</v>
      </c>
      <c r="K8" s="67">
        <v>130682.95</v>
      </c>
      <c r="L8" s="68">
        <v>9815</v>
      </c>
      <c r="M8" s="67">
        <v>312858.65</v>
      </c>
      <c r="N8" s="68">
        <v>22082</v>
      </c>
      <c r="O8" s="67">
        <v>274199.4</v>
      </c>
      <c r="P8" s="68">
        <v>19899</v>
      </c>
      <c r="Q8" s="60">
        <f t="shared" si="0"/>
        <v>717741</v>
      </c>
      <c r="R8" s="61">
        <f t="shared" si="1"/>
        <v>51796</v>
      </c>
      <c r="S8" s="62">
        <f>R8/I8</f>
        <v>272.61052631578946</v>
      </c>
      <c r="T8" s="64">
        <v>50586</v>
      </c>
      <c r="U8" s="65">
        <f>IF(T8&lt;&gt;0,-(T8-R8)/T8,"")</f>
        <v>0.02391966156644131</v>
      </c>
      <c r="V8" s="71">
        <v>934225.8</v>
      </c>
      <c r="W8" s="72">
        <v>70934</v>
      </c>
      <c r="X8" s="62">
        <f>W8/I8</f>
        <v>373.33684210526314</v>
      </c>
      <c r="Y8" s="63">
        <f>V8/W8</f>
        <v>13.170352722248852</v>
      </c>
      <c r="Z8" s="58">
        <v>74075</v>
      </c>
      <c r="AA8" s="80">
        <f>IF(Z8&lt;&gt;0,-(Z8-W8)/Z8,"")</f>
        <v>-0.042402969962875466</v>
      </c>
      <c r="AB8" s="74">
        <v>1917824.1</v>
      </c>
      <c r="AC8" s="75">
        <v>145009</v>
      </c>
      <c r="AD8" s="113">
        <v>2671</v>
      </c>
      <c r="AE8" s="28"/>
    </row>
    <row r="9" spans="1:31" s="29" customFormat="1" ht="11.25">
      <c r="A9" s="31">
        <v>3</v>
      </c>
      <c r="B9" s="88" t="s">
        <v>26</v>
      </c>
      <c r="C9" s="50" t="s">
        <v>124</v>
      </c>
      <c r="D9" s="56" t="s">
        <v>124</v>
      </c>
      <c r="E9" s="81">
        <v>42650</v>
      </c>
      <c r="F9" s="53" t="s">
        <v>4</v>
      </c>
      <c r="G9" s="57">
        <v>265</v>
      </c>
      <c r="H9" s="57">
        <v>265</v>
      </c>
      <c r="I9" s="70">
        <v>265</v>
      </c>
      <c r="J9" s="55">
        <v>1</v>
      </c>
      <c r="K9" s="67">
        <v>93884.5</v>
      </c>
      <c r="L9" s="68">
        <v>8901</v>
      </c>
      <c r="M9" s="67">
        <v>235548.18</v>
      </c>
      <c r="N9" s="68">
        <v>19699</v>
      </c>
      <c r="O9" s="67">
        <v>271510.23</v>
      </c>
      <c r="P9" s="68">
        <v>23740</v>
      </c>
      <c r="Q9" s="60">
        <f t="shared" si="0"/>
        <v>600942.9099999999</v>
      </c>
      <c r="R9" s="61">
        <f t="shared" si="1"/>
        <v>52340</v>
      </c>
      <c r="S9" s="62">
        <f>R9/I9</f>
        <v>197.50943396226415</v>
      </c>
      <c r="T9" s="64"/>
      <c r="U9" s="65"/>
      <c r="V9" s="71">
        <v>795929.45</v>
      </c>
      <c r="W9" s="72">
        <v>72028</v>
      </c>
      <c r="X9" s="62">
        <f>W9/I9</f>
        <v>271.8037735849057</v>
      </c>
      <c r="Y9" s="63">
        <f>V9/W9</f>
        <v>11.050278363969566</v>
      </c>
      <c r="Z9" s="58"/>
      <c r="AA9" s="80"/>
      <c r="AB9" s="74">
        <v>795929.45</v>
      </c>
      <c r="AC9" s="75">
        <v>72028</v>
      </c>
      <c r="AD9" s="113">
        <v>2683</v>
      </c>
      <c r="AE9" s="28"/>
    </row>
    <row r="10" spans="1:31" s="29" customFormat="1" ht="11.25">
      <c r="A10" s="31">
        <v>4</v>
      </c>
      <c r="B10" s="88" t="s">
        <v>26</v>
      </c>
      <c r="C10" s="49" t="s">
        <v>122</v>
      </c>
      <c r="D10" s="52" t="s">
        <v>123</v>
      </c>
      <c r="E10" s="66">
        <v>42650</v>
      </c>
      <c r="F10" s="53" t="s">
        <v>1</v>
      </c>
      <c r="G10" s="54">
        <v>110</v>
      </c>
      <c r="H10" s="54">
        <v>110</v>
      </c>
      <c r="I10" s="70">
        <v>110</v>
      </c>
      <c r="J10" s="55">
        <v>1</v>
      </c>
      <c r="K10" s="67">
        <v>98938.46</v>
      </c>
      <c r="L10" s="68">
        <v>7087</v>
      </c>
      <c r="M10" s="67">
        <v>187032.67</v>
      </c>
      <c r="N10" s="68">
        <v>13447</v>
      </c>
      <c r="O10" s="67">
        <v>155152.05</v>
      </c>
      <c r="P10" s="68">
        <v>11564</v>
      </c>
      <c r="Q10" s="60">
        <f t="shared" si="0"/>
        <v>441123.18</v>
      </c>
      <c r="R10" s="61">
        <f t="shared" si="1"/>
        <v>32098</v>
      </c>
      <c r="S10" s="62">
        <f>R10/I10</f>
        <v>291.8</v>
      </c>
      <c r="T10" s="64"/>
      <c r="U10" s="65"/>
      <c r="V10" s="71">
        <v>655492.11</v>
      </c>
      <c r="W10" s="72">
        <v>51542</v>
      </c>
      <c r="X10" s="62">
        <f>W10/I10</f>
        <v>468.56363636363636</v>
      </c>
      <c r="Y10" s="63">
        <f>V10/W10</f>
        <v>12.717630476116565</v>
      </c>
      <c r="Z10" s="79"/>
      <c r="AA10" s="80"/>
      <c r="AB10" s="78">
        <v>655492.11</v>
      </c>
      <c r="AC10" s="79">
        <v>51542</v>
      </c>
      <c r="AD10" s="113">
        <v>2681</v>
      </c>
      <c r="AE10" s="28"/>
    </row>
    <row r="11" spans="1:31" s="29" customFormat="1" ht="11.25">
      <c r="A11" s="31">
        <v>5</v>
      </c>
      <c r="B11" s="30"/>
      <c r="C11" s="49" t="s">
        <v>73</v>
      </c>
      <c r="D11" s="52" t="s">
        <v>55</v>
      </c>
      <c r="E11" s="66">
        <v>42608</v>
      </c>
      <c r="F11" s="53" t="s">
        <v>5</v>
      </c>
      <c r="G11" s="54">
        <v>271</v>
      </c>
      <c r="H11" s="54">
        <v>183</v>
      </c>
      <c r="I11" s="70">
        <v>223</v>
      </c>
      <c r="J11" s="55">
        <v>7</v>
      </c>
      <c r="K11" s="67">
        <v>57707.67</v>
      </c>
      <c r="L11" s="68">
        <v>5564</v>
      </c>
      <c r="M11" s="67">
        <v>125836.93</v>
      </c>
      <c r="N11" s="68">
        <v>12582</v>
      </c>
      <c r="O11" s="67">
        <v>133514.75</v>
      </c>
      <c r="P11" s="68">
        <v>13755</v>
      </c>
      <c r="Q11" s="60">
        <f t="shared" si="0"/>
        <v>317059.35</v>
      </c>
      <c r="R11" s="61">
        <f t="shared" si="1"/>
        <v>31901</v>
      </c>
      <c r="S11" s="62">
        <f>R11/I11</f>
        <v>143.05381165919283</v>
      </c>
      <c r="T11" s="64">
        <v>42366</v>
      </c>
      <c r="U11" s="65">
        <f>IF(T11&lt;&gt;0,-(T11-R11)/T11,"")</f>
        <v>-0.247014115092291</v>
      </c>
      <c r="V11" s="71">
        <v>563997.97</v>
      </c>
      <c r="W11" s="72">
        <v>59671</v>
      </c>
      <c r="X11" s="62">
        <f>W11/I11</f>
        <v>267.5829596412556</v>
      </c>
      <c r="Y11" s="63">
        <f>V11/W11</f>
        <v>9.45179350103065</v>
      </c>
      <c r="Z11" s="79">
        <v>69766</v>
      </c>
      <c r="AA11" s="80">
        <f>IF(Z11&lt;&gt;0,-(Z11-W11)/Z11,"")</f>
        <v>-0.14469799042513545</v>
      </c>
      <c r="AB11" s="76">
        <v>11837443.27</v>
      </c>
      <c r="AC11" s="77">
        <v>1063590</v>
      </c>
      <c r="AD11" s="113">
        <v>2638</v>
      </c>
      <c r="AE11" s="28"/>
    </row>
    <row r="12" spans="1:31" s="29" customFormat="1" ht="11.25">
      <c r="A12" s="31">
        <v>6</v>
      </c>
      <c r="B12" s="27"/>
      <c r="C12" s="50" t="s">
        <v>104</v>
      </c>
      <c r="D12" s="56" t="s">
        <v>105</v>
      </c>
      <c r="E12" s="81">
        <v>42636</v>
      </c>
      <c r="F12" s="53" t="s">
        <v>42</v>
      </c>
      <c r="G12" s="57">
        <v>254</v>
      </c>
      <c r="H12" s="57">
        <v>221</v>
      </c>
      <c r="I12" s="70">
        <v>223</v>
      </c>
      <c r="J12" s="55">
        <v>3</v>
      </c>
      <c r="K12" s="67">
        <v>36265</v>
      </c>
      <c r="L12" s="68">
        <v>2816</v>
      </c>
      <c r="M12" s="67">
        <v>200025</v>
      </c>
      <c r="N12" s="68">
        <v>15765</v>
      </c>
      <c r="O12" s="67">
        <v>205110</v>
      </c>
      <c r="P12" s="68">
        <v>16426</v>
      </c>
      <c r="Q12" s="60">
        <f t="shared" si="0"/>
        <v>441400</v>
      </c>
      <c r="R12" s="61">
        <f t="shared" si="1"/>
        <v>35007</v>
      </c>
      <c r="S12" s="62">
        <f>R12/I12</f>
        <v>156.98206278026905</v>
      </c>
      <c r="T12" s="64">
        <v>47612</v>
      </c>
      <c r="U12" s="65">
        <f>IF(T12&lt;&gt;0,-(T12-R12)/T12,"")</f>
        <v>-0.26474418213895656</v>
      </c>
      <c r="V12" s="71">
        <v>536682</v>
      </c>
      <c r="W12" s="72">
        <v>44442</v>
      </c>
      <c r="X12" s="62">
        <f>W12/I12</f>
        <v>199.2914798206278</v>
      </c>
      <c r="Y12" s="63">
        <f>V12/W12</f>
        <v>12.076009180504927</v>
      </c>
      <c r="Z12" s="58">
        <v>62612</v>
      </c>
      <c r="AA12" s="80">
        <f>IF(Z12&lt;&gt;0,-(Z12-W12)/Z12,"")</f>
        <v>-0.2901999616686897</v>
      </c>
      <c r="AB12" s="74">
        <v>2156714</v>
      </c>
      <c r="AC12" s="75">
        <v>177703</v>
      </c>
      <c r="AD12" s="113">
        <v>2659</v>
      </c>
      <c r="AE12" s="28"/>
    </row>
    <row r="13" spans="1:31" s="29" customFormat="1" ht="11.25">
      <c r="A13" s="31">
        <v>7</v>
      </c>
      <c r="B13" s="88" t="s">
        <v>26</v>
      </c>
      <c r="C13" s="50" t="s">
        <v>125</v>
      </c>
      <c r="D13" s="56" t="s">
        <v>126</v>
      </c>
      <c r="E13" s="81">
        <v>42650</v>
      </c>
      <c r="F13" s="53" t="s">
        <v>41</v>
      </c>
      <c r="G13" s="57">
        <v>189</v>
      </c>
      <c r="H13" s="57">
        <v>189</v>
      </c>
      <c r="I13" s="70">
        <v>189</v>
      </c>
      <c r="J13" s="55">
        <v>1</v>
      </c>
      <c r="K13" s="67">
        <v>45806</v>
      </c>
      <c r="L13" s="68">
        <v>3676</v>
      </c>
      <c r="M13" s="67">
        <v>158657</v>
      </c>
      <c r="N13" s="68">
        <v>13139</v>
      </c>
      <c r="O13" s="67">
        <v>151048</v>
      </c>
      <c r="P13" s="68">
        <v>13089</v>
      </c>
      <c r="Q13" s="60">
        <f t="shared" si="0"/>
        <v>355511</v>
      </c>
      <c r="R13" s="61">
        <f t="shared" si="1"/>
        <v>29904</v>
      </c>
      <c r="S13" s="62">
        <f>R13/I13</f>
        <v>158.22222222222223</v>
      </c>
      <c r="T13" s="64"/>
      <c r="U13" s="65"/>
      <c r="V13" s="71">
        <v>435336</v>
      </c>
      <c r="W13" s="73">
        <v>37692</v>
      </c>
      <c r="X13" s="62">
        <f>W13/I13</f>
        <v>199.42857142857142</v>
      </c>
      <c r="Y13" s="63">
        <f>V13/W13</f>
        <v>11.549824896529767</v>
      </c>
      <c r="Z13" s="58"/>
      <c r="AA13" s="80"/>
      <c r="AB13" s="74">
        <v>435336</v>
      </c>
      <c r="AC13" s="75">
        <v>37692</v>
      </c>
      <c r="AD13" s="113">
        <v>2676</v>
      </c>
      <c r="AE13" s="28"/>
    </row>
    <row r="14" spans="1:31" s="29" customFormat="1" ht="11.25">
      <c r="A14" s="31">
        <v>8</v>
      </c>
      <c r="B14" s="88" t="s">
        <v>26</v>
      </c>
      <c r="C14" s="50" t="s">
        <v>127</v>
      </c>
      <c r="D14" s="56" t="s">
        <v>127</v>
      </c>
      <c r="E14" s="81">
        <v>42650</v>
      </c>
      <c r="F14" s="53" t="s">
        <v>42</v>
      </c>
      <c r="G14" s="57">
        <v>212</v>
      </c>
      <c r="H14" s="57">
        <v>212</v>
      </c>
      <c r="I14" s="70">
        <v>212</v>
      </c>
      <c r="J14" s="55">
        <v>1</v>
      </c>
      <c r="K14" s="67">
        <v>29782</v>
      </c>
      <c r="L14" s="68">
        <v>2579</v>
      </c>
      <c r="M14" s="67">
        <v>127515</v>
      </c>
      <c r="N14" s="68">
        <v>10858</v>
      </c>
      <c r="O14" s="67">
        <v>141573</v>
      </c>
      <c r="P14" s="68">
        <v>12236</v>
      </c>
      <c r="Q14" s="60">
        <f t="shared" si="0"/>
        <v>298870</v>
      </c>
      <c r="R14" s="61">
        <f t="shared" si="1"/>
        <v>25673</v>
      </c>
      <c r="S14" s="62">
        <f>R14/I14</f>
        <v>121.09905660377359</v>
      </c>
      <c r="T14" s="64"/>
      <c r="U14" s="65"/>
      <c r="V14" s="71">
        <v>382879</v>
      </c>
      <c r="W14" s="72">
        <v>34397</v>
      </c>
      <c r="X14" s="62">
        <f>W14/I14</f>
        <v>162.25</v>
      </c>
      <c r="Y14" s="63">
        <f>V14/W14</f>
        <v>11.131174230310783</v>
      </c>
      <c r="Z14" s="58"/>
      <c r="AA14" s="80"/>
      <c r="AB14" s="74">
        <v>382879</v>
      </c>
      <c r="AC14" s="75">
        <v>34397</v>
      </c>
      <c r="AD14" s="113">
        <v>2684</v>
      </c>
      <c r="AE14" s="28"/>
    </row>
    <row r="15" spans="1:31" s="29" customFormat="1" ht="11.25">
      <c r="A15" s="31">
        <v>9</v>
      </c>
      <c r="B15" s="27"/>
      <c r="C15" s="50" t="s">
        <v>117</v>
      </c>
      <c r="D15" s="56" t="s">
        <v>118</v>
      </c>
      <c r="E15" s="81">
        <v>42643</v>
      </c>
      <c r="F15" s="53" t="s">
        <v>4</v>
      </c>
      <c r="G15" s="57">
        <v>152</v>
      </c>
      <c r="H15" s="57">
        <v>119</v>
      </c>
      <c r="I15" s="70">
        <v>119</v>
      </c>
      <c r="J15" s="55">
        <v>2</v>
      </c>
      <c r="K15" s="67">
        <v>48264.2</v>
      </c>
      <c r="L15" s="68">
        <v>3623</v>
      </c>
      <c r="M15" s="67">
        <v>105646.2</v>
      </c>
      <c r="N15" s="68">
        <v>7884</v>
      </c>
      <c r="O15" s="67">
        <v>92764.45</v>
      </c>
      <c r="P15" s="68">
        <v>7235</v>
      </c>
      <c r="Q15" s="60">
        <f t="shared" si="0"/>
        <v>246674.84999999998</v>
      </c>
      <c r="R15" s="61">
        <f t="shared" si="1"/>
        <v>18742</v>
      </c>
      <c r="S15" s="62">
        <f>R15/I15</f>
        <v>157.49579831932772</v>
      </c>
      <c r="T15" s="64">
        <v>19133</v>
      </c>
      <c r="U15" s="65">
        <f>IF(T15&lt;&gt;0,-(T15-R15)/T15,"")</f>
        <v>-0.020435896095750798</v>
      </c>
      <c r="V15" s="71">
        <v>355851.45</v>
      </c>
      <c r="W15" s="72">
        <v>28709</v>
      </c>
      <c r="X15" s="62">
        <f>W15/I15</f>
        <v>241.25210084033614</v>
      </c>
      <c r="Y15" s="63">
        <f>V15/W15</f>
        <v>12.39511825559929</v>
      </c>
      <c r="Z15" s="58">
        <v>32189</v>
      </c>
      <c r="AA15" s="80">
        <f>IF(Z15&lt;&gt;0,-(Z15-W15)/Z15,"")</f>
        <v>-0.10811146665009785</v>
      </c>
      <c r="AB15" s="74">
        <v>736463.0800000001</v>
      </c>
      <c r="AC15" s="75">
        <v>60898</v>
      </c>
      <c r="AD15" s="113">
        <v>2670</v>
      </c>
      <c r="AE15" s="28"/>
    </row>
    <row r="16" spans="1:31" s="29" customFormat="1" ht="11.25">
      <c r="A16" s="31">
        <v>10</v>
      </c>
      <c r="B16" s="88" t="s">
        <v>26</v>
      </c>
      <c r="C16" s="49" t="s">
        <v>121</v>
      </c>
      <c r="D16" s="52" t="s">
        <v>121</v>
      </c>
      <c r="E16" s="66">
        <v>42650</v>
      </c>
      <c r="F16" s="53" t="s">
        <v>5</v>
      </c>
      <c r="G16" s="54">
        <v>150</v>
      </c>
      <c r="H16" s="54">
        <v>150</v>
      </c>
      <c r="I16" s="70">
        <v>150</v>
      </c>
      <c r="J16" s="55">
        <v>1</v>
      </c>
      <c r="K16" s="67">
        <v>32964.71</v>
      </c>
      <c r="L16" s="68">
        <v>3057</v>
      </c>
      <c r="M16" s="67">
        <v>71256.3</v>
      </c>
      <c r="N16" s="68">
        <v>6472</v>
      </c>
      <c r="O16" s="67">
        <v>76795.85</v>
      </c>
      <c r="P16" s="68">
        <v>7050</v>
      </c>
      <c r="Q16" s="60">
        <f t="shared" si="0"/>
        <v>181016.86000000002</v>
      </c>
      <c r="R16" s="61">
        <f t="shared" si="1"/>
        <v>16579</v>
      </c>
      <c r="S16" s="62">
        <f>R16/I16</f>
        <v>110.52666666666667</v>
      </c>
      <c r="T16" s="64"/>
      <c r="U16" s="65"/>
      <c r="V16" s="71">
        <v>265523.91</v>
      </c>
      <c r="W16" s="72">
        <v>25203</v>
      </c>
      <c r="X16" s="62">
        <f>W16/I16</f>
        <v>168.02</v>
      </c>
      <c r="Y16" s="63">
        <f>V16/W16</f>
        <v>10.53540887989525</v>
      </c>
      <c r="Z16" s="79"/>
      <c r="AA16" s="80"/>
      <c r="AB16" s="76">
        <v>265523.91</v>
      </c>
      <c r="AC16" s="77">
        <v>25203</v>
      </c>
      <c r="AD16" s="113">
        <v>2679</v>
      </c>
      <c r="AE16" s="28"/>
    </row>
    <row r="17" spans="1:31" s="29" customFormat="1" ht="11.25">
      <c r="A17" s="31">
        <v>11</v>
      </c>
      <c r="B17" s="27"/>
      <c r="C17" s="50" t="s">
        <v>106</v>
      </c>
      <c r="D17" s="56" t="s">
        <v>119</v>
      </c>
      <c r="E17" s="81">
        <v>42636</v>
      </c>
      <c r="F17" s="53" t="s">
        <v>42</v>
      </c>
      <c r="G17" s="57">
        <v>164</v>
      </c>
      <c r="H17" s="57">
        <v>82</v>
      </c>
      <c r="I17" s="70">
        <v>82</v>
      </c>
      <c r="J17" s="55">
        <v>3</v>
      </c>
      <c r="K17" s="67">
        <v>37139</v>
      </c>
      <c r="L17" s="68">
        <v>2530</v>
      </c>
      <c r="M17" s="67">
        <v>75039</v>
      </c>
      <c r="N17" s="68">
        <v>4836</v>
      </c>
      <c r="O17" s="67">
        <v>66199</v>
      </c>
      <c r="P17" s="68">
        <v>4444</v>
      </c>
      <c r="Q17" s="60">
        <f t="shared" si="0"/>
        <v>178377</v>
      </c>
      <c r="R17" s="61">
        <f t="shared" si="1"/>
        <v>11810</v>
      </c>
      <c r="S17" s="62">
        <f>R17/I17</f>
        <v>144.02439024390245</v>
      </c>
      <c r="T17" s="64">
        <v>21014</v>
      </c>
      <c r="U17" s="65">
        <f>IF(T17&lt;&gt;0,-(T17-R17)/T17,"")</f>
        <v>-0.4379937184733987</v>
      </c>
      <c r="V17" s="71">
        <v>262862</v>
      </c>
      <c r="W17" s="72">
        <v>18529</v>
      </c>
      <c r="X17" s="62">
        <f>W17/I17</f>
        <v>225.96341463414635</v>
      </c>
      <c r="Y17" s="63">
        <f>V17/W17</f>
        <v>14.186518430568299</v>
      </c>
      <c r="Z17" s="58">
        <v>33832</v>
      </c>
      <c r="AA17" s="80">
        <f>IF(Z17&lt;&gt;0,-(Z17-W17)/Z17,"")</f>
        <v>-0.45232324426578385</v>
      </c>
      <c r="AB17" s="74">
        <v>1394062</v>
      </c>
      <c r="AC17" s="75">
        <v>107735</v>
      </c>
      <c r="AD17" s="113">
        <v>2660</v>
      </c>
      <c r="AE17" s="28"/>
    </row>
    <row r="18" spans="1:31" s="29" customFormat="1" ht="11.25">
      <c r="A18" s="31">
        <v>12</v>
      </c>
      <c r="B18" s="27"/>
      <c r="C18" s="50" t="s">
        <v>92</v>
      </c>
      <c r="D18" s="56" t="s">
        <v>92</v>
      </c>
      <c r="E18" s="81">
        <v>42622</v>
      </c>
      <c r="F18" s="53" t="s">
        <v>42</v>
      </c>
      <c r="G18" s="57">
        <v>93</v>
      </c>
      <c r="H18" s="57">
        <v>44</v>
      </c>
      <c r="I18" s="70">
        <v>44</v>
      </c>
      <c r="J18" s="55">
        <v>5</v>
      </c>
      <c r="K18" s="67">
        <v>35137</v>
      </c>
      <c r="L18" s="68">
        <v>2174</v>
      </c>
      <c r="M18" s="67">
        <v>73193</v>
      </c>
      <c r="N18" s="68">
        <v>4374</v>
      </c>
      <c r="O18" s="67">
        <v>59587</v>
      </c>
      <c r="P18" s="68">
        <v>3795</v>
      </c>
      <c r="Q18" s="60">
        <f t="shared" si="0"/>
        <v>167917</v>
      </c>
      <c r="R18" s="61">
        <f t="shared" si="1"/>
        <v>10343</v>
      </c>
      <c r="S18" s="62">
        <f>R18/I18</f>
        <v>235.0681818181818</v>
      </c>
      <c r="T18" s="64">
        <v>12709</v>
      </c>
      <c r="U18" s="65">
        <f>IF(T18&lt;&gt;0,-(T18-R18)/T18,"")</f>
        <v>-0.1861672830277756</v>
      </c>
      <c r="V18" s="71">
        <v>248680</v>
      </c>
      <c r="W18" s="72">
        <v>16582</v>
      </c>
      <c r="X18" s="62">
        <f>W18/I18</f>
        <v>376.8636363636364</v>
      </c>
      <c r="Y18" s="63">
        <f>V18/W18</f>
        <v>14.996984682185502</v>
      </c>
      <c r="Z18" s="58">
        <v>21171</v>
      </c>
      <c r="AA18" s="80">
        <f>IF(Z18&lt;&gt;0,-(Z18-W18)/Z18,"")</f>
        <v>-0.2167587737943413</v>
      </c>
      <c r="AB18" s="74">
        <v>2295564</v>
      </c>
      <c r="AC18" s="75">
        <v>159546</v>
      </c>
      <c r="AD18" s="113">
        <v>2648</v>
      </c>
      <c r="AE18" s="28"/>
    </row>
    <row r="19" spans="1:31" s="29" customFormat="1" ht="11.25">
      <c r="A19" s="31">
        <v>13</v>
      </c>
      <c r="B19" s="30"/>
      <c r="C19" s="50" t="s">
        <v>82</v>
      </c>
      <c r="D19" s="56" t="s">
        <v>81</v>
      </c>
      <c r="E19" s="81">
        <v>42615</v>
      </c>
      <c r="F19" s="53" t="s">
        <v>41</v>
      </c>
      <c r="G19" s="57">
        <v>285</v>
      </c>
      <c r="H19" s="57">
        <v>90</v>
      </c>
      <c r="I19" s="70">
        <v>90</v>
      </c>
      <c r="J19" s="55">
        <v>6</v>
      </c>
      <c r="K19" s="67">
        <v>15757</v>
      </c>
      <c r="L19" s="68">
        <v>1267</v>
      </c>
      <c r="M19" s="67">
        <v>84327</v>
      </c>
      <c r="N19" s="68">
        <v>6051</v>
      </c>
      <c r="O19" s="67">
        <v>91298</v>
      </c>
      <c r="P19" s="68">
        <v>6681</v>
      </c>
      <c r="Q19" s="60">
        <f t="shared" si="0"/>
        <v>191382</v>
      </c>
      <c r="R19" s="61">
        <f t="shared" si="1"/>
        <v>13999</v>
      </c>
      <c r="S19" s="62">
        <f>R19/I19</f>
        <v>155.54444444444445</v>
      </c>
      <c r="T19" s="64">
        <v>27239</v>
      </c>
      <c r="U19" s="65">
        <f>IF(T19&lt;&gt;0,-(T19-R19)/T19,"")</f>
        <v>-0.4860677704761555</v>
      </c>
      <c r="V19" s="71">
        <v>233769</v>
      </c>
      <c r="W19" s="73">
        <v>18428</v>
      </c>
      <c r="X19" s="62">
        <f>W19/I19</f>
        <v>204.75555555555556</v>
      </c>
      <c r="Y19" s="63">
        <f>V19/W19</f>
        <v>12.685532884740612</v>
      </c>
      <c r="Z19" s="58">
        <v>33694</v>
      </c>
      <c r="AA19" s="80">
        <f>IF(Z19&lt;&gt;0,-(Z19-W19)/Z19,"")</f>
        <v>-0.4530776992936428</v>
      </c>
      <c r="AB19" s="74">
        <v>7169209</v>
      </c>
      <c r="AC19" s="75">
        <v>597067</v>
      </c>
      <c r="AD19" s="113">
        <v>1583</v>
      </c>
      <c r="AE19" s="28"/>
    </row>
    <row r="20" spans="1:31" s="29" customFormat="1" ht="11.25">
      <c r="A20" s="31">
        <v>14</v>
      </c>
      <c r="B20" s="30"/>
      <c r="C20" s="49" t="s">
        <v>97</v>
      </c>
      <c r="D20" s="52" t="s">
        <v>97</v>
      </c>
      <c r="E20" s="66">
        <v>42636</v>
      </c>
      <c r="F20" s="53" t="s">
        <v>45</v>
      </c>
      <c r="G20" s="54">
        <v>111</v>
      </c>
      <c r="H20" s="54">
        <v>82</v>
      </c>
      <c r="I20" s="70">
        <v>82</v>
      </c>
      <c r="J20" s="55">
        <v>3</v>
      </c>
      <c r="K20" s="67">
        <v>20169.9</v>
      </c>
      <c r="L20" s="68">
        <v>1666</v>
      </c>
      <c r="M20" s="67">
        <v>41203.82</v>
      </c>
      <c r="N20" s="68">
        <v>3419</v>
      </c>
      <c r="O20" s="67">
        <v>39071.1</v>
      </c>
      <c r="P20" s="68">
        <v>3241</v>
      </c>
      <c r="Q20" s="60">
        <f t="shared" si="0"/>
        <v>100444.82</v>
      </c>
      <c r="R20" s="61">
        <f t="shared" si="1"/>
        <v>8326</v>
      </c>
      <c r="S20" s="62">
        <f>R20/I20</f>
        <v>101.53658536585365</v>
      </c>
      <c r="T20" s="64">
        <v>14366</v>
      </c>
      <c r="U20" s="65">
        <f>IF(T20&lt;&gt;0,-(T20-R20)/T20,"")</f>
        <v>-0.42043714325490744</v>
      </c>
      <c r="V20" s="71">
        <v>161788.24</v>
      </c>
      <c r="W20" s="73">
        <v>14004</v>
      </c>
      <c r="X20" s="62">
        <f>W20/I20</f>
        <v>170.78048780487805</v>
      </c>
      <c r="Y20" s="63">
        <f>V20/W20</f>
        <v>11.553001999428734</v>
      </c>
      <c r="Z20" s="79">
        <v>24017</v>
      </c>
      <c r="AA20" s="80">
        <f>IF(Z20&lt;&gt;0,-(Z20-W20)/Z20,"")</f>
        <v>-0.4169130199442062</v>
      </c>
      <c r="AB20" s="74">
        <v>883549.89</v>
      </c>
      <c r="AC20" s="75">
        <v>74995</v>
      </c>
      <c r="AD20" s="113">
        <v>2663</v>
      </c>
      <c r="AE20" s="28"/>
    </row>
    <row r="21" spans="1:31" s="29" customFormat="1" ht="11.25">
      <c r="A21" s="31">
        <v>15</v>
      </c>
      <c r="B21" s="88" t="s">
        <v>26</v>
      </c>
      <c r="C21" s="49" t="s">
        <v>120</v>
      </c>
      <c r="D21" s="59" t="s">
        <v>120</v>
      </c>
      <c r="E21" s="66">
        <v>42650</v>
      </c>
      <c r="F21" s="53" t="s">
        <v>48</v>
      </c>
      <c r="G21" s="54">
        <v>147</v>
      </c>
      <c r="H21" s="54">
        <v>147</v>
      </c>
      <c r="I21" s="70">
        <v>147</v>
      </c>
      <c r="J21" s="55">
        <v>1</v>
      </c>
      <c r="K21" s="67">
        <v>12161</v>
      </c>
      <c r="L21" s="68">
        <v>1080</v>
      </c>
      <c r="M21" s="67">
        <v>35652.9</v>
      </c>
      <c r="N21" s="68">
        <v>3007</v>
      </c>
      <c r="O21" s="67">
        <v>36022.2</v>
      </c>
      <c r="P21" s="68">
        <v>3244</v>
      </c>
      <c r="Q21" s="60">
        <f t="shared" si="0"/>
        <v>83836.1</v>
      </c>
      <c r="R21" s="61">
        <f t="shared" si="1"/>
        <v>7331</v>
      </c>
      <c r="S21" s="62">
        <f>R21/I21</f>
        <v>49.87074829931973</v>
      </c>
      <c r="T21" s="64"/>
      <c r="U21" s="65"/>
      <c r="V21" s="71">
        <v>120697.24</v>
      </c>
      <c r="W21" s="72">
        <v>10912</v>
      </c>
      <c r="X21" s="62"/>
      <c r="Y21" s="63">
        <f>V21/W21</f>
        <v>11.060964076246334</v>
      </c>
      <c r="Z21" s="79"/>
      <c r="AA21" s="80"/>
      <c r="AB21" s="76">
        <v>120697.24</v>
      </c>
      <c r="AC21" s="77">
        <v>10912</v>
      </c>
      <c r="AD21" s="113">
        <v>2680</v>
      </c>
      <c r="AE21" s="28"/>
    </row>
    <row r="22" spans="1:31" s="29" customFormat="1" ht="11.25">
      <c r="A22" s="31">
        <v>16</v>
      </c>
      <c r="B22" s="30"/>
      <c r="C22" s="50" t="s">
        <v>94</v>
      </c>
      <c r="D22" s="56" t="s">
        <v>95</v>
      </c>
      <c r="E22" s="81">
        <v>42629</v>
      </c>
      <c r="F22" s="53" t="s">
        <v>41</v>
      </c>
      <c r="G22" s="57">
        <v>175</v>
      </c>
      <c r="H22" s="57">
        <v>22</v>
      </c>
      <c r="I22" s="70">
        <v>22</v>
      </c>
      <c r="J22" s="55">
        <v>4</v>
      </c>
      <c r="K22" s="67">
        <v>21074</v>
      </c>
      <c r="L22" s="68">
        <v>1107</v>
      </c>
      <c r="M22" s="67">
        <v>34763</v>
      </c>
      <c r="N22" s="68">
        <v>1791</v>
      </c>
      <c r="O22" s="67">
        <v>25829</v>
      </c>
      <c r="P22" s="68">
        <v>1366</v>
      </c>
      <c r="Q22" s="60">
        <f t="shared" si="0"/>
        <v>81666</v>
      </c>
      <c r="R22" s="61">
        <f t="shared" si="1"/>
        <v>4264</v>
      </c>
      <c r="S22" s="62">
        <f>R22/I22</f>
        <v>193.8181818181818</v>
      </c>
      <c r="T22" s="64">
        <v>6994</v>
      </c>
      <c r="U22" s="65">
        <f>IF(T22&lt;&gt;0,-(T22-R22)/T22,"")</f>
        <v>-0.3903345724907063</v>
      </c>
      <c r="V22" s="71">
        <v>114496</v>
      </c>
      <c r="W22" s="73">
        <v>6558</v>
      </c>
      <c r="X22" s="62">
        <f>W22/I22</f>
        <v>298.09090909090907</v>
      </c>
      <c r="Y22" s="63">
        <f>V22/W22</f>
        <v>17.458981396767307</v>
      </c>
      <c r="Z22" s="58">
        <v>11656</v>
      </c>
      <c r="AA22" s="80">
        <f>IF(Z22&lt;&gt;0,-(Z22-W22)/Z22,"")</f>
        <v>-0.4373713109128346</v>
      </c>
      <c r="AB22" s="74">
        <v>1198991</v>
      </c>
      <c r="AC22" s="75">
        <v>82529</v>
      </c>
      <c r="AD22" s="113">
        <v>2654</v>
      </c>
      <c r="AE22" s="28"/>
    </row>
    <row r="23" spans="1:31" s="29" customFormat="1" ht="11.25">
      <c r="A23" s="31">
        <v>17</v>
      </c>
      <c r="B23" s="30"/>
      <c r="C23" s="49" t="s">
        <v>89</v>
      </c>
      <c r="D23" s="52" t="s">
        <v>89</v>
      </c>
      <c r="E23" s="66">
        <v>42622</v>
      </c>
      <c r="F23" s="53" t="s">
        <v>5</v>
      </c>
      <c r="G23" s="54">
        <v>311</v>
      </c>
      <c r="H23" s="54">
        <v>100</v>
      </c>
      <c r="I23" s="70">
        <v>100</v>
      </c>
      <c r="J23" s="55">
        <v>5</v>
      </c>
      <c r="K23" s="67">
        <v>13042.2</v>
      </c>
      <c r="L23" s="68">
        <v>1175</v>
      </c>
      <c r="M23" s="67">
        <v>28825.65</v>
      </c>
      <c r="N23" s="68">
        <v>2644</v>
      </c>
      <c r="O23" s="67">
        <v>30173.75</v>
      </c>
      <c r="P23" s="68">
        <v>2803</v>
      </c>
      <c r="Q23" s="60">
        <f t="shared" si="0"/>
        <v>72041.6</v>
      </c>
      <c r="R23" s="61">
        <f t="shared" si="1"/>
        <v>6622</v>
      </c>
      <c r="S23" s="62">
        <f>R23/I23</f>
        <v>66.22</v>
      </c>
      <c r="T23" s="64">
        <v>17685</v>
      </c>
      <c r="U23" s="65">
        <f>IF(T23&lt;&gt;0,-(T23-R23)/T23,"")</f>
        <v>-0.6255583828102912</v>
      </c>
      <c r="V23" s="71">
        <v>112473.8</v>
      </c>
      <c r="W23" s="72">
        <v>10774</v>
      </c>
      <c r="X23" s="62">
        <f>W23/I23</f>
        <v>107.74</v>
      </c>
      <c r="Y23" s="63">
        <f>V23/W23</f>
        <v>10.439372563578987</v>
      </c>
      <c r="Z23" s="79">
        <v>30395</v>
      </c>
      <c r="AA23" s="80">
        <f>IF(Z23&lt;&gt;0,-(Z23-W23)/Z23,"")</f>
        <v>-0.6455338049021221</v>
      </c>
      <c r="AB23" s="76">
        <v>3351774.38</v>
      </c>
      <c r="AC23" s="77">
        <v>304293</v>
      </c>
      <c r="AD23" s="113">
        <v>2647</v>
      </c>
      <c r="AE23" s="28"/>
    </row>
    <row r="24" spans="1:31" s="29" customFormat="1" ht="11.25">
      <c r="A24" s="31">
        <v>18</v>
      </c>
      <c r="B24" s="30"/>
      <c r="C24" s="49" t="s">
        <v>107</v>
      </c>
      <c r="D24" s="52" t="s">
        <v>108</v>
      </c>
      <c r="E24" s="66">
        <v>42643</v>
      </c>
      <c r="F24" s="53" t="s">
        <v>45</v>
      </c>
      <c r="G24" s="54">
        <v>25</v>
      </c>
      <c r="H24" s="54">
        <v>20</v>
      </c>
      <c r="I24" s="70">
        <v>20</v>
      </c>
      <c r="J24" s="55">
        <v>2</v>
      </c>
      <c r="K24" s="67">
        <v>10357</v>
      </c>
      <c r="L24" s="68">
        <v>689</v>
      </c>
      <c r="M24" s="67">
        <v>16933.5</v>
      </c>
      <c r="N24" s="68">
        <v>1000</v>
      </c>
      <c r="O24" s="67">
        <v>13066.5</v>
      </c>
      <c r="P24" s="68">
        <v>828</v>
      </c>
      <c r="Q24" s="60">
        <f t="shared" si="0"/>
        <v>40357</v>
      </c>
      <c r="R24" s="61">
        <f t="shared" si="1"/>
        <v>2517</v>
      </c>
      <c r="S24" s="62">
        <f>R24/I24</f>
        <v>125.85</v>
      </c>
      <c r="T24" s="64">
        <v>3568</v>
      </c>
      <c r="U24" s="65">
        <f>IF(T24&lt;&gt;0,-(T24-R24)/T24,"")</f>
        <v>-0.2945627802690583</v>
      </c>
      <c r="V24" s="71">
        <v>65356.4</v>
      </c>
      <c r="W24" s="73">
        <v>4331</v>
      </c>
      <c r="X24" s="62">
        <f>W24/I24</f>
        <v>216.55</v>
      </c>
      <c r="Y24" s="63">
        <f>V24/W24</f>
        <v>15.090371738628493</v>
      </c>
      <c r="Z24" s="79">
        <v>6279</v>
      </c>
      <c r="AA24" s="80">
        <f>IF(Z24&lt;&gt;0,-(Z24-W24)/Z24,"")</f>
        <v>-0.3102404841535276</v>
      </c>
      <c r="AB24" s="74">
        <v>156445.45</v>
      </c>
      <c r="AC24" s="75">
        <v>10610</v>
      </c>
      <c r="AD24" s="113">
        <v>2673</v>
      </c>
      <c r="AE24" s="28"/>
    </row>
    <row r="25" spans="1:31" s="29" customFormat="1" ht="11.25">
      <c r="A25" s="31">
        <v>19</v>
      </c>
      <c r="B25" s="30"/>
      <c r="C25" s="49" t="s">
        <v>93</v>
      </c>
      <c r="D25" s="59" t="s">
        <v>93</v>
      </c>
      <c r="E25" s="66">
        <v>42629</v>
      </c>
      <c r="F25" s="53" t="s">
        <v>47</v>
      </c>
      <c r="G25" s="54">
        <v>19</v>
      </c>
      <c r="H25" s="54">
        <v>19</v>
      </c>
      <c r="I25" s="70">
        <v>19</v>
      </c>
      <c r="J25" s="55">
        <v>4</v>
      </c>
      <c r="K25" s="67">
        <v>5098</v>
      </c>
      <c r="L25" s="68">
        <v>539</v>
      </c>
      <c r="M25" s="67">
        <v>8894</v>
      </c>
      <c r="N25" s="68">
        <v>814</v>
      </c>
      <c r="O25" s="67">
        <v>9911.5</v>
      </c>
      <c r="P25" s="68">
        <v>950</v>
      </c>
      <c r="Q25" s="60">
        <f t="shared" si="0"/>
        <v>23903.5</v>
      </c>
      <c r="R25" s="61">
        <f t="shared" si="1"/>
        <v>2303</v>
      </c>
      <c r="S25" s="62">
        <f>R25/I25</f>
        <v>121.21052631578948</v>
      </c>
      <c r="T25" s="64">
        <v>2643</v>
      </c>
      <c r="U25" s="65">
        <f>IF(T25&lt;&gt;0,-(T25-R25)/T25,"")</f>
        <v>-0.12864169504351117</v>
      </c>
      <c r="V25" s="71">
        <v>44322.5</v>
      </c>
      <c r="W25" s="72">
        <v>4369</v>
      </c>
      <c r="X25" s="62">
        <f>W25/I25</f>
        <v>229.94736842105263</v>
      </c>
      <c r="Y25" s="63">
        <f>V25/W25</f>
        <v>10.144769970244907</v>
      </c>
      <c r="Z25" s="79">
        <v>4528</v>
      </c>
      <c r="AA25" s="80">
        <f>IF(Z25&lt;&gt;0,-(Z25-W25)/Z25,"")</f>
        <v>-0.03511484098939929</v>
      </c>
      <c r="AB25" s="76">
        <v>144766.6</v>
      </c>
      <c r="AC25" s="77">
        <v>14240</v>
      </c>
      <c r="AD25" s="113">
        <v>2658</v>
      </c>
      <c r="AE25" s="28"/>
    </row>
    <row r="26" spans="1:31" s="29" customFormat="1" ht="11.25">
      <c r="A26" s="31">
        <v>20</v>
      </c>
      <c r="B26" s="30"/>
      <c r="C26" s="49" t="s">
        <v>111</v>
      </c>
      <c r="D26" s="52" t="s">
        <v>112</v>
      </c>
      <c r="E26" s="66">
        <v>42643</v>
      </c>
      <c r="F26" s="53" t="s">
        <v>43</v>
      </c>
      <c r="G26" s="54">
        <v>60</v>
      </c>
      <c r="H26" s="54">
        <v>14</v>
      </c>
      <c r="I26" s="70">
        <v>14</v>
      </c>
      <c r="J26" s="55">
        <v>2</v>
      </c>
      <c r="K26" s="67">
        <v>2973</v>
      </c>
      <c r="L26" s="68">
        <v>151</v>
      </c>
      <c r="M26" s="67">
        <v>8579.2</v>
      </c>
      <c r="N26" s="68">
        <v>400</v>
      </c>
      <c r="O26" s="67">
        <v>7266.2</v>
      </c>
      <c r="P26" s="68">
        <v>350</v>
      </c>
      <c r="Q26" s="60">
        <f t="shared" si="0"/>
        <v>18818.4</v>
      </c>
      <c r="R26" s="61">
        <f t="shared" si="1"/>
        <v>901</v>
      </c>
      <c r="S26" s="62">
        <f>R26/I26</f>
        <v>64.35714285714286</v>
      </c>
      <c r="T26" s="64">
        <v>2270</v>
      </c>
      <c r="U26" s="65">
        <f>IF(T26&lt;&gt;0,-(T26-R26)/T26,"")</f>
        <v>-0.6030837004405286</v>
      </c>
      <c r="V26" s="71">
        <v>24530.7</v>
      </c>
      <c r="W26" s="72">
        <v>1221</v>
      </c>
      <c r="X26" s="62">
        <f>W26/I26</f>
        <v>87.21428571428571</v>
      </c>
      <c r="Y26" s="63">
        <f>V26/W26</f>
        <v>20.09066339066339</v>
      </c>
      <c r="Z26" s="79">
        <v>3531</v>
      </c>
      <c r="AA26" s="80">
        <f>IF(Z26&lt;&gt;0,-(Z26-W26)/Z26,"")</f>
        <v>-0.6542056074766355</v>
      </c>
      <c r="AB26" s="76">
        <v>69427.28</v>
      </c>
      <c r="AC26" s="77">
        <v>4752</v>
      </c>
      <c r="AD26" s="113">
        <v>2676</v>
      </c>
      <c r="AE26" s="28"/>
    </row>
    <row r="27" spans="1:31" s="29" customFormat="1" ht="11.25">
      <c r="A27" s="31">
        <v>21</v>
      </c>
      <c r="B27" s="30"/>
      <c r="C27" s="49" t="s">
        <v>114</v>
      </c>
      <c r="D27" s="52" t="s">
        <v>114</v>
      </c>
      <c r="E27" s="66">
        <v>42643</v>
      </c>
      <c r="F27" s="53" t="s">
        <v>46</v>
      </c>
      <c r="G27" s="54">
        <v>57</v>
      </c>
      <c r="H27" s="54">
        <v>36</v>
      </c>
      <c r="I27" s="70">
        <v>36</v>
      </c>
      <c r="J27" s="55">
        <v>2</v>
      </c>
      <c r="K27" s="67">
        <v>2474.5</v>
      </c>
      <c r="L27" s="68">
        <v>248</v>
      </c>
      <c r="M27" s="67">
        <v>6859</v>
      </c>
      <c r="N27" s="68">
        <v>627</v>
      </c>
      <c r="O27" s="67">
        <v>6985</v>
      </c>
      <c r="P27" s="68">
        <v>645</v>
      </c>
      <c r="Q27" s="60">
        <f t="shared" si="0"/>
        <v>16318.5</v>
      </c>
      <c r="R27" s="61">
        <f t="shared" si="1"/>
        <v>1520</v>
      </c>
      <c r="S27" s="62">
        <f>R27/I27</f>
        <v>42.22222222222222</v>
      </c>
      <c r="T27" s="64">
        <v>2576</v>
      </c>
      <c r="U27" s="65">
        <f>IF(T27&lt;&gt;0,-(T27-R27)/T27,"")</f>
        <v>-0.40993788819875776</v>
      </c>
      <c r="V27" s="71">
        <v>24214.5</v>
      </c>
      <c r="W27" s="72">
        <v>2344</v>
      </c>
      <c r="X27" s="62">
        <f>W27/I27</f>
        <v>65.11111111111111</v>
      </c>
      <c r="Y27" s="63">
        <f>V27/W27</f>
        <v>10.3304180887372</v>
      </c>
      <c r="Z27" s="79">
        <v>4148</v>
      </c>
      <c r="AA27" s="80">
        <f>IF(Z27&lt;&gt;0,-(Z27-W27)/Z27,"")</f>
        <v>-0.43490838958534234</v>
      </c>
      <c r="AB27" s="76">
        <v>66503.5</v>
      </c>
      <c r="AC27" s="77">
        <v>6501</v>
      </c>
      <c r="AD27" s="113">
        <v>2669</v>
      </c>
      <c r="AE27" s="28"/>
    </row>
    <row r="28" spans="1:31" s="29" customFormat="1" ht="11.25">
      <c r="A28" s="31">
        <v>22</v>
      </c>
      <c r="B28" s="27"/>
      <c r="C28" s="50" t="s">
        <v>60</v>
      </c>
      <c r="D28" s="56" t="s">
        <v>61</v>
      </c>
      <c r="E28" s="81">
        <v>42566</v>
      </c>
      <c r="F28" s="53" t="s">
        <v>4</v>
      </c>
      <c r="G28" s="57">
        <v>345</v>
      </c>
      <c r="H28" s="57">
        <v>8</v>
      </c>
      <c r="I28" s="70">
        <v>8</v>
      </c>
      <c r="J28" s="55">
        <v>13</v>
      </c>
      <c r="K28" s="67">
        <v>409.5</v>
      </c>
      <c r="L28" s="68">
        <v>33</v>
      </c>
      <c r="M28" s="67">
        <v>2513.25</v>
      </c>
      <c r="N28" s="68">
        <v>206</v>
      </c>
      <c r="O28" s="67">
        <v>4497.75</v>
      </c>
      <c r="P28" s="68">
        <v>374</v>
      </c>
      <c r="Q28" s="60">
        <f t="shared" si="0"/>
        <v>7420.5</v>
      </c>
      <c r="R28" s="61">
        <f t="shared" si="1"/>
        <v>613</v>
      </c>
      <c r="S28" s="62">
        <f>R28/I28</f>
        <v>76.625</v>
      </c>
      <c r="T28" s="64">
        <v>1302</v>
      </c>
      <c r="U28" s="65">
        <f>IF(T28&lt;&gt;0,-(T28-R28)/T28,"")</f>
        <v>-0.5291858678955453</v>
      </c>
      <c r="V28" s="71">
        <v>15628</v>
      </c>
      <c r="W28" s="72">
        <v>1420</v>
      </c>
      <c r="X28" s="62">
        <f>W28/I28</f>
        <v>177.5</v>
      </c>
      <c r="Y28" s="63">
        <f>V28/W28</f>
        <v>11.005633802816902</v>
      </c>
      <c r="Z28" s="58">
        <v>2079</v>
      </c>
      <c r="AA28" s="80">
        <f>IF(Z28&lt;&gt;0,-(Z28-W28)/Z28,"")</f>
        <v>-0.31697931697931697</v>
      </c>
      <c r="AB28" s="74">
        <v>14636840.800000003</v>
      </c>
      <c r="AC28" s="75">
        <v>1303561</v>
      </c>
      <c r="AD28" s="113">
        <v>2596</v>
      </c>
      <c r="AE28" s="28"/>
    </row>
    <row r="29" spans="1:31" s="29" customFormat="1" ht="11.25">
      <c r="A29" s="31">
        <v>23</v>
      </c>
      <c r="B29" s="30"/>
      <c r="C29" s="49" t="s">
        <v>109</v>
      </c>
      <c r="D29" s="52" t="s">
        <v>110</v>
      </c>
      <c r="E29" s="66">
        <v>42643</v>
      </c>
      <c r="F29" s="53" t="s">
        <v>45</v>
      </c>
      <c r="G29" s="54">
        <v>39</v>
      </c>
      <c r="H29" s="54">
        <v>15</v>
      </c>
      <c r="I29" s="70">
        <v>15</v>
      </c>
      <c r="J29" s="55">
        <v>2</v>
      </c>
      <c r="K29" s="67">
        <v>2470.5</v>
      </c>
      <c r="L29" s="68">
        <v>186</v>
      </c>
      <c r="M29" s="67">
        <v>3848.5</v>
      </c>
      <c r="N29" s="68">
        <v>278</v>
      </c>
      <c r="O29" s="67">
        <v>4152</v>
      </c>
      <c r="P29" s="68">
        <v>285</v>
      </c>
      <c r="Q29" s="60">
        <f t="shared" si="0"/>
        <v>10471</v>
      </c>
      <c r="R29" s="61">
        <f t="shared" si="1"/>
        <v>749</v>
      </c>
      <c r="S29" s="62">
        <f>R29/I29</f>
        <v>49.93333333333333</v>
      </c>
      <c r="T29" s="64">
        <v>2498</v>
      </c>
      <c r="U29" s="65">
        <f>IF(T29&lt;&gt;0,-(T29-R29)/T29,"")</f>
        <v>-0.700160128102482</v>
      </c>
      <c r="V29" s="71">
        <v>15592</v>
      </c>
      <c r="W29" s="73">
        <v>1213</v>
      </c>
      <c r="X29" s="62">
        <f>W29/I29</f>
        <v>80.86666666666666</v>
      </c>
      <c r="Y29" s="63">
        <f>V29/W29</f>
        <v>12.854080791426217</v>
      </c>
      <c r="Z29" s="79">
        <v>4471</v>
      </c>
      <c r="AA29" s="80">
        <f>IF(Z29&lt;&gt;0,-(Z29-W29)/Z29,"")</f>
        <v>-0.7286960411541042</v>
      </c>
      <c r="AB29" s="74">
        <v>68117.48999999999</v>
      </c>
      <c r="AC29" s="75">
        <v>5684</v>
      </c>
      <c r="AD29" s="113">
        <v>2672</v>
      </c>
      <c r="AE29" s="28"/>
    </row>
    <row r="30" spans="1:31" s="29" customFormat="1" ht="11.25">
      <c r="A30" s="31">
        <v>24</v>
      </c>
      <c r="B30" s="30"/>
      <c r="C30" s="50" t="s">
        <v>91</v>
      </c>
      <c r="D30" s="56" t="s">
        <v>91</v>
      </c>
      <c r="E30" s="81">
        <v>42622</v>
      </c>
      <c r="F30" s="53" t="s">
        <v>41</v>
      </c>
      <c r="G30" s="57">
        <v>294</v>
      </c>
      <c r="H30" s="57">
        <v>11</v>
      </c>
      <c r="I30" s="70">
        <v>11</v>
      </c>
      <c r="J30" s="55">
        <v>5</v>
      </c>
      <c r="K30" s="67">
        <v>1888</v>
      </c>
      <c r="L30" s="68">
        <v>96</v>
      </c>
      <c r="M30" s="67">
        <v>3763</v>
      </c>
      <c r="N30" s="68">
        <v>168</v>
      </c>
      <c r="O30" s="67">
        <v>2893</v>
      </c>
      <c r="P30" s="68">
        <v>144</v>
      </c>
      <c r="Q30" s="60">
        <f t="shared" si="0"/>
        <v>8544</v>
      </c>
      <c r="R30" s="61">
        <f t="shared" si="1"/>
        <v>408</v>
      </c>
      <c r="S30" s="62">
        <f>R30/I30</f>
        <v>37.09090909090909</v>
      </c>
      <c r="T30" s="64">
        <v>7380</v>
      </c>
      <c r="U30" s="65">
        <f>IF(T30&lt;&gt;0,-(T30-R30)/T30,"")</f>
        <v>-0.9447154471544715</v>
      </c>
      <c r="V30" s="71">
        <v>13911</v>
      </c>
      <c r="W30" s="73">
        <v>700</v>
      </c>
      <c r="X30" s="62">
        <f>W30/I30</f>
        <v>63.63636363636363</v>
      </c>
      <c r="Y30" s="63">
        <f>V30/W30</f>
        <v>19.872857142857143</v>
      </c>
      <c r="Z30" s="58">
        <v>12771</v>
      </c>
      <c r="AA30" s="80">
        <f>IF(Z30&lt;&gt;0,-(Z30-W30)/Z30,"")</f>
        <v>-0.9451883172813406</v>
      </c>
      <c r="AB30" s="74">
        <v>3315720</v>
      </c>
      <c r="AC30" s="75">
        <v>254358</v>
      </c>
      <c r="AD30" s="113">
        <v>2641</v>
      </c>
      <c r="AE30" s="28"/>
    </row>
    <row r="31" spans="1:31" s="29" customFormat="1" ht="11.25">
      <c r="A31" s="31">
        <v>25</v>
      </c>
      <c r="B31" s="30"/>
      <c r="C31" s="49" t="s">
        <v>96</v>
      </c>
      <c r="D31" s="59" t="s">
        <v>96</v>
      </c>
      <c r="E31" s="66">
        <v>42636</v>
      </c>
      <c r="F31" s="53" t="s">
        <v>47</v>
      </c>
      <c r="G31" s="54">
        <v>11</v>
      </c>
      <c r="H31" s="54">
        <v>11</v>
      </c>
      <c r="I31" s="70">
        <v>11</v>
      </c>
      <c r="J31" s="55">
        <v>3</v>
      </c>
      <c r="K31" s="67">
        <v>1519.5</v>
      </c>
      <c r="L31" s="68">
        <v>149</v>
      </c>
      <c r="M31" s="67">
        <v>2827.5</v>
      </c>
      <c r="N31" s="68">
        <v>226</v>
      </c>
      <c r="O31" s="67">
        <v>2314.5</v>
      </c>
      <c r="P31" s="68">
        <v>188</v>
      </c>
      <c r="Q31" s="60">
        <f t="shared" si="0"/>
        <v>6661.5</v>
      </c>
      <c r="R31" s="61">
        <f t="shared" si="1"/>
        <v>563</v>
      </c>
      <c r="S31" s="62">
        <f>R31/I31</f>
        <v>51.18181818181818</v>
      </c>
      <c r="T31" s="64">
        <v>679</v>
      </c>
      <c r="U31" s="65">
        <f>IF(T31&lt;&gt;0,-(T31-R31)/T31,"")</f>
        <v>-0.17083946980854198</v>
      </c>
      <c r="V31" s="71">
        <v>12096.3</v>
      </c>
      <c r="W31" s="72">
        <v>1134</v>
      </c>
      <c r="X31" s="62">
        <f>W31/I31</f>
        <v>103.0909090909091</v>
      </c>
      <c r="Y31" s="63">
        <f>V31/W31</f>
        <v>10.666931216931216</v>
      </c>
      <c r="Z31" s="79">
        <v>1207</v>
      </c>
      <c r="AA31" s="80">
        <f>IF(Z31&lt;&gt;0,-(Z31-W31)/Z31,"")</f>
        <v>-0.06048053024026512</v>
      </c>
      <c r="AB31" s="76">
        <v>54779.8</v>
      </c>
      <c r="AC31" s="77">
        <v>4322</v>
      </c>
      <c r="AD31" s="113">
        <v>2547</v>
      </c>
      <c r="AE31" s="28"/>
    </row>
    <row r="32" spans="1:31" s="29" customFormat="1" ht="11.25">
      <c r="A32" s="31">
        <v>26</v>
      </c>
      <c r="B32" s="27"/>
      <c r="C32" s="50" t="s">
        <v>80</v>
      </c>
      <c r="D32" s="56" t="s">
        <v>80</v>
      </c>
      <c r="E32" s="81">
        <v>42615</v>
      </c>
      <c r="F32" s="53" t="s">
        <v>4</v>
      </c>
      <c r="G32" s="57">
        <v>259</v>
      </c>
      <c r="H32" s="57">
        <v>7</v>
      </c>
      <c r="I32" s="70">
        <v>7</v>
      </c>
      <c r="J32" s="55">
        <v>6</v>
      </c>
      <c r="K32" s="67">
        <v>769</v>
      </c>
      <c r="L32" s="68">
        <v>81</v>
      </c>
      <c r="M32" s="67">
        <v>3140</v>
      </c>
      <c r="N32" s="68">
        <v>292</v>
      </c>
      <c r="O32" s="67">
        <v>2433</v>
      </c>
      <c r="P32" s="68">
        <v>234</v>
      </c>
      <c r="Q32" s="60">
        <f t="shared" si="0"/>
        <v>6342</v>
      </c>
      <c r="R32" s="61">
        <f t="shared" si="1"/>
        <v>607</v>
      </c>
      <c r="S32" s="62">
        <f>R32/I32</f>
        <v>86.71428571428571</v>
      </c>
      <c r="T32" s="64">
        <v>3750</v>
      </c>
      <c r="U32" s="65">
        <f>IF(T32&lt;&gt;0,-(T32-R32)/T32,"")</f>
        <v>-0.8381333333333333</v>
      </c>
      <c r="V32" s="71">
        <v>9667.5</v>
      </c>
      <c r="W32" s="72">
        <v>945</v>
      </c>
      <c r="X32" s="62">
        <f>W32/I32</f>
        <v>135</v>
      </c>
      <c r="Y32" s="63">
        <f>V32/W32</f>
        <v>10.23015873015873</v>
      </c>
      <c r="Z32" s="58">
        <v>6141</v>
      </c>
      <c r="AA32" s="80">
        <f>IF(Z32&lt;&gt;0,-(Z32-W32)/Z32,"")</f>
        <v>-0.8461162677088422</v>
      </c>
      <c r="AB32" s="74">
        <v>2974696.03</v>
      </c>
      <c r="AC32" s="75">
        <v>277073</v>
      </c>
      <c r="AD32" s="113">
        <v>2642</v>
      </c>
      <c r="AE32" s="28"/>
    </row>
    <row r="33" spans="1:31" s="29" customFormat="1" ht="11.25">
      <c r="A33" s="31">
        <v>27</v>
      </c>
      <c r="B33" s="27"/>
      <c r="C33" s="50" t="s">
        <v>102</v>
      </c>
      <c r="D33" s="56" t="s">
        <v>103</v>
      </c>
      <c r="E33" s="81">
        <v>42636</v>
      </c>
      <c r="F33" s="53" t="s">
        <v>4</v>
      </c>
      <c r="G33" s="57">
        <v>171</v>
      </c>
      <c r="H33" s="57">
        <v>12</v>
      </c>
      <c r="I33" s="70">
        <v>12</v>
      </c>
      <c r="J33" s="55">
        <v>3</v>
      </c>
      <c r="K33" s="67">
        <v>849</v>
      </c>
      <c r="L33" s="68">
        <v>79</v>
      </c>
      <c r="M33" s="67">
        <v>2568</v>
      </c>
      <c r="N33" s="68">
        <v>226</v>
      </c>
      <c r="O33" s="67">
        <v>2096</v>
      </c>
      <c r="P33" s="68">
        <v>177</v>
      </c>
      <c r="Q33" s="60">
        <f t="shared" si="0"/>
        <v>5513</v>
      </c>
      <c r="R33" s="61">
        <f t="shared" si="1"/>
        <v>482</v>
      </c>
      <c r="S33" s="62">
        <f>R33/I33</f>
        <v>40.166666666666664</v>
      </c>
      <c r="T33" s="64">
        <v>7058</v>
      </c>
      <c r="U33" s="65">
        <f>IF(T33&lt;&gt;0,-(T33-R33)/T33,"")</f>
        <v>-0.9317086993482573</v>
      </c>
      <c r="V33" s="71">
        <v>9057</v>
      </c>
      <c r="W33" s="72">
        <v>852</v>
      </c>
      <c r="X33" s="62">
        <f>W33/I33</f>
        <v>71</v>
      </c>
      <c r="Y33" s="63">
        <f>V33/W33</f>
        <v>10.630281690140846</v>
      </c>
      <c r="Z33" s="58">
        <v>11559</v>
      </c>
      <c r="AA33" s="80">
        <f>IF(Z33&lt;&gt;0,-(Z33-W33)/Z33,"")</f>
        <v>-0.9262912016610434</v>
      </c>
      <c r="AB33" s="74">
        <v>437389.49</v>
      </c>
      <c r="AC33" s="75">
        <v>39699</v>
      </c>
      <c r="AD33" s="113">
        <v>2662</v>
      </c>
      <c r="AE33" s="28"/>
    </row>
    <row r="34" spans="1:31" s="29" customFormat="1" ht="11.25">
      <c r="A34" s="31">
        <v>28</v>
      </c>
      <c r="B34" s="30"/>
      <c r="C34" s="49" t="s">
        <v>68</v>
      </c>
      <c r="D34" s="52" t="s">
        <v>68</v>
      </c>
      <c r="E34" s="66">
        <v>42594</v>
      </c>
      <c r="F34" s="53" t="s">
        <v>45</v>
      </c>
      <c r="G34" s="54">
        <v>74</v>
      </c>
      <c r="H34" s="54">
        <v>1</v>
      </c>
      <c r="I34" s="70">
        <v>1</v>
      </c>
      <c r="J34" s="55">
        <v>9</v>
      </c>
      <c r="K34" s="67">
        <v>0</v>
      </c>
      <c r="L34" s="68">
        <v>0</v>
      </c>
      <c r="M34" s="67">
        <v>0</v>
      </c>
      <c r="N34" s="68">
        <v>0</v>
      </c>
      <c r="O34" s="67">
        <v>0</v>
      </c>
      <c r="P34" s="68">
        <v>0</v>
      </c>
      <c r="Q34" s="60">
        <f t="shared" si="0"/>
        <v>0</v>
      </c>
      <c r="R34" s="61">
        <f t="shared" si="1"/>
        <v>0</v>
      </c>
      <c r="S34" s="62">
        <f>R34/I34</f>
        <v>0</v>
      </c>
      <c r="T34" s="64">
        <v>351</v>
      </c>
      <c r="U34" s="65">
        <f>IF(T34&lt;&gt;0,-(T34-R34)/T34,"")</f>
        <v>-1</v>
      </c>
      <c r="V34" s="71">
        <v>7504.5</v>
      </c>
      <c r="W34" s="73">
        <v>229</v>
      </c>
      <c r="X34" s="62">
        <f>W34/I34</f>
        <v>229</v>
      </c>
      <c r="Y34" s="63">
        <f>V34/W34</f>
        <v>32.7707423580786</v>
      </c>
      <c r="Z34" s="79">
        <v>1070</v>
      </c>
      <c r="AA34" s="80">
        <f>IF(Z34&lt;&gt;0,-(Z34-W34)/Z34,"")</f>
        <v>-0.7859813084112149</v>
      </c>
      <c r="AB34" s="74">
        <v>783265.4500000001</v>
      </c>
      <c r="AC34" s="75">
        <v>53434</v>
      </c>
      <c r="AD34" s="113">
        <v>2623</v>
      </c>
      <c r="AE34" s="28"/>
    </row>
    <row r="35" spans="1:31" s="29" customFormat="1" ht="11.25">
      <c r="A35" s="31">
        <v>29</v>
      </c>
      <c r="B35" s="30"/>
      <c r="C35" s="49" t="s">
        <v>98</v>
      </c>
      <c r="D35" s="52" t="s">
        <v>98</v>
      </c>
      <c r="E35" s="66">
        <v>42636</v>
      </c>
      <c r="F35" s="53" t="s">
        <v>43</v>
      </c>
      <c r="G35" s="54">
        <v>62</v>
      </c>
      <c r="H35" s="54">
        <v>16</v>
      </c>
      <c r="I35" s="70">
        <v>16</v>
      </c>
      <c r="J35" s="55">
        <v>3</v>
      </c>
      <c r="K35" s="67">
        <v>651</v>
      </c>
      <c r="L35" s="68">
        <v>70</v>
      </c>
      <c r="M35" s="67">
        <v>1952</v>
      </c>
      <c r="N35" s="68">
        <v>210</v>
      </c>
      <c r="O35" s="67">
        <v>1985</v>
      </c>
      <c r="P35" s="68">
        <v>206</v>
      </c>
      <c r="Q35" s="60">
        <f t="shared" si="0"/>
        <v>4588</v>
      </c>
      <c r="R35" s="61">
        <f t="shared" si="1"/>
        <v>486</v>
      </c>
      <c r="S35" s="62">
        <f>R35/I35</f>
        <v>30.375</v>
      </c>
      <c r="T35" s="64">
        <v>1224</v>
      </c>
      <c r="U35" s="65">
        <f>IF(T35&lt;&gt;0,-(T35-R35)/T35,"")</f>
        <v>-0.6029411764705882</v>
      </c>
      <c r="V35" s="71">
        <v>7407</v>
      </c>
      <c r="W35" s="72">
        <v>859</v>
      </c>
      <c r="X35" s="62">
        <f>W35/I35</f>
        <v>53.6875</v>
      </c>
      <c r="Y35" s="63">
        <f>V35/W35</f>
        <v>8.622817229336437</v>
      </c>
      <c r="Z35" s="79">
        <v>1911</v>
      </c>
      <c r="AA35" s="80">
        <f>IF(Z35&lt;&gt;0,-(Z35-W35)/Z35,"")</f>
        <v>-0.5504971219256933</v>
      </c>
      <c r="AB35" s="76">
        <v>69721.06</v>
      </c>
      <c r="AC35" s="77">
        <v>7000</v>
      </c>
      <c r="AD35" s="113">
        <v>2664</v>
      </c>
      <c r="AE35" s="28"/>
    </row>
    <row r="36" spans="1:31" s="29" customFormat="1" ht="11.25">
      <c r="A36" s="31">
        <v>30</v>
      </c>
      <c r="B36" s="30"/>
      <c r="C36" s="49" t="s">
        <v>62</v>
      </c>
      <c r="D36" s="52" t="s">
        <v>63</v>
      </c>
      <c r="E36" s="66">
        <v>42573</v>
      </c>
      <c r="F36" s="53" t="s">
        <v>45</v>
      </c>
      <c r="G36" s="54">
        <v>134</v>
      </c>
      <c r="H36" s="54">
        <v>5</v>
      </c>
      <c r="I36" s="70">
        <v>5</v>
      </c>
      <c r="J36" s="55">
        <v>11</v>
      </c>
      <c r="K36" s="67">
        <v>0</v>
      </c>
      <c r="L36" s="68">
        <v>0</v>
      </c>
      <c r="M36" s="67">
        <v>0</v>
      </c>
      <c r="N36" s="68">
        <v>0</v>
      </c>
      <c r="O36" s="67">
        <v>0</v>
      </c>
      <c r="P36" s="68">
        <v>0</v>
      </c>
      <c r="Q36" s="60">
        <f t="shared" si="0"/>
        <v>0</v>
      </c>
      <c r="R36" s="61">
        <f t="shared" si="1"/>
        <v>0</v>
      </c>
      <c r="S36" s="62">
        <f>R36/I36</f>
        <v>0</v>
      </c>
      <c r="T36" s="64">
        <v>0</v>
      </c>
      <c r="U36" s="65">
        <f>IF(T36&lt;&gt;0,-(T36-R36)/T36,"")</f>
      </c>
      <c r="V36" s="71">
        <v>5390</v>
      </c>
      <c r="W36" s="73">
        <v>1065</v>
      </c>
      <c r="X36" s="62">
        <f>W36/I36</f>
        <v>213</v>
      </c>
      <c r="Y36" s="63">
        <f>V36/W36</f>
        <v>5.061032863849765</v>
      </c>
      <c r="Z36" s="79">
        <v>149</v>
      </c>
      <c r="AA36" s="80">
        <f>IF(Z36&lt;&gt;0,-(Z36-W36)/Z36,"")</f>
        <v>6.147651006711409</v>
      </c>
      <c r="AB36" s="74">
        <v>365022.86</v>
      </c>
      <c r="AC36" s="75">
        <v>33818</v>
      </c>
      <c r="AD36" s="113">
        <v>2603</v>
      </c>
      <c r="AE36" s="28"/>
    </row>
    <row r="37" spans="1:31" s="29" customFormat="1" ht="11.25">
      <c r="A37" s="31">
        <v>31</v>
      </c>
      <c r="B37" s="30"/>
      <c r="C37" s="49" t="s">
        <v>38</v>
      </c>
      <c r="D37" s="52" t="s">
        <v>38</v>
      </c>
      <c r="E37" s="66">
        <v>42342</v>
      </c>
      <c r="F37" s="53" t="s">
        <v>5</v>
      </c>
      <c r="G37" s="54">
        <v>362</v>
      </c>
      <c r="H37" s="54">
        <v>1</v>
      </c>
      <c r="I37" s="70">
        <v>1</v>
      </c>
      <c r="J37" s="55">
        <v>19</v>
      </c>
      <c r="K37" s="67">
        <v>0</v>
      </c>
      <c r="L37" s="68">
        <v>0</v>
      </c>
      <c r="M37" s="67">
        <v>0</v>
      </c>
      <c r="N37" s="68">
        <v>0</v>
      </c>
      <c r="O37" s="67">
        <v>0</v>
      </c>
      <c r="P37" s="68">
        <v>0</v>
      </c>
      <c r="Q37" s="60">
        <f t="shared" si="0"/>
        <v>0</v>
      </c>
      <c r="R37" s="61">
        <f t="shared" si="1"/>
        <v>0</v>
      </c>
      <c r="S37" s="62">
        <f>R37/I37</f>
        <v>0</v>
      </c>
      <c r="T37" s="64">
        <v>0</v>
      </c>
      <c r="U37" s="65">
        <f>IF(T37&lt;&gt;0,-(T37-R37)/T37,"")</f>
      </c>
      <c r="V37" s="71">
        <v>4786.2</v>
      </c>
      <c r="W37" s="72">
        <v>684</v>
      </c>
      <c r="X37" s="62">
        <f>W37/I37</f>
        <v>684</v>
      </c>
      <c r="Y37" s="63">
        <f>V37/W37</f>
        <v>6.997368421052632</v>
      </c>
      <c r="Z37" s="79">
        <v>684</v>
      </c>
      <c r="AA37" s="80">
        <f>IF(Z37&lt;&gt;0,-(Z37-W37)/Z37,"")</f>
        <v>0</v>
      </c>
      <c r="AB37" s="76">
        <v>69416941.52</v>
      </c>
      <c r="AC37" s="77">
        <v>6072509</v>
      </c>
      <c r="AD37" s="113">
        <v>2332</v>
      </c>
      <c r="AE37" s="28"/>
    </row>
    <row r="38" spans="1:31" s="29" customFormat="1" ht="11.25">
      <c r="A38" s="31">
        <v>32</v>
      </c>
      <c r="B38" s="30"/>
      <c r="C38" s="49" t="s">
        <v>90</v>
      </c>
      <c r="D38" s="52" t="s">
        <v>90</v>
      </c>
      <c r="E38" s="66">
        <v>42622</v>
      </c>
      <c r="F38" s="53" t="s">
        <v>1</v>
      </c>
      <c r="G38" s="54">
        <v>152</v>
      </c>
      <c r="H38" s="54">
        <v>6</v>
      </c>
      <c r="I38" s="70">
        <v>6</v>
      </c>
      <c r="J38" s="55">
        <v>5</v>
      </c>
      <c r="K38" s="67">
        <v>504</v>
      </c>
      <c r="L38" s="68">
        <v>58</v>
      </c>
      <c r="M38" s="67">
        <v>1158</v>
      </c>
      <c r="N38" s="68">
        <v>135</v>
      </c>
      <c r="O38" s="67">
        <v>1224</v>
      </c>
      <c r="P38" s="68">
        <v>145</v>
      </c>
      <c r="Q38" s="60">
        <f t="shared" si="0"/>
        <v>2886</v>
      </c>
      <c r="R38" s="61">
        <f t="shared" si="1"/>
        <v>338</v>
      </c>
      <c r="S38" s="62">
        <f>R38/I38</f>
        <v>56.333333333333336</v>
      </c>
      <c r="T38" s="64">
        <v>813</v>
      </c>
      <c r="U38" s="65">
        <f>IF(T38&lt;&gt;0,-(T38-R38)/T38,"")</f>
        <v>-0.5842558425584256</v>
      </c>
      <c r="V38" s="71">
        <v>4786</v>
      </c>
      <c r="W38" s="72">
        <v>569</v>
      </c>
      <c r="X38" s="62">
        <f>W38/I38</f>
        <v>94.83333333333333</v>
      </c>
      <c r="Y38" s="63">
        <f>V38/W38</f>
        <v>8.411247803163445</v>
      </c>
      <c r="Z38" s="79">
        <v>1360</v>
      </c>
      <c r="AA38" s="80">
        <f>IF(Z38&lt;&gt;0,-(Z38-W38)/Z38,"")</f>
        <v>-0.5816176470588236</v>
      </c>
      <c r="AB38" s="78">
        <v>769790.68</v>
      </c>
      <c r="AC38" s="79">
        <v>70469</v>
      </c>
      <c r="AD38" s="113">
        <v>2652</v>
      </c>
      <c r="AE38" s="28"/>
    </row>
    <row r="39" spans="1:31" s="29" customFormat="1" ht="11.25">
      <c r="A39" s="31">
        <v>33</v>
      </c>
      <c r="B39" s="30"/>
      <c r="C39" s="49" t="s">
        <v>53</v>
      </c>
      <c r="D39" s="52" t="s">
        <v>54</v>
      </c>
      <c r="E39" s="66">
        <v>42461</v>
      </c>
      <c r="F39" s="53" t="s">
        <v>45</v>
      </c>
      <c r="G39" s="54">
        <v>40</v>
      </c>
      <c r="H39" s="54">
        <v>1</v>
      </c>
      <c r="I39" s="70">
        <v>1</v>
      </c>
      <c r="J39" s="55">
        <v>13</v>
      </c>
      <c r="K39" s="67">
        <v>0</v>
      </c>
      <c r="L39" s="68">
        <v>0</v>
      </c>
      <c r="M39" s="67">
        <v>0</v>
      </c>
      <c r="N39" s="68">
        <v>0</v>
      </c>
      <c r="O39" s="67">
        <v>0</v>
      </c>
      <c r="P39" s="68">
        <v>0</v>
      </c>
      <c r="Q39" s="60">
        <f aca="true" t="shared" si="2" ref="Q39:Q55">K39+M39+O39</f>
        <v>0</v>
      </c>
      <c r="R39" s="61">
        <f aca="true" t="shared" si="3" ref="R39:R55">L39+N39+P39</f>
        <v>0</v>
      </c>
      <c r="S39" s="62">
        <f>R39/I39</f>
        <v>0</v>
      </c>
      <c r="T39" s="64">
        <v>0</v>
      </c>
      <c r="U39" s="65">
        <f>IF(T39&lt;&gt;0,-(T39-R39)/T39,"")</f>
      </c>
      <c r="V39" s="71">
        <v>4158</v>
      </c>
      <c r="W39" s="73">
        <v>832</v>
      </c>
      <c r="X39" s="62">
        <f>W39/I39</f>
        <v>832</v>
      </c>
      <c r="Y39" s="63">
        <f>V39/W39</f>
        <v>4.997596153846154</v>
      </c>
      <c r="Z39" s="79">
        <v>356</v>
      </c>
      <c r="AA39" s="80">
        <f>IF(Z39&lt;&gt;0,-(Z39-W39)/Z39,"")</f>
        <v>1.3370786516853932</v>
      </c>
      <c r="AB39" s="74">
        <v>81987.8</v>
      </c>
      <c r="AC39" s="75">
        <v>7074</v>
      </c>
      <c r="AD39" s="113">
        <v>2473</v>
      </c>
      <c r="AE39" s="28"/>
    </row>
    <row r="40" spans="1:31" s="29" customFormat="1" ht="11.25">
      <c r="A40" s="31">
        <v>34</v>
      </c>
      <c r="B40" s="30"/>
      <c r="C40" s="49" t="s">
        <v>56</v>
      </c>
      <c r="D40" s="52" t="s">
        <v>56</v>
      </c>
      <c r="E40" s="66">
        <v>42496</v>
      </c>
      <c r="F40" s="53" t="s">
        <v>5</v>
      </c>
      <c r="G40" s="54">
        <v>188</v>
      </c>
      <c r="H40" s="54">
        <v>1</v>
      </c>
      <c r="I40" s="70">
        <v>1</v>
      </c>
      <c r="J40" s="55">
        <v>9</v>
      </c>
      <c r="K40" s="67">
        <v>0</v>
      </c>
      <c r="L40" s="68">
        <v>0</v>
      </c>
      <c r="M40" s="67">
        <v>0</v>
      </c>
      <c r="N40" s="68">
        <v>0</v>
      </c>
      <c r="O40" s="67">
        <v>0</v>
      </c>
      <c r="P40" s="68">
        <v>0</v>
      </c>
      <c r="Q40" s="60">
        <f t="shared" si="2"/>
        <v>0</v>
      </c>
      <c r="R40" s="61">
        <f t="shared" si="3"/>
        <v>0</v>
      </c>
      <c r="S40" s="62">
        <f>R40/I40</f>
        <v>0</v>
      </c>
      <c r="T40" s="64">
        <v>0</v>
      </c>
      <c r="U40" s="65">
        <f>IF(T40&lt;&gt;0,-(T40-R40)/T40,"")</f>
      </c>
      <c r="V40" s="71">
        <v>3589.65</v>
      </c>
      <c r="W40" s="72">
        <v>513</v>
      </c>
      <c r="X40" s="62">
        <f>W40/I40</f>
        <v>513</v>
      </c>
      <c r="Y40" s="63">
        <f>V40/W40</f>
        <v>6.997368421052632</v>
      </c>
      <c r="Z40" s="79">
        <v>11</v>
      </c>
      <c r="AA40" s="80">
        <f>IF(Z40&lt;&gt;0,-(Z40-W40)/Z40,"")</f>
        <v>45.63636363636363</v>
      </c>
      <c r="AB40" s="76">
        <v>850229.25</v>
      </c>
      <c r="AC40" s="77">
        <v>84722</v>
      </c>
      <c r="AD40" s="113">
        <v>2522</v>
      </c>
      <c r="AE40" s="28"/>
    </row>
    <row r="41" spans="1:31" s="29" customFormat="1" ht="11.25">
      <c r="A41" s="31">
        <v>35</v>
      </c>
      <c r="B41" s="30"/>
      <c r="C41" s="50" t="s">
        <v>50</v>
      </c>
      <c r="D41" s="56" t="s">
        <v>51</v>
      </c>
      <c r="E41" s="81">
        <v>42447</v>
      </c>
      <c r="F41" s="53" t="s">
        <v>4</v>
      </c>
      <c r="G41" s="57">
        <v>273</v>
      </c>
      <c r="H41" s="57">
        <v>2</v>
      </c>
      <c r="I41" s="70">
        <v>2</v>
      </c>
      <c r="J41" s="55">
        <v>19</v>
      </c>
      <c r="K41" s="67">
        <v>0</v>
      </c>
      <c r="L41" s="68">
        <v>0</v>
      </c>
      <c r="M41" s="67">
        <v>0</v>
      </c>
      <c r="N41" s="68">
        <v>0</v>
      </c>
      <c r="O41" s="67">
        <v>0</v>
      </c>
      <c r="P41" s="68">
        <v>0</v>
      </c>
      <c r="Q41" s="60">
        <f t="shared" si="2"/>
        <v>0</v>
      </c>
      <c r="R41" s="61">
        <f t="shared" si="3"/>
        <v>0</v>
      </c>
      <c r="S41" s="62">
        <f>R41/I41</f>
        <v>0</v>
      </c>
      <c r="T41" s="64">
        <v>150</v>
      </c>
      <c r="U41" s="65">
        <f>IF(T41&lt;&gt;0,-(T41-R41)/T41,"")</f>
        <v>-1</v>
      </c>
      <c r="V41" s="71">
        <v>3500</v>
      </c>
      <c r="W41" s="72">
        <v>350</v>
      </c>
      <c r="X41" s="62">
        <f>W41/I41</f>
        <v>175</v>
      </c>
      <c r="Y41" s="63">
        <f>V41/W41</f>
        <v>10</v>
      </c>
      <c r="Z41" s="58">
        <v>150</v>
      </c>
      <c r="AA41" s="80">
        <f>IF(Z41&lt;&gt;0,-(Z41-W41)/Z41,"")</f>
        <v>1.3333333333333333</v>
      </c>
      <c r="AB41" s="89">
        <v>4194031.3099999996</v>
      </c>
      <c r="AC41" s="90">
        <v>347834</v>
      </c>
      <c r="AD41" s="113">
        <v>2457</v>
      </c>
      <c r="AE41" s="28"/>
    </row>
    <row r="42" spans="1:31" s="29" customFormat="1" ht="11.25">
      <c r="A42" s="31">
        <v>36</v>
      </c>
      <c r="B42" s="30"/>
      <c r="C42" s="50" t="s">
        <v>76</v>
      </c>
      <c r="D42" s="56" t="s">
        <v>77</v>
      </c>
      <c r="E42" s="81">
        <v>42608</v>
      </c>
      <c r="F42" s="53" t="s">
        <v>41</v>
      </c>
      <c r="G42" s="57">
        <v>300</v>
      </c>
      <c r="H42" s="57">
        <v>2</v>
      </c>
      <c r="I42" s="70">
        <v>2</v>
      </c>
      <c r="J42" s="55">
        <v>7</v>
      </c>
      <c r="K42" s="67">
        <v>745</v>
      </c>
      <c r="L42" s="68">
        <v>133</v>
      </c>
      <c r="M42" s="67">
        <v>365</v>
      </c>
      <c r="N42" s="68">
        <v>47</v>
      </c>
      <c r="O42" s="67">
        <v>193</v>
      </c>
      <c r="P42" s="68">
        <v>25</v>
      </c>
      <c r="Q42" s="60">
        <f t="shared" si="2"/>
        <v>1303</v>
      </c>
      <c r="R42" s="61">
        <f t="shared" si="3"/>
        <v>205</v>
      </c>
      <c r="S42" s="62">
        <f>R42/I42</f>
        <v>102.5</v>
      </c>
      <c r="T42" s="64">
        <v>482</v>
      </c>
      <c r="U42" s="65">
        <f>IF(T42&lt;&gt;0,-(T42-R42)/T42,"")</f>
        <v>-0.5746887966804979</v>
      </c>
      <c r="V42" s="71">
        <v>3412</v>
      </c>
      <c r="W42" s="73">
        <v>631</v>
      </c>
      <c r="X42" s="62">
        <f>W42/I42</f>
        <v>315.5</v>
      </c>
      <c r="Y42" s="63">
        <f>V42/W42</f>
        <v>5.4072900158478605</v>
      </c>
      <c r="Z42" s="58">
        <v>557</v>
      </c>
      <c r="AA42" s="80">
        <f>IF(Z42&lt;&gt;0,-(Z42-W42)/Z42,"")</f>
        <v>0.13285457809694792</v>
      </c>
      <c r="AB42" s="74">
        <v>1948405</v>
      </c>
      <c r="AC42" s="75">
        <v>140539</v>
      </c>
      <c r="AD42" s="113">
        <v>2636</v>
      </c>
      <c r="AE42" s="28"/>
    </row>
    <row r="43" spans="1:31" s="29" customFormat="1" ht="11.25">
      <c r="A43" s="31">
        <v>37</v>
      </c>
      <c r="B43" s="30"/>
      <c r="C43" s="49" t="s">
        <v>57</v>
      </c>
      <c r="D43" s="59" t="s">
        <v>33</v>
      </c>
      <c r="E43" s="66">
        <v>42524</v>
      </c>
      <c r="F43" s="53" t="s">
        <v>47</v>
      </c>
      <c r="G43" s="54">
        <v>12</v>
      </c>
      <c r="H43" s="54">
        <v>2</v>
      </c>
      <c r="I43" s="70">
        <v>2</v>
      </c>
      <c r="J43" s="55">
        <v>8</v>
      </c>
      <c r="K43" s="67">
        <v>0</v>
      </c>
      <c r="L43" s="68">
        <v>0</v>
      </c>
      <c r="M43" s="67">
        <v>0</v>
      </c>
      <c r="N43" s="68">
        <v>0</v>
      </c>
      <c r="O43" s="67">
        <v>0</v>
      </c>
      <c r="P43" s="68">
        <v>0</v>
      </c>
      <c r="Q43" s="60">
        <f t="shared" si="2"/>
        <v>0</v>
      </c>
      <c r="R43" s="61">
        <f t="shared" si="3"/>
        <v>0</v>
      </c>
      <c r="S43" s="62">
        <f>R43/I43</f>
        <v>0</v>
      </c>
      <c r="T43" s="64">
        <v>0</v>
      </c>
      <c r="U43" s="65">
        <f>IF(T43&lt;&gt;0,-(T43-R43)/T43,"")</f>
      </c>
      <c r="V43" s="71">
        <v>2732.4</v>
      </c>
      <c r="W43" s="72">
        <v>546</v>
      </c>
      <c r="X43" s="62">
        <f>W43/I43</f>
        <v>273</v>
      </c>
      <c r="Y43" s="63">
        <f>V43/W43</f>
        <v>5.004395604395604</v>
      </c>
      <c r="Z43" s="79">
        <v>7</v>
      </c>
      <c r="AA43" s="80">
        <f>IF(Z43&lt;&gt;0,-(Z43-W43)/Z43,"")</f>
        <v>77</v>
      </c>
      <c r="AB43" s="76">
        <v>18186.4</v>
      </c>
      <c r="AC43" s="77">
        <v>1720</v>
      </c>
      <c r="AD43" s="113">
        <v>2558</v>
      </c>
      <c r="AE43" s="28"/>
    </row>
    <row r="44" spans="1:31" s="29" customFormat="1" ht="11.25">
      <c r="A44" s="31">
        <v>38</v>
      </c>
      <c r="B44" s="30"/>
      <c r="C44" s="49" t="s">
        <v>40</v>
      </c>
      <c r="D44" s="59" t="s">
        <v>39</v>
      </c>
      <c r="E44" s="66">
        <v>42419</v>
      </c>
      <c r="F44" s="53" t="s">
        <v>47</v>
      </c>
      <c r="G44" s="54">
        <v>10</v>
      </c>
      <c r="H44" s="54">
        <v>1</v>
      </c>
      <c r="I44" s="70">
        <v>1</v>
      </c>
      <c r="J44" s="55">
        <v>16</v>
      </c>
      <c r="K44" s="76">
        <v>0</v>
      </c>
      <c r="L44" s="77">
        <v>0</v>
      </c>
      <c r="M44" s="76">
        <v>0</v>
      </c>
      <c r="N44" s="77">
        <v>0</v>
      </c>
      <c r="O44" s="76">
        <v>0</v>
      </c>
      <c r="P44" s="77">
        <v>0</v>
      </c>
      <c r="Q44" s="60">
        <f t="shared" si="2"/>
        <v>0</v>
      </c>
      <c r="R44" s="61">
        <f t="shared" si="3"/>
        <v>0</v>
      </c>
      <c r="S44" s="62">
        <f>R44/I44</f>
        <v>0</v>
      </c>
      <c r="T44" s="64">
        <v>0</v>
      </c>
      <c r="U44" s="65">
        <f>IF(T44&lt;&gt;0,-(T44-R44)/T44,"")</f>
      </c>
      <c r="V44" s="71">
        <v>2376</v>
      </c>
      <c r="W44" s="72">
        <v>475</v>
      </c>
      <c r="X44" s="62">
        <f>W44/I44</f>
        <v>475</v>
      </c>
      <c r="Y44" s="63">
        <f>V44/W44</f>
        <v>5.002105263157895</v>
      </c>
      <c r="Z44" s="79">
        <v>404</v>
      </c>
      <c r="AA44" s="80">
        <f>IF(Z44&lt;&gt;0,-(Z44-W44)/Z44,"")</f>
        <v>0.17574257425742573</v>
      </c>
      <c r="AB44" s="76">
        <v>166549.5</v>
      </c>
      <c r="AC44" s="77">
        <v>15755</v>
      </c>
      <c r="AD44" s="113">
        <v>2411</v>
      </c>
      <c r="AE44" s="28"/>
    </row>
    <row r="45" spans="1:31" s="29" customFormat="1" ht="11.25">
      <c r="A45" s="31">
        <v>39</v>
      </c>
      <c r="B45" s="30"/>
      <c r="C45" s="49" t="s">
        <v>83</v>
      </c>
      <c r="D45" s="52" t="s">
        <v>84</v>
      </c>
      <c r="E45" s="66">
        <v>42622</v>
      </c>
      <c r="F45" s="53" t="s">
        <v>45</v>
      </c>
      <c r="G45" s="54">
        <v>34</v>
      </c>
      <c r="H45" s="54">
        <v>2</v>
      </c>
      <c r="I45" s="70">
        <v>2</v>
      </c>
      <c r="J45" s="55">
        <v>5</v>
      </c>
      <c r="K45" s="67">
        <v>0</v>
      </c>
      <c r="L45" s="68">
        <v>0</v>
      </c>
      <c r="M45" s="67">
        <v>0</v>
      </c>
      <c r="N45" s="68">
        <v>0</v>
      </c>
      <c r="O45" s="67">
        <v>0</v>
      </c>
      <c r="P45" s="68">
        <v>0</v>
      </c>
      <c r="Q45" s="60">
        <f t="shared" si="2"/>
        <v>0</v>
      </c>
      <c r="R45" s="61">
        <f t="shared" si="3"/>
        <v>0</v>
      </c>
      <c r="S45" s="62">
        <f>R45/I45</f>
        <v>0</v>
      </c>
      <c r="T45" s="64">
        <v>0</v>
      </c>
      <c r="U45" s="65">
        <f>IF(T45&lt;&gt;0,-(T45-R45)/T45,"")</f>
      </c>
      <c r="V45" s="71">
        <v>1806</v>
      </c>
      <c r="W45" s="73">
        <v>174</v>
      </c>
      <c r="X45" s="62">
        <f>W45/I45</f>
        <v>87</v>
      </c>
      <c r="Y45" s="63">
        <f>V45/W45</f>
        <v>10.379310344827585</v>
      </c>
      <c r="Z45" s="79">
        <v>152</v>
      </c>
      <c r="AA45" s="80">
        <f>IF(Z45&lt;&gt;0,-(Z45-W45)/Z45,"")</f>
        <v>0.14473684210526316</v>
      </c>
      <c r="AB45" s="74">
        <v>145312.00999999998</v>
      </c>
      <c r="AC45" s="75">
        <v>10670</v>
      </c>
      <c r="AD45" s="113">
        <v>2650</v>
      </c>
      <c r="AE45" s="28"/>
    </row>
    <row r="46" spans="1:31" s="29" customFormat="1" ht="11.25">
      <c r="A46" s="31">
        <v>40</v>
      </c>
      <c r="B46" s="30"/>
      <c r="C46" s="49" t="s">
        <v>58</v>
      </c>
      <c r="D46" s="59" t="s">
        <v>59</v>
      </c>
      <c r="E46" s="66">
        <v>42538</v>
      </c>
      <c r="F46" s="53" t="s">
        <v>47</v>
      </c>
      <c r="G46" s="54">
        <v>8</v>
      </c>
      <c r="H46" s="54">
        <v>1</v>
      </c>
      <c r="I46" s="70">
        <v>1</v>
      </c>
      <c r="J46" s="55">
        <v>8</v>
      </c>
      <c r="K46" s="67">
        <v>0</v>
      </c>
      <c r="L46" s="68">
        <v>0</v>
      </c>
      <c r="M46" s="67">
        <v>0</v>
      </c>
      <c r="N46" s="68">
        <v>0</v>
      </c>
      <c r="O46" s="67">
        <v>0</v>
      </c>
      <c r="P46" s="68">
        <v>0</v>
      </c>
      <c r="Q46" s="60">
        <f t="shared" si="2"/>
        <v>0</v>
      </c>
      <c r="R46" s="61">
        <f t="shared" si="3"/>
        <v>0</v>
      </c>
      <c r="S46" s="62">
        <f>R46/I46</f>
        <v>0</v>
      </c>
      <c r="T46" s="64">
        <v>0</v>
      </c>
      <c r="U46" s="65">
        <f>IF(T46&lt;&gt;0,-(T46-R46)/T46,"")</f>
      </c>
      <c r="V46" s="71">
        <v>1782</v>
      </c>
      <c r="W46" s="72">
        <v>356</v>
      </c>
      <c r="X46" s="62">
        <f>W46/I46</f>
        <v>356</v>
      </c>
      <c r="Y46" s="63">
        <f>V46/W46</f>
        <v>5.00561797752809</v>
      </c>
      <c r="Z46" s="79">
        <v>570</v>
      </c>
      <c r="AA46" s="80">
        <f>IF(Z46&lt;&gt;0,-(Z46-W46)/Z46,"")</f>
        <v>-0.37543859649122807</v>
      </c>
      <c r="AB46" s="76">
        <v>27908.2</v>
      </c>
      <c r="AC46" s="77">
        <v>2948</v>
      </c>
      <c r="AD46" s="113">
        <v>2585</v>
      </c>
      <c r="AE46" s="28"/>
    </row>
    <row r="47" spans="1:31" s="29" customFormat="1" ht="11.25">
      <c r="A47" s="31">
        <v>41</v>
      </c>
      <c r="B47" s="30"/>
      <c r="C47" s="51" t="s">
        <v>29</v>
      </c>
      <c r="D47" s="52" t="s">
        <v>30</v>
      </c>
      <c r="E47" s="66">
        <v>42048</v>
      </c>
      <c r="F47" s="53" t="s">
        <v>45</v>
      </c>
      <c r="G47" s="54">
        <v>13</v>
      </c>
      <c r="H47" s="54">
        <v>1</v>
      </c>
      <c r="I47" s="70">
        <v>1</v>
      </c>
      <c r="J47" s="55">
        <v>12</v>
      </c>
      <c r="K47" s="67">
        <v>0</v>
      </c>
      <c r="L47" s="68">
        <v>0</v>
      </c>
      <c r="M47" s="67">
        <v>0</v>
      </c>
      <c r="N47" s="68">
        <v>0</v>
      </c>
      <c r="O47" s="67">
        <v>0</v>
      </c>
      <c r="P47" s="68">
        <v>0</v>
      </c>
      <c r="Q47" s="60">
        <f t="shared" si="2"/>
        <v>0</v>
      </c>
      <c r="R47" s="61">
        <f t="shared" si="3"/>
        <v>0</v>
      </c>
      <c r="S47" s="62">
        <f>R47/I47</f>
        <v>0</v>
      </c>
      <c r="T47" s="64">
        <v>0</v>
      </c>
      <c r="U47" s="65">
        <f>IF(T47&lt;&gt;0,-(T47-R47)/T47,"")</f>
      </c>
      <c r="V47" s="71">
        <v>1425.6</v>
      </c>
      <c r="W47" s="72">
        <v>285</v>
      </c>
      <c r="X47" s="62">
        <f>W47/I47</f>
        <v>285</v>
      </c>
      <c r="Y47" s="63">
        <f>V47/W47</f>
        <v>5.002105263157895</v>
      </c>
      <c r="Z47" s="79">
        <v>85</v>
      </c>
      <c r="AA47" s="80">
        <f>IF(Z47&lt;&gt;0,-(Z47-W47)/Z47,"")</f>
        <v>2.3529411764705883</v>
      </c>
      <c r="AB47" s="76">
        <v>410701.56</v>
      </c>
      <c r="AC47" s="77">
        <v>31578</v>
      </c>
      <c r="AD47" s="113">
        <v>2030</v>
      </c>
      <c r="AE47" s="28"/>
    </row>
    <row r="48" spans="1:31" s="29" customFormat="1" ht="11.25">
      <c r="A48" s="31">
        <v>42</v>
      </c>
      <c r="B48" s="30"/>
      <c r="C48" s="49" t="s">
        <v>34</v>
      </c>
      <c r="D48" s="52" t="s">
        <v>35</v>
      </c>
      <c r="E48" s="66">
        <v>41754</v>
      </c>
      <c r="F48" s="53" t="s">
        <v>47</v>
      </c>
      <c r="G48" s="54">
        <v>10</v>
      </c>
      <c r="H48" s="54">
        <v>1</v>
      </c>
      <c r="I48" s="70">
        <v>1</v>
      </c>
      <c r="J48" s="55">
        <v>9</v>
      </c>
      <c r="K48" s="67">
        <v>0</v>
      </c>
      <c r="L48" s="68">
        <v>0</v>
      </c>
      <c r="M48" s="67">
        <v>0</v>
      </c>
      <c r="N48" s="68">
        <v>0</v>
      </c>
      <c r="O48" s="67">
        <v>0</v>
      </c>
      <c r="P48" s="68">
        <v>0</v>
      </c>
      <c r="Q48" s="60">
        <f t="shared" si="2"/>
        <v>0</v>
      </c>
      <c r="R48" s="61">
        <f t="shared" si="3"/>
        <v>0</v>
      </c>
      <c r="S48" s="62">
        <f>R48/I48</f>
        <v>0</v>
      </c>
      <c r="T48" s="64">
        <v>0</v>
      </c>
      <c r="U48" s="65">
        <f>IF(T48&lt;&gt;0,-(T48-R48)/T48,"")</f>
      </c>
      <c r="V48" s="71">
        <v>1425.6</v>
      </c>
      <c r="W48" s="72">
        <v>285</v>
      </c>
      <c r="X48" s="62">
        <f>W48/I48</f>
        <v>285</v>
      </c>
      <c r="Y48" s="63">
        <f>V48/W48</f>
        <v>5.002105263157895</v>
      </c>
      <c r="Z48" s="79">
        <v>0</v>
      </c>
      <c r="AA48" s="80">
        <f>IF(Z48&lt;&gt;0,-(Z48-W48)/Z48,"")</f>
      </c>
      <c r="AB48" s="76">
        <v>55635.799999999996</v>
      </c>
      <c r="AC48" s="77">
        <v>5836</v>
      </c>
      <c r="AD48" s="113">
        <v>1784</v>
      </c>
      <c r="AE48" s="28"/>
    </row>
    <row r="49" spans="1:31" s="29" customFormat="1" ht="11.25">
      <c r="A49" s="31">
        <v>43</v>
      </c>
      <c r="B49" s="30"/>
      <c r="C49" s="49" t="s">
        <v>69</v>
      </c>
      <c r="D49" s="59" t="s">
        <v>70</v>
      </c>
      <c r="E49" s="66">
        <v>42594</v>
      </c>
      <c r="F49" s="53" t="s">
        <v>47</v>
      </c>
      <c r="G49" s="54">
        <v>7</v>
      </c>
      <c r="H49" s="54">
        <v>3</v>
      </c>
      <c r="I49" s="70">
        <v>3</v>
      </c>
      <c r="J49" s="55">
        <v>9</v>
      </c>
      <c r="K49" s="67">
        <v>0</v>
      </c>
      <c r="L49" s="68">
        <v>0</v>
      </c>
      <c r="M49" s="67">
        <v>0</v>
      </c>
      <c r="N49" s="68">
        <v>0</v>
      </c>
      <c r="O49" s="67">
        <v>0</v>
      </c>
      <c r="P49" s="68">
        <v>0</v>
      </c>
      <c r="Q49" s="60">
        <f t="shared" si="2"/>
        <v>0</v>
      </c>
      <c r="R49" s="61">
        <f t="shared" si="3"/>
        <v>0</v>
      </c>
      <c r="S49" s="62">
        <f>R49/I49</f>
        <v>0</v>
      </c>
      <c r="T49" s="64">
        <v>0</v>
      </c>
      <c r="U49" s="65">
        <f>IF(T49&lt;&gt;0,-(T49-R49)/T49,"")</f>
      </c>
      <c r="V49" s="71">
        <v>1397</v>
      </c>
      <c r="W49" s="72">
        <v>117</v>
      </c>
      <c r="X49" s="62">
        <f>W49/I49</f>
        <v>39</v>
      </c>
      <c r="Y49" s="63">
        <f>V49/W49</f>
        <v>11.94017094017094</v>
      </c>
      <c r="Z49" s="79">
        <v>53</v>
      </c>
      <c r="AA49" s="80">
        <f>IF(Z49&lt;&gt;0,-(Z49-W49)/Z49,"")</f>
        <v>1.2075471698113207</v>
      </c>
      <c r="AB49" s="76">
        <v>77550</v>
      </c>
      <c r="AC49" s="77">
        <v>5859</v>
      </c>
      <c r="AD49" s="113">
        <v>2626</v>
      </c>
      <c r="AE49" s="28"/>
    </row>
    <row r="50" spans="1:31" s="29" customFormat="1" ht="11.25">
      <c r="A50" s="31">
        <v>44</v>
      </c>
      <c r="B50" s="30"/>
      <c r="C50" s="49" t="s">
        <v>31</v>
      </c>
      <c r="D50" s="59" t="s">
        <v>32</v>
      </c>
      <c r="E50" s="66">
        <v>42111</v>
      </c>
      <c r="F50" s="53" t="s">
        <v>47</v>
      </c>
      <c r="G50" s="54">
        <v>224</v>
      </c>
      <c r="H50" s="54">
        <v>1</v>
      </c>
      <c r="I50" s="70">
        <v>1</v>
      </c>
      <c r="J50" s="55">
        <v>26</v>
      </c>
      <c r="K50" s="67">
        <v>0</v>
      </c>
      <c r="L50" s="68">
        <v>0</v>
      </c>
      <c r="M50" s="67">
        <v>0</v>
      </c>
      <c r="N50" s="68">
        <v>0</v>
      </c>
      <c r="O50" s="67">
        <v>0</v>
      </c>
      <c r="P50" s="68">
        <v>0</v>
      </c>
      <c r="Q50" s="60">
        <f t="shared" si="2"/>
        <v>0</v>
      </c>
      <c r="R50" s="61">
        <f t="shared" si="3"/>
        <v>0</v>
      </c>
      <c r="S50" s="62">
        <f>R50/I50</f>
        <v>0</v>
      </c>
      <c r="T50" s="64">
        <v>0</v>
      </c>
      <c r="U50" s="65">
        <f>IF(T50&lt;&gt;0,-(T50-R50)/T50,"")</f>
      </c>
      <c r="V50" s="71">
        <v>1188</v>
      </c>
      <c r="W50" s="72">
        <v>237</v>
      </c>
      <c r="X50" s="62">
        <f>W50/I50</f>
        <v>237</v>
      </c>
      <c r="Y50" s="63">
        <f>V50/W50</f>
        <v>5.012658227848101</v>
      </c>
      <c r="Z50" s="79">
        <v>309</v>
      </c>
      <c r="AA50" s="80">
        <f>IF(Z50&lt;&gt;0,-(Z50-W50)/Z50,"")</f>
        <v>-0.23300970873786409</v>
      </c>
      <c r="AB50" s="76">
        <v>1450683.9500000002</v>
      </c>
      <c r="AC50" s="77">
        <v>144987</v>
      </c>
      <c r="AD50" s="113">
        <v>2105</v>
      </c>
      <c r="AE50" s="28"/>
    </row>
    <row r="51" spans="1:31" s="29" customFormat="1" ht="11.25">
      <c r="A51" s="31">
        <v>45</v>
      </c>
      <c r="B51" s="30"/>
      <c r="C51" s="49" t="s">
        <v>85</v>
      </c>
      <c r="D51" s="52" t="s">
        <v>86</v>
      </c>
      <c r="E51" s="66">
        <v>42622</v>
      </c>
      <c r="F51" s="53" t="s">
        <v>43</v>
      </c>
      <c r="G51" s="54">
        <v>158</v>
      </c>
      <c r="H51" s="54">
        <v>4</v>
      </c>
      <c r="I51" s="70">
        <v>4</v>
      </c>
      <c r="J51" s="55">
        <v>5</v>
      </c>
      <c r="K51" s="67">
        <v>315</v>
      </c>
      <c r="L51" s="68">
        <v>56</v>
      </c>
      <c r="M51" s="67">
        <v>218.5</v>
      </c>
      <c r="N51" s="68">
        <v>34</v>
      </c>
      <c r="O51" s="67">
        <v>83</v>
      </c>
      <c r="P51" s="68">
        <v>18</v>
      </c>
      <c r="Q51" s="60">
        <f t="shared" si="2"/>
        <v>616.5</v>
      </c>
      <c r="R51" s="61">
        <f t="shared" si="3"/>
        <v>108</v>
      </c>
      <c r="S51" s="62">
        <f>R51/I51</f>
        <v>27</v>
      </c>
      <c r="T51" s="64">
        <v>98</v>
      </c>
      <c r="U51" s="65">
        <f>IF(T51&lt;&gt;0,-(T51-R51)/T51,"")</f>
        <v>0.10204081632653061</v>
      </c>
      <c r="V51" s="71">
        <v>1103</v>
      </c>
      <c r="W51" s="72">
        <v>214</v>
      </c>
      <c r="X51" s="62">
        <f>W51/I51</f>
        <v>53.5</v>
      </c>
      <c r="Y51" s="63">
        <f>V51/W51</f>
        <v>5.154205607476635</v>
      </c>
      <c r="Z51" s="79">
        <v>164</v>
      </c>
      <c r="AA51" s="80">
        <f>IF(Z51&lt;&gt;0,-(Z51-W51)/Z51,"")</f>
        <v>0.3048780487804878</v>
      </c>
      <c r="AB51" s="76">
        <v>375122.7</v>
      </c>
      <c r="AC51" s="77">
        <v>34153</v>
      </c>
      <c r="AD51" s="113">
        <v>2651</v>
      </c>
      <c r="AE51" s="28"/>
    </row>
    <row r="52" spans="1:31" s="29" customFormat="1" ht="11.25">
      <c r="A52" s="31">
        <v>46</v>
      </c>
      <c r="B52" s="27"/>
      <c r="C52" s="50" t="s">
        <v>71</v>
      </c>
      <c r="D52" s="56" t="s">
        <v>72</v>
      </c>
      <c r="E52" s="81">
        <v>42594</v>
      </c>
      <c r="F52" s="53" t="s">
        <v>42</v>
      </c>
      <c r="G52" s="57">
        <v>306</v>
      </c>
      <c r="H52" s="57">
        <v>1</v>
      </c>
      <c r="I52" s="70">
        <v>1</v>
      </c>
      <c r="J52" s="55">
        <v>9</v>
      </c>
      <c r="K52" s="67">
        <v>0</v>
      </c>
      <c r="L52" s="68">
        <v>0</v>
      </c>
      <c r="M52" s="67">
        <v>0</v>
      </c>
      <c r="N52" s="68">
        <v>0</v>
      </c>
      <c r="O52" s="67">
        <v>0</v>
      </c>
      <c r="P52" s="68">
        <v>0</v>
      </c>
      <c r="Q52" s="60">
        <f t="shared" si="2"/>
        <v>0</v>
      </c>
      <c r="R52" s="61">
        <f t="shared" si="3"/>
        <v>0</v>
      </c>
      <c r="S52" s="62">
        <f>R52/I52</f>
        <v>0</v>
      </c>
      <c r="T52" s="64">
        <v>345</v>
      </c>
      <c r="U52" s="65">
        <f>IF(T52&lt;&gt;0,-(T52-R52)/T52,"")</f>
        <v>-1</v>
      </c>
      <c r="V52" s="71">
        <v>764</v>
      </c>
      <c r="W52" s="72">
        <v>55</v>
      </c>
      <c r="X52" s="62">
        <f>W52/I52</f>
        <v>55</v>
      </c>
      <c r="Y52" s="63">
        <f>V52/W52</f>
        <v>13.89090909090909</v>
      </c>
      <c r="Z52" s="58">
        <v>619</v>
      </c>
      <c r="AA52" s="80">
        <f>IF(Z52&lt;&gt;0,-(Z52-W52)/Z52,"")</f>
        <v>-0.9111470113085622</v>
      </c>
      <c r="AB52" s="74">
        <v>11996941</v>
      </c>
      <c r="AC52" s="75">
        <v>956094</v>
      </c>
      <c r="AD52" s="113">
        <v>2625</v>
      </c>
      <c r="AE52" s="28"/>
    </row>
    <row r="53" spans="1:31" s="29" customFormat="1" ht="11.25">
      <c r="A53" s="31">
        <v>47</v>
      </c>
      <c r="B53" s="30"/>
      <c r="C53" s="49" t="s">
        <v>65</v>
      </c>
      <c r="D53" s="59" t="s">
        <v>64</v>
      </c>
      <c r="E53" s="66">
        <v>42580</v>
      </c>
      <c r="F53" s="53" t="s">
        <v>47</v>
      </c>
      <c r="G53" s="54">
        <v>6</v>
      </c>
      <c r="H53" s="54">
        <v>3</v>
      </c>
      <c r="I53" s="70">
        <v>3</v>
      </c>
      <c r="J53" s="55">
        <v>8</v>
      </c>
      <c r="K53" s="67">
        <v>0</v>
      </c>
      <c r="L53" s="68">
        <v>0</v>
      </c>
      <c r="M53" s="67">
        <v>0</v>
      </c>
      <c r="N53" s="68">
        <v>0</v>
      </c>
      <c r="O53" s="67">
        <v>0</v>
      </c>
      <c r="P53" s="68">
        <v>0</v>
      </c>
      <c r="Q53" s="60">
        <f t="shared" si="2"/>
        <v>0</v>
      </c>
      <c r="R53" s="61">
        <f t="shared" si="3"/>
        <v>0</v>
      </c>
      <c r="S53" s="62">
        <f>R53/I53</f>
        <v>0</v>
      </c>
      <c r="T53" s="64">
        <v>0</v>
      </c>
      <c r="U53" s="65">
        <f>IF(T53&lt;&gt;0,-(T53-R53)/T53,"")</f>
      </c>
      <c r="V53" s="71">
        <v>738</v>
      </c>
      <c r="W53" s="72">
        <v>74</v>
      </c>
      <c r="X53" s="62">
        <f>W53/I53</f>
        <v>24.666666666666668</v>
      </c>
      <c r="Y53" s="63">
        <f>V53/W53</f>
        <v>9.972972972972974</v>
      </c>
      <c r="Z53" s="79">
        <v>15</v>
      </c>
      <c r="AA53" s="80">
        <f>IF(Z53&lt;&gt;0,-(Z53-W53)/Z53,"")</f>
        <v>3.933333333333333</v>
      </c>
      <c r="AB53" s="76">
        <v>67234.25</v>
      </c>
      <c r="AC53" s="77">
        <v>5045</v>
      </c>
      <c r="AD53" s="113">
        <v>2610</v>
      </c>
      <c r="AE53" s="28"/>
    </row>
    <row r="54" spans="1:31" s="29" customFormat="1" ht="11.25">
      <c r="A54" s="31">
        <v>48</v>
      </c>
      <c r="B54" s="30"/>
      <c r="C54" s="49" t="s">
        <v>49</v>
      </c>
      <c r="D54" s="52" t="s">
        <v>49</v>
      </c>
      <c r="E54" s="66">
        <v>42384</v>
      </c>
      <c r="F54" s="53" t="s">
        <v>5</v>
      </c>
      <c r="G54" s="54">
        <v>340</v>
      </c>
      <c r="H54" s="54">
        <v>1</v>
      </c>
      <c r="I54" s="70">
        <v>1</v>
      </c>
      <c r="J54" s="55">
        <v>23</v>
      </c>
      <c r="K54" s="67">
        <v>0</v>
      </c>
      <c r="L54" s="68">
        <v>0</v>
      </c>
      <c r="M54" s="67">
        <v>0</v>
      </c>
      <c r="N54" s="68">
        <v>0</v>
      </c>
      <c r="O54" s="67">
        <v>0</v>
      </c>
      <c r="P54" s="68">
        <v>0</v>
      </c>
      <c r="Q54" s="60">
        <f t="shared" si="2"/>
        <v>0</v>
      </c>
      <c r="R54" s="61">
        <f t="shared" si="3"/>
        <v>0</v>
      </c>
      <c r="S54" s="62">
        <f>R54/I54</f>
        <v>0</v>
      </c>
      <c r="T54" s="64">
        <v>0</v>
      </c>
      <c r="U54" s="65">
        <f>IF(T54&lt;&gt;0,-(T54-R54)/T54,"")</f>
      </c>
      <c r="V54" s="71">
        <v>703</v>
      </c>
      <c r="W54" s="72">
        <v>92</v>
      </c>
      <c r="X54" s="62">
        <f>W54/I54</f>
        <v>92</v>
      </c>
      <c r="Y54" s="63">
        <f>V54/W54</f>
        <v>7.641304347826087</v>
      </c>
      <c r="Z54" s="79">
        <v>342</v>
      </c>
      <c r="AA54" s="80">
        <f>IF(Z54&lt;&gt;0,-(Z54-W54)/Z54,"")</f>
        <v>-0.7309941520467836</v>
      </c>
      <c r="AB54" s="76">
        <v>23122547.9</v>
      </c>
      <c r="AC54" s="77">
        <v>2069245</v>
      </c>
      <c r="AD54" s="113">
        <v>2402</v>
      </c>
      <c r="AE54" s="28"/>
    </row>
    <row r="55" spans="1:31" s="29" customFormat="1" ht="11.25">
      <c r="A55" s="31">
        <v>49</v>
      </c>
      <c r="B55" s="30"/>
      <c r="C55" s="49" t="s">
        <v>75</v>
      </c>
      <c r="D55" s="52" t="s">
        <v>74</v>
      </c>
      <c r="E55" s="66">
        <v>42608</v>
      </c>
      <c r="F55" s="53" t="s">
        <v>5</v>
      </c>
      <c r="G55" s="54">
        <v>4</v>
      </c>
      <c r="H55" s="54">
        <v>1</v>
      </c>
      <c r="I55" s="70">
        <v>1</v>
      </c>
      <c r="J55" s="55">
        <v>6</v>
      </c>
      <c r="K55" s="67">
        <v>0</v>
      </c>
      <c r="L55" s="68">
        <v>0</v>
      </c>
      <c r="M55" s="67">
        <v>436</v>
      </c>
      <c r="N55" s="68">
        <v>62</v>
      </c>
      <c r="O55" s="67">
        <v>221</v>
      </c>
      <c r="P55" s="68">
        <v>37</v>
      </c>
      <c r="Q55" s="60">
        <f t="shared" si="2"/>
        <v>657</v>
      </c>
      <c r="R55" s="61">
        <f t="shared" si="3"/>
        <v>99</v>
      </c>
      <c r="S55" s="62">
        <f>R55/I55</f>
        <v>99</v>
      </c>
      <c r="T55" s="64">
        <v>99</v>
      </c>
      <c r="U55" s="65">
        <f>IF(T55&lt;&gt;0,-(T55-R55)/T55,"")</f>
        <v>0</v>
      </c>
      <c r="V55" s="71">
        <v>615</v>
      </c>
      <c r="W55" s="72">
        <v>55</v>
      </c>
      <c r="X55" s="62">
        <f>W55/I55</f>
        <v>55</v>
      </c>
      <c r="Y55" s="63">
        <f>V55/W55</f>
        <v>11.181818181818182</v>
      </c>
      <c r="Z55" s="79">
        <v>245</v>
      </c>
      <c r="AA55" s="80">
        <f>IF(Z55&lt;&gt;0,-(Z55-W55)/Z55,"")</f>
        <v>-0.7755102040816326</v>
      </c>
      <c r="AB55" s="76">
        <v>227561.15</v>
      </c>
      <c r="AC55" s="77">
        <v>20594</v>
      </c>
      <c r="AD55" s="113">
        <v>2367</v>
      </c>
      <c r="AE55" s="28"/>
    </row>
    <row r="56" spans="1:31" s="29" customFormat="1" ht="11.25">
      <c r="A56" s="31">
        <v>50</v>
      </c>
      <c r="B56" s="88" t="s">
        <v>26</v>
      </c>
      <c r="C56" s="49" t="s">
        <v>129</v>
      </c>
      <c r="D56" s="52" t="s">
        <v>130</v>
      </c>
      <c r="E56" s="66">
        <v>42657</v>
      </c>
      <c r="F56" s="53" t="s">
        <v>47</v>
      </c>
      <c r="G56" s="54">
        <v>4</v>
      </c>
      <c r="H56" s="54">
        <v>4</v>
      </c>
      <c r="I56" s="70">
        <v>4</v>
      </c>
      <c r="J56" s="55">
        <v>0</v>
      </c>
      <c r="K56" s="67"/>
      <c r="L56" s="68"/>
      <c r="M56" s="67"/>
      <c r="N56" s="68"/>
      <c r="O56" s="67"/>
      <c r="P56" s="68"/>
      <c r="Q56" s="60"/>
      <c r="R56" s="61"/>
      <c r="S56" s="62"/>
      <c r="T56" s="64"/>
      <c r="U56" s="65"/>
      <c r="V56" s="71">
        <v>565.5</v>
      </c>
      <c r="W56" s="72">
        <v>100</v>
      </c>
      <c r="X56" s="62">
        <f>W56/I56</f>
        <v>25</v>
      </c>
      <c r="Y56" s="63">
        <f>V56/W56</f>
        <v>5.655</v>
      </c>
      <c r="Z56" s="79"/>
      <c r="AA56" s="80"/>
      <c r="AB56" s="76">
        <v>565.5</v>
      </c>
      <c r="AC56" s="77">
        <v>100</v>
      </c>
      <c r="AD56" s="113">
        <v>2615</v>
      </c>
      <c r="AE56" s="28"/>
    </row>
    <row r="57" spans="1:31" s="29" customFormat="1" ht="11.25">
      <c r="A57" s="31">
        <v>51</v>
      </c>
      <c r="B57" s="30"/>
      <c r="C57" s="49" t="s">
        <v>66</v>
      </c>
      <c r="D57" s="52" t="s">
        <v>67</v>
      </c>
      <c r="E57" s="66">
        <v>42587</v>
      </c>
      <c r="F57" s="53" t="s">
        <v>43</v>
      </c>
      <c r="G57" s="54">
        <v>73</v>
      </c>
      <c r="H57" s="54">
        <v>1</v>
      </c>
      <c r="I57" s="70">
        <v>1</v>
      </c>
      <c r="J57" s="55">
        <v>5</v>
      </c>
      <c r="K57" s="67">
        <v>82</v>
      </c>
      <c r="L57" s="68">
        <v>9</v>
      </c>
      <c r="M57" s="67">
        <v>42</v>
      </c>
      <c r="N57" s="68">
        <v>7</v>
      </c>
      <c r="O57" s="67">
        <v>140</v>
      </c>
      <c r="P57" s="68">
        <v>18</v>
      </c>
      <c r="Q57" s="60">
        <f>K57+M57+O57</f>
        <v>264</v>
      </c>
      <c r="R57" s="61">
        <f>L57+N57+P57</f>
        <v>34</v>
      </c>
      <c r="S57" s="62">
        <f>R57/I57</f>
        <v>34</v>
      </c>
      <c r="T57" s="64">
        <v>39</v>
      </c>
      <c r="U57" s="65">
        <f>IF(T57&lt;&gt;0,-(T57-R57)/T57,"")</f>
        <v>-0.1282051282051282</v>
      </c>
      <c r="V57" s="71">
        <v>424</v>
      </c>
      <c r="W57" s="72">
        <v>52</v>
      </c>
      <c r="X57" s="62">
        <f>W57/I57</f>
        <v>52</v>
      </c>
      <c r="Y57" s="63">
        <f>V57/W57</f>
        <v>8.153846153846153</v>
      </c>
      <c r="Z57" s="79">
        <v>69</v>
      </c>
      <c r="AA57" s="80">
        <f>IF(Z57&lt;&gt;0,-(Z57-W57)/Z57,"")</f>
        <v>-0.2463768115942029</v>
      </c>
      <c r="AB57" s="76">
        <v>148604.42</v>
      </c>
      <c r="AC57" s="77">
        <v>12521</v>
      </c>
      <c r="AD57" s="113">
        <v>2616</v>
      </c>
      <c r="AE57" s="28"/>
    </row>
    <row r="58" spans="1:31" s="29" customFormat="1" ht="11.25">
      <c r="A58" s="31">
        <v>52</v>
      </c>
      <c r="B58" s="30"/>
      <c r="C58" s="49" t="s">
        <v>101</v>
      </c>
      <c r="D58" s="52" t="s">
        <v>101</v>
      </c>
      <c r="E58" s="66">
        <v>42636</v>
      </c>
      <c r="F58" s="53" t="s">
        <v>44</v>
      </c>
      <c r="G58" s="54">
        <v>22</v>
      </c>
      <c r="H58" s="54">
        <v>2</v>
      </c>
      <c r="I58" s="70">
        <v>2</v>
      </c>
      <c r="J58" s="55">
        <v>3</v>
      </c>
      <c r="K58" s="67">
        <v>58</v>
      </c>
      <c r="L58" s="68">
        <v>6</v>
      </c>
      <c r="M58" s="67">
        <v>78</v>
      </c>
      <c r="N58" s="68">
        <v>8</v>
      </c>
      <c r="O58" s="67">
        <v>92</v>
      </c>
      <c r="P58" s="68">
        <v>10</v>
      </c>
      <c r="Q58" s="60">
        <f>K58+M58+O58</f>
        <v>228</v>
      </c>
      <c r="R58" s="61">
        <f>L58+N58+P58</f>
        <v>24</v>
      </c>
      <c r="S58" s="62">
        <f>R58/I58</f>
        <v>12</v>
      </c>
      <c r="T58" s="64">
        <v>54</v>
      </c>
      <c r="U58" s="65">
        <f>IF(T58&lt;&gt;0,-(T58-R58)/T58,"")</f>
        <v>-0.5555555555555556</v>
      </c>
      <c r="V58" s="71">
        <v>342</v>
      </c>
      <c r="W58" s="73">
        <v>36</v>
      </c>
      <c r="X58" s="62">
        <f>W58/I58</f>
        <v>18</v>
      </c>
      <c r="Y58" s="63">
        <f>V58/W58</f>
        <v>9.5</v>
      </c>
      <c r="Z58" s="79">
        <v>822</v>
      </c>
      <c r="AA58" s="80">
        <f>IF(Z58&lt;&gt;0,-(Z58-W58)/Z58,"")</f>
        <v>-0.9562043795620438</v>
      </c>
      <c r="AB58" s="74">
        <v>9762</v>
      </c>
      <c r="AC58" s="75">
        <v>952</v>
      </c>
      <c r="AD58" s="113">
        <v>2667</v>
      </c>
      <c r="AE58" s="28"/>
    </row>
    <row r="59" spans="1:31" s="29" customFormat="1" ht="11.25">
      <c r="A59" s="31">
        <v>53</v>
      </c>
      <c r="B59" s="30"/>
      <c r="C59" s="49" t="s">
        <v>87</v>
      </c>
      <c r="D59" s="59" t="s">
        <v>88</v>
      </c>
      <c r="E59" s="66">
        <v>42622</v>
      </c>
      <c r="F59" s="53" t="s">
        <v>47</v>
      </c>
      <c r="G59" s="54">
        <v>8</v>
      </c>
      <c r="H59" s="54">
        <v>1</v>
      </c>
      <c r="I59" s="70">
        <v>1</v>
      </c>
      <c r="J59" s="55">
        <v>5</v>
      </c>
      <c r="K59" s="67">
        <v>0</v>
      </c>
      <c r="L59" s="68">
        <v>0</v>
      </c>
      <c r="M59" s="67">
        <v>0</v>
      </c>
      <c r="N59" s="68">
        <v>0</v>
      </c>
      <c r="O59" s="67">
        <v>0</v>
      </c>
      <c r="P59" s="68">
        <v>0</v>
      </c>
      <c r="Q59" s="60">
        <f>K59+M59+O59</f>
        <v>0</v>
      </c>
      <c r="R59" s="61">
        <f>L59+N59+P59</f>
        <v>0</v>
      </c>
      <c r="S59" s="62">
        <f>R59/I59</f>
        <v>0</v>
      </c>
      <c r="T59" s="64">
        <v>23</v>
      </c>
      <c r="U59" s="65">
        <f>IF(T59&lt;&gt;0,-(T59-R59)/T59,"")</f>
        <v>-1</v>
      </c>
      <c r="V59" s="71">
        <v>325</v>
      </c>
      <c r="W59" s="72">
        <v>26</v>
      </c>
      <c r="X59" s="62">
        <f>W59/I59</f>
        <v>26</v>
      </c>
      <c r="Y59" s="63">
        <f>V59/W59</f>
        <v>12.5</v>
      </c>
      <c r="Z59" s="79">
        <v>36</v>
      </c>
      <c r="AA59" s="80">
        <f>IF(Z59&lt;&gt;0,-(Z59-W59)/Z59,"")</f>
        <v>-0.2777777777777778</v>
      </c>
      <c r="AB59" s="76">
        <v>21541</v>
      </c>
      <c r="AC59" s="77">
        <v>1704</v>
      </c>
      <c r="AD59" s="113">
        <v>2646</v>
      </c>
      <c r="AE59" s="28"/>
    </row>
    <row r="60" spans="1:31" s="29" customFormat="1" ht="11.25">
      <c r="A60" s="31">
        <v>54</v>
      </c>
      <c r="B60" s="30"/>
      <c r="C60" s="49" t="s">
        <v>78</v>
      </c>
      <c r="D60" s="52" t="s">
        <v>79</v>
      </c>
      <c r="E60" s="66">
        <v>42615</v>
      </c>
      <c r="F60" s="53" t="s">
        <v>5</v>
      </c>
      <c r="G60" s="54">
        <v>4</v>
      </c>
      <c r="H60" s="54">
        <v>1</v>
      </c>
      <c r="I60" s="70">
        <v>1</v>
      </c>
      <c r="J60" s="55">
        <v>4</v>
      </c>
      <c r="K60" s="67">
        <v>30</v>
      </c>
      <c r="L60" s="68">
        <v>3</v>
      </c>
      <c r="M60" s="67">
        <v>34</v>
      </c>
      <c r="N60" s="68">
        <v>4</v>
      </c>
      <c r="O60" s="67">
        <v>14</v>
      </c>
      <c r="P60" s="68">
        <v>2</v>
      </c>
      <c r="Q60" s="60">
        <f>K60+M60+O60</f>
        <v>78</v>
      </c>
      <c r="R60" s="61">
        <f>L60+N60+P60</f>
        <v>9</v>
      </c>
      <c r="S60" s="62">
        <f>R60/I60</f>
        <v>9</v>
      </c>
      <c r="T60" s="64">
        <v>225</v>
      </c>
      <c r="U60" s="65">
        <f>IF(T60&lt;&gt;0,-(T60-R60)/T60,"")</f>
        <v>-0.96</v>
      </c>
      <c r="V60" s="71">
        <v>234</v>
      </c>
      <c r="W60" s="72">
        <v>27</v>
      </c>
      <c r="X60" s="62">
        <f>W60/I60</f>
        <v>27</v>
      </c>
      <c r="Y60" s="63">
        <f>V60/W60</f>
        <v>8.666666666666666</v>
      </c>
      <c r="Z60" s="79">
        <v>476</v>
      </c>
      <c r="AA60" s="80">
        <f>IF(Z60&lt;&gt;0,-(Z60-W60)/Z60,"")</f>
        <v>-0.9432773109243697</v>
      </c>
      <c r="AB60" s="76">
        <v>560257.6</v>
      </c>
      <c r="AC60" s="77">
        <v>39869</v>
      </c>
      <c r="AD60" s="113">
        <v>2640</v>
      </c>
      <c r="AE60" s="28"/>
    </row>
    <row r="61" spans="1:31" s="29" customFormat="1" ht="11.25">
      <c r="A61" s="31">
        <v>55</v>
      </c>
      <c r="B61" s="30"/>
      <c r="C61" s="49" t="s">
        <v>99</v>
      </c>
      <c r="D61" s="59" t="s">
        <v>99</v>
      </c>
      <c r="E61" s="66">
        <v>42636</v>
      </c>
      <c r="F61" s="53" t="s">
        <v>100</v>
      </c>
      <c r="G61" s="54">
        <v>50</v>
      </c>
      <c r="H61" s="54">
        <v>1</v>
      </c>
      <c r="I61" s="70">
        <v>1</v>
      </c>
      <c r="J61" s="55">
        <v>3</v>
      </c>
      <c r="K61" s="67">
        <v>0</v>
      </c>
      <c r="L61" s="68">
        <v>0</v>
      </c>
      <c r="M61" s="67">
        <v>0</v>
      </c>
      <c r="N61" s="68">
        <v>0</v>
      </c>
      <c r="O61" s="67">
        <v>14</v>
      </c>
      <c r="P61" s="68">
        <v>2</v>
      </c>
      <c r="Q61" s="60">
        <f>K61+M61+O61</f>
        <v>14</v>
      </c>
      <c r="R61" s="61">
        <f>L61+N61+P61</f>
        <v>2</v>
      </c>
      <c r="S61" s="62">
        <f>R61/I61</f>
        <v>2</v>
      </c>
      <c r="T61" s="64">
        <v>151</v>
      </c>
      <c r="U61" s="65">
        <f>IF(T61&lt;&gt;0,-(T61-R61)/T61,"")</f>
        <v>-0.9867549668874173</v>
      </c>
      <c r="V61" s="71">
        <v>42</v>
      </c>
      <c r="W61" s="72">
        <v>6</v>
      </c>
      <c r="X61" s="62">
        <f>W61/I61</f>
        <v>6</v>
      </c>
      <c r="Y61" s="63">
        <f>V61/W61</f>
        <v>7</v>
      </c>
      <c r="Z61" s="79">
        <v>222</v>
      </c>
      <c r="AA61" s="80">
        <f>IF(Z61&lt;&gt;0,-(Z61-W61)/Z61,"")</f>
        <v>-0.972972972972973</v>
      </c>
      <c r="AB61" s="76">
        <v>19676</v>
      </c>
      <c r="AC61" s="77">
        <v>2038</v>
      </c>
      <c r="AD61" s="113">
        <v>2665</v>
      </c>
      <c r="AE61" s="28"/>
    </row>
    <row r="62" spans="1:35" ht="11.25">
      <c r="A62" s="97" t="s">
        <v>37</v>
      </c>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E62" s="28"/>
      <c r="AF62" s="29"/>
      <c r="AI62" s="29"/>
    </row>
    <row r="63" spans="1:32" ht="11.25">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E63" s="28"/>
      <c r="AF63" s="29"/>
    </row>
    <row r="64" spans="1:29" ht="11.25">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row>
    <row r="65" spans="1:29" ht="11.25">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row>
    <row r="66" spans="1:29" ht="11.25">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row>
  </sheetData>
  <sheetProtection formatCells="0" formatColumns="0" formatRows="0" insertColumns="0" insertRows="0" insertHyperlinks="0" deleteColumns="0" deleteRows="0" sort="0" autoFilter="0" pivotTables="0"/>
  <mergeCells count="12">
    <mergeCell ref="B3:C3"/>
    <mergeCell ref="K4:L4"/>
    <mergeCell ref="M4:N4"/>
    <mergeCell ref="O4:P4"/>
    <mergeCell ref="Q4:S4"/>
    <mergeCell ref="B1:C1"/>
    <mergeCell ref="B2:C2"/>
    <mergeCell ref="K1:AD3"/>
    <mergeCell ref="AB4:AC4"/>
    <mergeCell ref="A62:AC66"/>
    <mergeCell ref="X4:Y4"/>
    <mergeCell ref="V4:W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2016-10-14T15:14:04Z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