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20625" windowHeight="5820" tabRatio="660" activeTab="0"/>
  </bookViews>
  <sheets>
    <sheet name="23-29.9.2016 (hafta) detay" sheetId="1" r:id="rId1"/>
  </sheets>
  <definedNames>
    <definedName name="_xlnm.Print_Area" localSheetId="0">'23-29.9.2016 (hafta) detay'!#REF!</definedName>
  </definedNames>
  <calcPr fullCalcOnLoad="1"/>
</workbook>
</file>

<file path=xl/sharedStrings.xml><?xml version="1.0" encoding="utf-8"?>
<sst xmlns="http://schemas.openxmlformats.org/spreadsheetml/2006/main" count="194" uniqueCount="115">
  <si>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</si>
  <si>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</si>
  <si>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</si>
  <si>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</si>
  <si>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</si>
  <si>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</si>
  <si>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</si>
  <si>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</si>
  <si>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</si>
  <si>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</si>
  <si>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</si>
  <si>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</si>
  <si>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</si>
  <si>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</si>
  <si>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</si>
  <si>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</si>
  <si>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</si>
  <si>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</si>
  <si>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</si>
  <si>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</si>
  <si>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</si>
  <si>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</si>
  <si>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</si>
  <si>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</si>
  <si>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</si>
  <si>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</si>
  <si>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BİLET %</t>
  </si>
  <si>
    <t>EVRİM</t>
  </si>
  <si>
    <t>KÖSTEBEK</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</si>
  <si>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</si>
  <si>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</si>
  <si>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WHO AM I? KEIN SYSTEM IST SICHER</t>
  </si>
  <si>
    <t>BEN KİMİM?</t>
  </si>
  <si>
    <t>UIP TURKEY</t>
  </si>
  <si>
    <t>WARNER BROS. TURKEY</t>
  </si>
  <si>
    <t>CHANTIER FILMS</t>
  </si>
  <si>
    <t>ÖZEN FİLM</t>
  </si>
  <si>
    <t>BİR FİLM</t>
  </si>
  <si>
    <t>MC FİLM</t>
  </si>
  <si>
    <t>M3 FİLM</t>
  </si>
  <si>
    <t>KARDEŞİM BENİM</t>
  </si>
  <si>
    <t>LOKASYON</t>
  </si>
  <si>
    <t>SUİKASTÇİ</t>
  </si>
  <si>
    <t>VOLKI I OVTSY. BEEEZUMNOE PREVRASHCHENIE</t>
  </si>
  <si>
    <t>KUZULAR KURTLARA KARŞI</t>
  </si>
  <si>
    <t>EVOLUTION</t>
  </si>
  <si>
    <t>HRUTAR</t>
  </si>
  <si>
    <t>İNATÇILAR</t>
  </si>
  <si>
    <t>ROBINSON CRUSOE</t>
  </si>
  <si>
    <t>ELSER: ER HATTE DIE WELT VERANDERT</t>
  </si>
  <si>
    <t>HİTLER'E SUİKAST</t>
  </si>
  <si>
    <t>ICE AGE: COLLISION COURSE</t>
  </si>
  <si>
    <t>BUZ DEVRİ. BÜYÜK ÇARPIŞMA</t>
  </si>
  <si>
    <t>PRENSİM</t>
  </si>
  <si>
    <t>MON ROI</t>
  </si>
  <si>
    <t>THE NEON DEMON</t>
  </si>
  <si>
    <t>NEON ŞEYTAN</t>
  </si>
  <si>
    <t>EVCİL HAYVANLARIN GİZLİ YAŞAMI</t>
  </si>
  <si>
    <t>SECRET LIFE OF PETS</t>
  </si>
  <si>
    <t>CAFE SOCIETY</t>
  </si>
  <si>
    <t>THE DOUBLE LIFE OF VERONIQUE</t>
  </si>
  <si>
    <t>VERONIQUE'İN İKİLİ YAŞAMI</t>
  </si>
  <si>
    <t>SUICIDE SQUAD</t>
  </si>
  <si>
    <t>SUICIDE SQUAD: GERÇEK KÖTÜLER</t>
  </si>
  <si>
    <t>KINGSGLAIVE: FINAL FANTASY XV</t>
  </si>
  <si>
    <t>KRALIN KILICI: FINAL FANTASY XV</t>
  </si>
  <si>
    <t>SARAYBOSNA'DA ÖLÜM</t>
  </si>
  <si>
    <t>DEATH IN SARAJEVO</t>
  </si>
  <si>
    <t>MECHANIC: RESURRECTION</t>
  </si>
  <si>
    <t>SEVİMLİ KEDİ İŞBAŞINDA 2</t>
  </si>
  <si>
    <t>DON GATO: EL INICIO DE LA PANDILLA</t>
  </si>
  <si>
    <t>NERVE</t>
  </si>
  <si>
    <t>OYUN</t>
  </si>
  <si>
    <t>STAR TREK: BEYOND</t>
  </si>
  <si>
    <t>STAR TREK: SONSUZLUK</t>
  </si>
  <si>
    <t>NEFESİNİ TUT</t>
  </si>
  <si>
    <t>DON'T BREATHE</t>
  </si>
  <si>
    <t>BLOOD FATHER</t>
  </si>
  <si>
    <t>KAN BAĞI</t>
  </si>
  <si>
    <t>MASAL</t>
  </si>
  <si>
    <t>TUTMAYIN BENİ</t>
  </si>
  <si>
    <t>SİCCİN 3: CÜRMÜ AŞK</t>
  </si>
  <si>
    <t>KAYIP BALIK DORİ</t>
  </si>
  <si>
    <t>FINDING DORY</t>
  </si>
  <si>
    <t>FRIEND REQUEST</t>
  </si>
  <si>
    <t>LANETLİ MESAJ</t>
  </si>
  <si>
    <t>SKIPTRACE</t>
  </si>
  <si>
    <t>TOZ OL</t>
  </si>
  <si>
    <t>LITTLE MEN</t>
  </si>
  <si>
    <t>KÜÇÜK ADAMLAR</t>
  </si>
  <si>
    <t>EL DEĞMEMİŞ AŞK</t>
  </si>
  <si>
    <t>AZEM 4: ALACAKARANLIK</t>
  </si>
  <si>
    <t>BEN-HUR</t>
  </si>
  <si>
    <t>SULLY</t>
  </si>
  <si>
    <t>KALANDAR SOĞUĞU</t>
  </si>
  <si>
    <t>IMPERIUM</t>
  </si>
  <si>
    <t>YILDIZLAR DA KAYAR: DAS BORAK</t>
  </si>
  <si>
    <t>BRIDGET JONES'S BABY</t>
  </si>
  <si>
    <t>BRIDGET JONES'UN BEBEĞİ</t>
  </si>
  <si>
    <t>RÜZGARDA SALINAN NİLÜFER</t>
  </si>
  <si>
    <t>ÇOK UZAK FAZLA YAKIN</t>
  </si>
  <si>
    <t>GECE SEANSI</t>
  </si>
  <si>
    <t>RAUF</t>
  </si>
  <si>
    <t>OT</t>
  </si>
  <si>
    <t>SAFTİRİKLER</t>
  </si>
  <si>
    <t>DERİN FİLM</t>
  </si>
  <si>
    <t>İKİMİZE BİR DÜNYA</t>
  </si>
  <si>
    <t>MÜTHİŞ BİR FİLM</t>
  </si>
  <si>
    <t>BLAIR WITCH</t>
  </si>
  <si>
    <t>BLAIR CADISI</t>
  </si>
  <si>
    <t>STORKS</t>
  </si>
  <si>
    <t>LEYLEKLER</t>
  </si>
  <si>
    <t>THE MAGNIFICENT SEVEN</t>
  </si>
  <si>
    <t>23 - 29 EYLÜL 2016 / 39. VİZYON HAFTASI</t>
  </si>
  <si>
    <t>MUHTEŞEM YEDİLİ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</si>
</sst>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71" fillId="35" borderId="11" xfId="0" applyFont="1" applyFill="1" applyBorder="1" applyAlignment="1">
      <alignment horizontal="center"/>
    </xf>
    <xf numFmtId="0" fontId="67" fillId="37" borderId="16"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7" xfId="0" applyNumberFormat="1" applyFont="1" applyFill="1" applyBorder="1" applyAlignment="1" applyProtection="1">
      <alignment horizontal="center" vertical="center" wrapText="1"/>
      <protection locked="0"/>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67" fillId="37" borderId="12"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9"/>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6.57421875" style="1" bestFit="1" customWidth="1"/>
    <col min="4" max="4" width="19.421875" style="4" bestFit="1" customWidth="1"/>
    <col min="5" max="5" width="5.8515625" style="85"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bestFit="1" customWidth="1"/>
    <col min="12" max="12" width="4.8515625" style="6" bestFit="1" customWidth="1"/>
    <col min="13" max="13" width="7.28125" style="5" bestFit="1" customWidth="1"/>
    <col min="14" max="14" width="4.8515625" style="6" bestFit="1" customWidth="1"/>
    <col min="15" max="15" width="7.28125" style="7" bestFit="1" customWidth="1"/>
    <col min="16" max="16" width="4.8515625" style="8" bestFit="1" customWidth="1"/>
    <col min="17" max="17" width="7.28125" style="9" bestFit="1" customWidth="1"/>
    <col min="18" max="18" width="4.8515625" style="10" bestFit="1" customWidth="1"/>
    <col min="19" max="19" width="4.28125" style="11" bestFit="1" customWidth="1"/>
    <col min="20" max="20" width="4.8515625" style="12" bestFit="1" customWidth="1"/>
    <col min="21" max="21" width="4.421875" style="13" bestFit="1" customWidth="1"/>
    <col min="22" max="22" width="8.28125" style="7" bestFit="1" customWidth="1"/>
    <col min="23" max="23" width="5.57421875" style="8" bestFit="1" customWidth="1"/>
    <col min="24" max="24" width="6.00390625" style="6" bestFit="1" customWidth="1"/>
    <col min="25" max="25" width="5.57421875" style="5" bestFit="1" customWidth="1"/>
    <col min="26" max="26" width="9.00390625" style="7" bestFit="1" customWidth="1"/>
    <col min="27" max="27" width="6.57421875" style="14" bestFit="1" customWidth="1"/>
    <col min="28" max="28" width="3.00390625" style="68" bestFit="1" customWidth="1"/>
    <col min="29" max="16384" width="4.57421875" style="1" customWidth="1"/>
  </cols>
  <sheetData>
    <row r="1" spans="1:28" s="34" customFormat="1" ht="12.75">
      <c r="A1" s="15" t="s">
        <v>0</v>
      </c>
      <c r="B1" s="101" t="s">
        <v>6</v>
      </c>
      <c r="C1" s="101"/>
      <c r="D1" s="16"/>
      <c r="E1" s="80"/>
      <c r="F1" s="16"/>
      <c r="G1" s="17"/>
      <c r="H1" s="17"/>
      <c r="I1" s="17"/>
      <c r="J1" s="17"/>
      <c r="K1" s="104" t="s">
        <v>3</v>
      </c>
      <c r="L1" s="105"/>
      <c r="M1" s="105"/>
      <c r="N1" s="105"/>
      <c r="O1" s="105"/>
      <c r="P1" s="105"/>
      <c r="Q1" s="105"/>
      <c r="R1" s="105"/>
      <c r="S1" s="105"/>
      <c r="T1" s="105"/>
      <c r="U1" s="105"/>
      <c r="V1" s="105"/>
      <c r="W1" s="105"/>
      <c r="X1" s="105"/>
      <c r="Y1" s="105"/>
      <c r="Z1" s="105"/>
      <c r="AA1" s="105"/>
      <c r="AB1" s="106"/>
    </row>
    <row r="2" spans="1:28" s="34" customFormat="1" ht="12.75">
      <c r="A2" s="15"/>
      <c r="B2" s="102" t="s">
        <v>2</v>
      </c>
      <c r="C2" s="103"/>
      <c r="D2" s="18"/>
      <c r="E2" s="81"/>
      <c r="F2" s="18"/>
      <c r="G2" s="19"/>
      <c r="H2" s="19"/>
      <c r="I2" s="19"/>
      <c r="J2" s="20"/>
      <c r="K2" s="107"/>
      <c r="L2" s="107"/>
      <c r="M2" s="107"/>
      <c r="N2" s="107"/>
      <c r="O2" s="107"/>
      <c r="P2" s="107"/>
      <c r="Q2" s="107"/>
      <c r="R2" s="107"/>
      <c r="S2" s="107"/>
      <c r="T2" s="107"/>
      <c r="U2" s="107"/>
      <c r="V2" s="107"/>
      <c r="W2" s="107"/>
      <c r="X2" s="107"/>
      <c r="Y2" s="107"/>
      <c r="Z2" s="107"/>
      <c r="AA2" s="107"/>
      <c r="AB2" s="106"/>
    </row>
    <row r="3" spans="1:28" s="34" customFormat="1" ht="12">
      <c r="A3" s="15"/>
      <c r="B3" s="95" t="s">
        <v>113</v>
      </c>
      <c r="C3" s="95"/>
      <c r="D3" s="21"/>
      <c r="E3" s="82"/>
      <c r="F3" s="21"/>
      <c r="G3" s="22"/>
      <c r="H3" s="22"/>
      <c r="I3" s="22"/>
      <c r="J3" s="22"/>
      <c r="K3" s="108"/>
      <c r="L3" s="108"/>
      <c r="M3" s="108"/>
      <c r="N3" s="108"/>
      <c r="O3" s="108"/>
      <c r="P3" s="108"/>
      <c r="Q3" s="108"/>
      <c r="R3" s="108"/>
      <c r="S3" s="108"/>
      <c r="T3" s="108"/>
      <c r="U3" s="108"/>
      <c r="V3" s="108"/>
      <c r="W3" s="108"/>
      <c r="X3" s="108"/>
      <c r="Y3" s="108"/>
      <c r="Z3" s="108"/>
      <c r="AA3" s="108"/>
      <c r="AB3" s="109"/>
    </row>
    <row r="4" spans="1:28" s="24" customFormat="1" ht="11.25" customHeight="1">
      <c r="A4" s="23"/>
      <c r="B4" s="35"/>
      <c r="C4" s="36"/>
      <c r="D4" s="36"/>
      <c r="E4" s="83"/>
      <c r="F4" s="37"/>
      <c r="G4" s="37"/>
      <c r="H4" s="37"/>
      <c r="I4" s="37"/>
      <c r="J4" s="37"/>
      <c r="K4" s="96" t="s">
        <v>7</v>
      </c>
      <c r="L4" s="97"/>
      <c r="M4" s="98" t="s">
        <v>8</v>
      </c>
      <c r="N4" s="99"/>
      <c r="O4" s="98" t="s">
        <v>9</v>
      </c>
      <c r="P4" s="99"/>
      <c r="Q4" s="98" t="s">
        <v>10</v>
      </c>
      <c r="R4" s="100"/>
      <c r="S4" s="100"/>
      <c r="T4" s="89"/>
      <c r="U4" s="89"/>
      <c r="V4" s="93" t="s">
        <v>11</v>
      </c>
      <c r="W4" s="94"/>
      <c r="X4" s="88" t="s">
        <v>11</v>
      </c>
      <c r="Y4" s="89"/>
      <c r="Z4" s="110" t="s">
        <v>12</v>
      </c>
      <c r="AA4" s="110"/>
      <c r="AB4" s="91"/>
    </row>
    <row r="5" spans="1:28" s="26" customFormat="1" ht="43.5" customHeight="1">
      <c r="A5" s="25"/>
      <c r="B5" s="38"/>
      <c r="C5" s="39" t="s">
        <v>13</v>
      </c>
      <c r="D5" s="39" t="s">
        <v>14</v>
      </c>
      <c r="E5" s="84" t="s">
        <v>15</v>
      </c>
      <c r="F5" s="42" t="s">
        <v>16</v>
      </c>
      <c r="G5" s="40" t="s">
        <v>17</v>
      </c>
      <c r="H5" s="40" t="s">
        <v>41</v>
      </c>
      <c r="I5" s="40" t="s">
        <v>18</v>
      </c>
      <c r="J5" s="40" t="s">
        <v>19</v>
      </c>
      <c r="K5" s="41" t="s">
        <v>20</v>
      </c>
      <c r="L5" s="43" t="s">
        <v>21</v>
      </c>
      <c r="M5" s="44" t="s">
        <v>20</v>
      </c>
      <c r="N5" s="45" t="s">
        <v>21</v>
      </c>
      <c r="O5" s="44" t="s">
        <v>20</v>
      </c>
      <c r="P5" s="45" t="s">
        <v>21</v>
      </c>
      <c r="Q5" s="44" t="s">
        <v>25</v>
      </c>
      <c r="R5" s="45" t="s">
        <v>21</v>
      </c>
      <c r="S5" s="46" t="s">
        <v>22</v>
      </c>
      <c r="T5" s="45" t="s">
        <v>23</v>
      </c>
      <c r="U5" s="46" t="s">
        <v>26</v>
      </c>
      <c r="V5" s="44" t="s">
        <v>25</v>
      </c>
      <c r="W5" s="45" t="s">
        <v>23</v>
      </c>
      <c r="X5" s="46" t="s">
        <v>22</v>
      </c>
      <c r="Y5" s="45" t="s">
        <v>23</v>
      </c>
      <c r="Z5" s="44" t="s">
        <v>20</v>
      </c>
      <c r="AA5" s="45" t="s">
        <v>21</v>
      </c>
      <c r="AB5" s="87" t="s">
        <v>29</v>
      </c>
    </row>
    <row r="6" ht="11.25">
      <c r="U6" s="64">
        <f>IF(T6&lt;&gt;0,-(T6-R6)/T6,"")</f>
      </c>
    </row>
    <row r="7" spans="1:29" s="29" customFormat="1" ht="11.25">
      <c r="A7" s="31">
        <v>1</v>
      </c>
      <c r="B7" s="30"/>
      <c r="C7" s="49" t="s">
        <v>68</v>
      </c>
      <c r="D7" s="51" t="s">
        <v>42</v>
      </c>
      <c r="E7" s="65">
        <v>42608</v>
      </c>
      <c r="F7" s="52" t="s">
        <v>5</v>
      </c>
      <c r="G7" s="53">
        <v>271</v>
      </c>
      <c r="H7" s="53">
        <v>337</v>
      </c>
      <c r="I7" s="69">
        <v>337</v>
      </c>
      <c r="J7" s="54">
        <v>5</v>
      </c>
      <c r="K7" s="66">
        <v>157923.42</v>
      </c>
      <c r="L7" s="67">
        <v>13509</v>
      </c>
      <c r="M7" s="66">
        <v>241324.11</v>
      </c>
      <c r="N7" s="67">
        <v>20226</v>
      </c>
      <c r="O7" s="66">
        <v>331958.54</v>
      </c>
      <c r="P7" s="67">
        <v>28057</v>
      </c>
      <c r="Q7" s="60">
        <f aca="true" t="shared" si="0" ref="Q7:Q38">K7+M7+O7</f>
        <v>731206.0700000001</v>
      </c>
      <c r="R7" s="61">
        <f aca="true" t="shared" si="1" ref="R7:R38">L7+N7+P7</f>
        <v>61792</v>
      </c>
      <c r="S7" s="62">
        <f aca="true" t="shared" si="2" ref="S7:S54">R7/I7</f>
        <v>183.35905044510386</v>
      </c>
      <c r="T7" s="63">
        <v>76923</v>
      </c>
      <c r="U7" s="64">
        <f>IF(T7&lt;&gt;0,-(T7-R7)/T7,"")</f>
        <v>-0.1967031967031967</v>
      </c>
      <c r="V7" s="70">
        <v>1164211.45</v>
      </c>
      <c r="W7" s="71">
        <v>103684</v>
      </c>
      <c r="X7" s="62">
        <f aca="true" t="shared" si="3" ref="X7:X54">W7/I7</f>
        <v>307.66765578635017</v>
      </c>
      <c r="Y7" s="78">
        <v>134912</v>
      </c>
      <c r="Z7" s="75">
        <v>10484519.52</v>
      </c>
      <c r="AA7" s="76">
        <v>934153</v>
      </c>
      <c r="AB7" s="90">
        <v>2638</v>
      </c>
      <c r="AC7" s="28"/>
    </row>
    <row r="8" spans="1:29" s="29" customFormat="1" ht="11.25">
      <c r="A8" s="31">
        <v>2</v>
      </c>
      <c r="B8" s="86" t="s">
        <v>24</v>
      </c>
      <c r="C8" s="50" t="s">
        <v>110</v>
      </c>
      <c r="D8" s="55" t="s">
        <v>111</v>
      </c>
      <c r="E8" s="79">
        <v>42636</v>
      </c>
      <c r="F8" s="52" t="s">
        <v>34</v>
      </c>
      <c r="G8" s="56">
        <v>254</v>
      </c>
      <c r="H8" s="56">
        <v>254</v>
      </c>
      <c r="I8" s="69">
        <v>263</v>
      </c>
      <c r="J8" s="54">
        <v>1</v>
      </c>
      <c r="K8" s="66">
        <v>85451</v>
      </c>
      <c r="L8" s="67">
        <v>6508</v>
      </c>
      <c r="M8" s="66">
        <v>302294</v>
      </c>
      <c r="N8" s="67">
        <v>23565</v>
      </c>
      <c r="O8" s="66">
        <v>300836</v>
      </c>
      <c r="P8" s="67">
        <v>24169</v>
      </c>
      <c r="Q8" s="60">
        <f t="shared" si="0"/>
        <v>688581</v>
      </c>
      <c r="R8" s="61">
        <f t="shared" si="1"/>
        <v>54242</v>
      </c>
      <c r="S8" s="62">
        <f t="shared" si="2"/>
        <v>206.24334600760457</v>
      </c>
      <c r="T8" s="63"/>
      <c r="U8" s="64"/>
      <c r="V8" s="70">
        <v>865220</v>
      </c>
      <c r="W8" s="71">
        <v>70649</v>
      </c>
      <c r="X8" s="62">
        <f t="shared" si="3"/>
        <v>268.6273764258555</v>
      </c>
      <c r="Y8" s="57"/>
      <c r="Z8" s="73">
        <v>865220</v>
      </c>
      <c r="AA8" s="74">
        <v>70649</v>
      </c>
      <c r="AB8" s="90">
        <v>2659</v>
      </c>
      <c r="AC8" s="28"/>
    </row>
    <row r="9" spans="1:29" s="29" customFormat="1" ht="11.25">
      <c r="A9" s="31">
        <v>3</v>
      </c>
      <c r="B9" s="86" t="s">
        <v>24</v>
      </c>
      <c r="C9" s="50" t="s">
        <v>112</v>
      </c>
      <c r="D9" s="55" t="s">
        <v>114</v>
      </c>
      <c r="E9" s="79">
        <v>42636</v>
      </c>
      <c r="F9" s="52" t="s">
        <v>34</v>
      </c>
      <c r="G9" s="56">
        <v>164</v>
      </c>
      <c r="H9" s="56">
        <v>164</v>
      </c>
      <c r="I9" s="69">
        <v>164</v>
      </c>
      <c r="J9" s="54">
        <v>1</v>
      </c>
      <c r="K9" s="66">
        <v>127622</v>
      </c>
      <c r="L9" s="67">
        <v>9418</v>
      </c>
      <c r="M9" s="66">
        <v>162549</v>
      </c>
      <c r="N9" s="67">
        <v>12101</v>
      </c>
      <c r="O9" s="66">
        <v>182273</v>
      </c>
      <c r="P9" s="67">
        <v>13846</v>
      </c>
      <c r="Q9" s="60">
        <f t="shared" si="0"/>
        <v>472444</v>
      </c>
      <c r="R9" s="61">
        <f t="shared" si="1"/>
        <v>35365</v>
      </c>
      <c r="S9" s="62">
        <f t="shared" si="2"/>
        <v>215.640243902439</v>
      </c>
      <c r="T9" s="63"/>
      <c r="U9" s="64"/>
      <c r="V9" s="70">
        <v>698290</v>
      </c>
      <c r="W9" s="71">
        <v>55374</v>
      </c>
      <c r="X9" s="62">
        <f t="shared" si="3"/>
        <v>337.6463414634146</v>
      </c>
      <c r="Y9" s="57"/>
      <c r="Z9" s="73">
        <v>698290</v>
      </c>
      <c r="AA9" s="74">
        <v>55374</v>
      </c>
      <c r="AB9" s="90">
        <v>2660</v>
      </c>
      <c r="AC9" s="28"/>
    </row>
    <row r="10" spans="1:29" s="29" customFormat="1" ht="11.25">
      <c r="A10" s="31">
        <v>4</v>
      </c>
      <c r="B10" s="30"/>
      <c r="C10" s="50" t="s">
        <v>83</v>
      </c>
      <c r="D10" s="55" t="s">
        <v>82</v>
      </c>
      <c r="E10" s="79">
        <v>42615</v>
      </c>
      <c r="F10" s="52" t="s">
        <v>33</v>
      </c>
      <c r="G10" s="56">
        <v>285</v>
      </c>
      <c r="H10" s="56">
        <v>290</v>
      </c>
      <c r="I10" s="69">
        <v>290</v>
      </c>
      <c r="J10" s="54">
        <v>4</v>
      </c>
      <c r="K10" s="66">
        <v>67390</v>
      </c>
      <c r="L10" s="67">
        <v>5267</v>
      </c>
      <c r="M10" s="66">
        <v>244221</v>
      </c>
      <c r="N10" s="67">
        <v>19279</v>
      </c>
      <c r="O10" s="66">
        <v>248528</v>
      </c>
      <c r="P10" s="67">
        <v>20019</v>
      </c>
      <c r="Q10" s="60">
        <f t="shared" si="0"/>
        <v>560139</v>
      </c>
      <c r="R10" s="61">
        <f t="shared" si="1"/>
        <v>44565</v>
      </c>
      <c r="S10" s="62">
        <f t="shared" si="2"/>
        <v>153.67241379310346</v>
      </c>
      <c r="T10" s="63">
        <v>86965</v>
      </c>
      <c r="U10" s="64">
        <f>IF(T10&lt;&gt;0,-(T10-R10)/T10,"")</f>
        <v>-0.4875524636347956</v>
      </c>
      <c r="V10" s="70">
        <v>695583</v>
      </c>
      <c r="W10" s="72">
        <v>57304</v>
      </c>
      <c r="X10" s="62">
        <f t="shared" si="3"/>
        <v>197.6</v>
      </c>
      <c r="Y10" s="57">
        <v>110351</v>
      </c>
      <c r="Z10" s="73">
        <v>6524579</v>
      </c>
      <c r="AA10" s="74">
        <v>544818</v>
      </c>
      <c r="AB10" s="90">
        <v>1583</v>
      </c>
      <c r="AC10" s="28"/>
    </row>
    <row r="11" spans="1:29" s="29" customFormat="1" ht="11.25">
      <c r="A11" s="31">
        <v>5</v>
      </c>
      <c r="B11" s="30"/>
      <c r="C11" s="49" t="s">
        <v>90</v>
      </c>
      <c r="D11" s="51" t="s">
        <v>90</v>
      </c>
      <c r="E11" s="65">
        <v>42622</v>
      </c>
      <c r="F11" s="52" t="s">
        <v>5</v>
      </c>
      <c r="G11" s="53">
        <v>311</v>
      </c>
      <c r="H11" s="53">
        <v>311</v>
      </c>
      <c r="I11" s="69">
        <v>311</v>
      </c>
      <c r="J11" s="54">
        <v>3</v>
      </c>
      <c r="K11" s="66">
        <v>93799.88</v>
      </c>
      <c r="L11" s="67">
        <v>8309</v>
      </c>
      <c r="M11" s="66">
        <v>152354.03</v>
      </c>
      <c r="N11" s="67">
        <v>13388</v>
      </c>
      <c r="O11" s="66">
        <v>190977.09</v>
      </c>
      <c r="P11" s="67">
        <v>16761</v>
      </c>
      <c r="Q11" s="60">
        <f t="shared" si="0"/>
        <v>437131</v>
      </c>
      <c r="R11" s="61">
        <f t="shared" si="1"/>
        <v>38458</v>
      </c>
      <c r="S11" s="62">
        <f t="shared" si="2"/>
        <v>123.65916398713826</v>
      </c>
      <c r="T11" s="63">
        <v>51383</v>
      </c>
      <c r="U11" s="64">
        <f>IF(T11&lt;&gt;0,-(T11-R11)/T11,"")</f>
        <v>-0.2515423389058638</v>
      </c>
      <c r="V11" s="70">
        <v>694751.85</v>
      </c>
      <c r="W11" s="71">
        <v>64140</v>
      </c>
      <c r="X11" s="62">
        <f t="shared" si="3"/>
        <v>206.2379421221865</v>
      </c>
      <c r="Y11" s="78">
        <v>88830</v>
      </c>
      <c r="Z11" s="75">
        <v>2909178.83</v>
      </c>
      <c r="AA11" s="76">
        <v>263124</v>
      </c>
      <c r="AB11" s="90">
        <v>2647</v>
      </c>
      <c r="AC11" s="28"/>
    </row>
    <row r="12" spans="1:29" s="29" customFormat="1" ht="11.25">
      <c r="A12" s="31">
        <v>6</v>
      </c>
      <c r="B12" s="30"/>
      <c r="C12" s="50" t="s">
        <v>92</v>
      </c>
      <c r="D12" s="55" t="s">
        <v>92</v>
      </c>
      <c r="E12" s="79">
        <v>42622</v>
      </c>
      <c r="F12" s="52" t="s">
        <v>33</v>
      </c>
      <c r="G12" s="56">
        <v>294</v>
      </c>
      <c r="H12" s="56">
        <v>289</v>
      </c>
      <c r="I12" s="69">
        <v>289</v>
      </c>
      <c r="J12" s="54">
        <v>3</v>
      </c>
      <c r="K12" s="66">
        <v>85673</v>
      </c>
      <c r="L12" s="67">
        <v>6310</v>
      </c>
      <c r="M12" s="66">
        <v>125856</v>
      </c>
      <c r="N12" s="67">
        <v>9345</v>
      </c>
      <c r="O12" s="66">
        <v>163595</v>
      </c>
      <c r="P12" s="67">
        <v>12376</v>
      </c>
      <c r="Q12" s="60">
        <f t="shared" si="0"/>
        <v>375124</v>
      </c>
      <c r="R12" s="61">
        <f t="shared" si="1"/>
        <v>28031</v>
      </c>
      <c r="S12" s="62">
        <f t="shared" si="2"/>
        <v>96.99307958477509</v>
      </c>
      <c r="T12" s="63">
        <v>44807</v>
      </c>
      <c r="U12" s="64">
        <f>IF(T12&lt;&gt;0,-(T12-R12)/T12,"")</f>
        <v>-0.3744057848104091</v>
      </c>
      <c r="V12" s="70">
        <v>575367</v>
      </c>
      <c r="W12" s="72">
        <v>45247</v>
      </c>
      <c r="X12" s="62">
        <f t="shared" si="3"/>
        <v>156.56401384083046</v>
      </c>
      <c r="Y12" s="57">
        <v>74623</v>
      </c>
      <c r="Z12" s="73">
        <v>3134840</v>
      </c>
      <c r="AA12" s="74">
        <v>240606</v>
      </c>
      <c r="AB12" s="90">
        <v>2641</v>
      </c>
      <c r="AC12" s="28"/>
    </row>
    <row r="13" spans="1:29" s="29" customFormat="1" ht="11.25">
      <c r="A13" s="31">
        <v>7</v>
      </c>
      <c r="B13" s="27"/>
      <c r="C13" s="50" t="s">
        <v>93</v>
      </c>
      <c r="D13" s="55" t="s">
        <v>93</v>
      </c>
      <c r="E13" s="79">
        <v>42622</v>
      </c>
      <c r="F13" s="52" t="s">
        <v>34</v>
      </c>
      <c r="G13" s="56">
        <v>93</v>
      </c>
      <c r="H13" s="56">
        <v>75</v>
      </c>
      <c r="I13" s="69">
        <v>75</v>
      </c>
      <c r="J13" s="54">
        <v>3</v>
      </c>
      <c r="K13" s="66">
        <v>73953</v>
      </c>
      <c r="L13" s="67">
        <v>4903</v>
      </c>
      <c r="M13" s="66">
        <v>104176</v>
      </c>
      <c r="N13" s="67">
        <v>6805</v>
      </c>
      <c r="O13" s="66">
        <v>117740</v>
      </c>
      <c r="P13" s="67">
        <v>7916</v>
      </c>
      <c r="Q13" s="60">
        <f t="shared" si="0"/>
        <v>295869</v>
      </c>
      <c r="R13" s="61">
        <f t="shared" si="1"/>
        <v>19624</v>
      </c>
      <c r="S13" s="62">
        <f t="shared" si="2"/>
        <v>261.6533333333333</v>
      </c>
      <c r="T13" s="63">
        <v>22489</v>
      </c>
      <c r="U13" s="64">
        <f>IF(T13&lt;&gt;0,-(T13-R13)/T13,"")</f>
        <v>-0.1273956156343101</v>
      </c>
      <c r="V13" s="70">
        <v>445105</v>
      </c>
      <c r="W13" s="71">
        <v>31888</v>
      </c>
      <c r="X13" s="62">
        <f t="shared" si="3"/>
        <v>425.17333333333335</v>
      </c>
      <c r="Y13" s="57">
        <v>41397</v>
      </c>
      <c r="Z13" s="73">
        <v>1749532</v>
      </c>
      <c r="AA13" s="74">
        <v>121793</v>
      </c>
      <c r="AB13" s="90">
        <v>2648</v>
      </c>
      <c r="AC13" s="28"/>
    </row>
    <row r="14" spans="1:29" s="29" customFormat="1" ht="11.25">
      <c r="A14" s="31">
        <v>8</v>
      </c>
      <c r="B14" s="86" t="s">
        <v>24</v>
      </c>
      <c r="C14" s="49" t="s">
        <v>100</v>
      </c>
      <c r="D14" s="51" t="s">
        <v>100</v>
      </c>
      <c r="E14" s="65">
        <v>42636</v>
      </c>
      <c r="F14" s="52" t="s">
        <v>37</v>
      </c>
      <c r="G14" s="53">
        <v>111</v>
      </c>
      <c r="H14" s="53">
        <v>111</v>
      </c>
      <c r="I14" s="69">
        <v>111</v>
      </c>
      <c r="J14" s="54">
        <v>1</v>
      </c>
      <c r="K14" s="66">
        <v>62600.6</v>
      </c>
      <c r="L14" s="67">
        <v>4888</v>
      </c>
      <c r="M14" s="66">
        <v>92611.86</v>
      </c>
      <c r="N14" s="67">
        <v>7330</v>
      </c>
      <c r="O14" s="66">
        <v>114859.83</v>
      </c>
      <c r="P14" s="67">
        <v>9060</v>
      </c>
      <c r="Q14" s="60">
        <f t="shared" si="0"/>
        <v>270072.29</v>
      </c>
      <c r="R14" s="61">
        <f t="shared" si="1"/>
        <v>21278</v>
      </c>
      <c r="S14" s="62">
        <f t="shared" si="2"/>
        <v>191.6936936936937</v>
      </c>
      <c r="T14" s="63"/>
      <c r="U14" s="64"/>
      <c r="V14" s="70">
        <v>437546.58</v>
      </c>
      <c r="W14" s="72">
        <v>36972</v>
      </c>
      <c r="X14" s="62">
        <f t="shared" si="3"/>
        <v>333.0810810810811</v>
      </c>
      <c r="Y14" s="78"/>
      <c r="Z14" s="73">
        <v>437546.58</v>
      </c>
      <c r="AA14" s="74">
        <v>36972</v>
      </c>
      <c r="AB14" s="90">
        <v>2663</v>
      </c>
      <c r="AC14" s="28"/>
    </row>
    <row r="15" spans="1:29" s="29" customFormat="1" ht="11.25">
      <c r="A15" s="31">
        <v>9</v>
      </c>
      <c r="B15" s="30"/>
      <c r="C15" s="50" t="s">
        <v>97</v>
      </c>
      <c r="D15" s="55" t="s">
        <v>98</v>
      </c>
      <c r="E15" s="79">
        <v>42629</v>
      </c>
      <c r="F15" s="52" t="s">
        <v>33</v>
      </c>
      <c r="G15" s="56">
        <v>175</v>
      </c>
      <c r="H15" s="56">
        <v>154</v>
      </c>
      <c r="I15" s="69">
        <v>154</v>
      </c>
      <c r="J15" s="54">
        <v>2</v>
      </c>
      <c r="K15" s="66">
        <v>69385</v>
      </c>
      <c r="L15" s="67">
        <v>4389</v>
      </c>
      <c r="M15" s="66">
        <v>91466</v>
      </c>
      <c r="N15" s="67">
        <v>5698</v>
      </c>
      <c r="O15" s="66">
        <v>84543</v>
      </c>
      <c r="P15" s="67">
        <v>5456</v>
      </c>
      <c r="Q15" s="60">
        <f t="shared" si="0"/>
        <v>245394</v>
      </c>
      <c r="R15" s="61">
        <f t="shared" si="1"/>
        <v>15543</v>
      </c>
      <c r="S15" s="62">
        <f t="shared" si="2"/>
        <v>100.92857142857143</v>
      </c>
      <c r="T15" s="63">
        <v>18777</v>
      </c>
      <c r="U15" s="64">
        <f>IF(T15&lt;&gt;0,-(T15-R15)/T15,"")</f>
        <v>-0.17223198594024605</v>
      </c>
      <c r="V15" s="70">
        <v>378042</v>
      </c>
      <c r="W15" s="72">
        <v>26022</v>
      </c>
      <c r="X15" s="62">
        <f t="shared" si="3"/>
        <v>168.97402597402598</v>
      </c>
      <c r="Y15" s="57">
        <v>34646</v>
      </c>
      <c r="Z15" s="73">
        <v>897020</v>
      </c>
      <c r="AA15" s="74">
        <v>64240</v>
      </c>
      <c r="AB15" s="90">
        <v>2654</v>
      </c>
      <c r="AC15" s="28"/>
    </row>
    <row r="16" spans="1:29" s="29" customFormat="1" ht="11.25">
      <c r="A16" s="31">
        <v>10</v>
      </c>
      <c r="B16" s="86" t="s">
        <v>24</v>
      </c>
      <c r="C16" s="50" t="s">
        <v>108</v>
      </c>
      <c r="D16" s="55" t="s">
        <v>109</v>
      </c>
      <c r="E16" s="79">
        <v>42636</v>
      </c>
      <c r="F16" s="52" t="s">
        <v>4</v>
      </c>
      <c r="G16" s="56">
        <v>171</v>
      </c>
      <c r="H16" s="56">
        <v>171</v>
      </c>
      <c r="I16" s="69">
        <v>171</v>
      </c>
      <c r="J16" s="54">
        <v>1</v>
      </c>
      <c r="K16" s="66">
        <v>45743.45</v>
      </c>
      <c r="L16" s="67">
        <v>3969</v>
      </c>
      <c r="M16" s="66">
        <v>73398.12</v>
      </c>
      <c r="N16" s="67">
        <v>6549</v>
      </c>
      <c r="O16" s="66">
        <v>75160.7</v>
      </c>
      <c r="P16" s="67">
        <v>6704</v>
      </c>
      <c r="Q16" s="60">
        <f t="shared" si="0"/>
        <v>194302.27</v>
      </c>
      <c r="R16" s="61">
        <f t="shared" si="1"/>
        <v>17222</v>
      </c>
      <c r="S16" s="62">
        <f t="shared" si="2"/>
        <v>100.71345029239767</v>
      </c>
      <c r="T16" s="63"/>
      <c r="U16" s="64"/>
      <c r="V16" s="70">
        <v>295932.92</v>
      </c>
      <c r="W16" s="71">
        <v>27262</v>
      </c>
      <c r="X16" s="62">
        <f t="shared" si="3"/>
        <v>159.42690058479533</v>
      </c>
      <c r="Y16" s="57"/>
      <c r="Z16" s="73">
        <v>295932.92</v>
      </c>
      <c r="AA16" s="74">
        <v>27262</v>
      </c>
      <c r="AB16" s="90">
        <v>2662</v>
      </c>
      <c r="AC16" s="28"/>
    </row>
    <row r="17" spans="1:29" s="29" customFormat="1" ht="11.25">
      <c r="A17" s="31">
        <v>11</v>
      </c>
      <c r="B17" s="27"/>
      <c r="C17" s="50" t="s">
        <v>81</v>
      </c>
      <c r="D17" s="55" t="s">
        <v>81</v>
      </c>
      <c r="E17" s="79">
        <v>42615</v>
      </c>
      <c r="F17" s="52" t="s">
        <v>4</v>
      </c>
      <c r="G17" s="56">
        <v>259</v>
      </c>
      <c r="H17" s="56">
        <v>138</v>
      </c>
      <c r="I17" s="69">
        <v>138</v>
      </c>
      <c r="J17" s="54">
        <v>4</v>
      </c>
      <c r="K17" s="66">
        <v>35379.5</v>
      </c>
      <c r="L17" s="67">
        <v>3142</v>
      </c>
      <c r="M17" s="66">
        <v>59777.96</v>
      </c>
      <c r="N17" s="67">
        <v>5333</v>
      </c>
      <c r="O17" s="66">
        <v>79055.76</v>
      </c>
      <c r="P17" s="67">
        <v>7086</v>
      </c>
      <c r="Q17" s="60">
        <f t="shared" si="0"/>
        <v>174213.21999999997</v>
      </c>
      <c r="R17" s="61">
        <f t="shared" si="1"/>
        <v>15561</v>
      </c>
      <c r="S17" s="62">
        <f t="shared" si="2"/>
        <v>112.76086956521739</v>
      </c>
      <c r="T17" s="63">
        <v>31569</v>
      </c>
      <c r="U17" s="64">
        <f>IF(T17&lt;&gt;0,-(T17-R17)/T17,"")</f>
        <v>-0.5070797301149862</v>
      </c>
      <c r="V17" s="70">
        <v>271105</v>
      </c>
      <c r="W17" s="71">
        <v>25087</v>
      </c>
      <c r="X17" s="62">
        <f t="shared" si="3"/>
        <v>181.78985507246378</v>
      </c>
      <c r="Y17" s="57">
        <v>54599</v>
      </c>
      <c r="Z17" s="73">
        <v>2897310.59</v>
      </c>
      <c r="AA17" s="74">
        <v>269948</v>
      </c>
      <c r="AB17" s="90">
        <v>2642</v>
      </c>
      <c r="AC17" s="28"/>
    </row>
    <row r="18" spans="1:29" s="29" customFormat="1" ht="11.25">
      <c r="A18" s="31">
        <v>12</v>
      </c>
      <c r="B18" s="27"/>
      <c r="C18" s="50" t="s">
        <v>62</v>
      </c>
      <c r="D18" s="55" t="s">
        <v>63</v>
      </c>
      <c r="E18" s="79">
        <v>42594</v>
      </c>
      <c r="F18" s="52" t="s">
        <v>34</v>
      </c>
      <c r="G18" s="56">
        <v>306</v>
      </c>
      <c r="H18" s="56">
        <v>29</v>
      </c>
      <c r="I18" s="69">
        <v>31</v>
      </c>
      <c r="J18" s="54">
        <v>7</v>
      </c>
      <c r="K18" s="66">
        <v>14086</v>
      </c>
      <c r="L18" s="67">
        <v>881</v>
      </c>
      <c r="M18" s="66">
        <v>19272</v>
      </c>
      <c r="N18" s="67">
        <v>1218</v>
      </c>
      <c r="O18" s="66">
        <v>21324</v>
      </c>
      <c r="P18" s="67">
        <v>1392</v>
      </c>
      <c r="Q18" s="60">
        <f t="shared" si="0"/>
        <v>54682</v>
      </c>
      <c r="R18" s="61">
        <f t="shared" si="1"/>
        <v>3491</v>
      </c>
      <c r="S18" s="62">
        <f t="shared" si="2"/>
        <v>112.61290322580645</v>
      </c>
      <c r="T18" s="63">
        <v>11401</v>
      </c>
      <c r="U18" s="64">
        <f>IF(T18&lt;&gt;0,-(T18-R18)/T18,"")</f>
        <v>-0.6937987895798614</v>
      </c>
      <c r="V18" s="70">
        <v>83527</v>
      </c>
      <c r="W18" s="71">
        <v>5755</v>
      </c>
      <c r="X18" s="62">
        <f t="shared" si="3"/>
        <v>185.6451612903226</v>
      </c>
      <c r="Y18" s="57">
        <v>20606</v>
      </c>
      <c r="Z18" s="73">
        <v>11987857</v>
      </c>
      <c r="AA18" s="74">
        <v>955420</v>
      </c>
      <c r="AB18" s="90">
        <v>2625</v>
      </c>
      <c r="AC18" s="28"/>
    </row>
    <row r="19" spans="1:29" s="29" customFormat="1" ht="11.25">
      <c r="A19" s="31">
        <v>13</v>
      </c>
      <c r="B19" s="27"/>
      <c r="C19" s="50" t="s">
        <v>96</v>
      </c>
      <c r="D19" s="55" t="s">
        <v>96</v>
      </c>
      <c r="E19" s="79">
        <v>42629</v>
      </c>
      <c r="F19" s="52" t="s">
        <v>4</v>
      </c>
      <c r="G19" s="56">
        <v>198</v>
      </c>
      <c r="H19" s="56">
        <v>102</v>
      </c>
      <c r="I19" s="69">
        <v>102</v>
      </c>
      <c r="J19" s="54">
        <v>2</v>
      </c>
      <c r="K19" s="66">
        <v>10290.96</v>
      </c>
      <c r="L19" s="67">
        <v>914</v>
      </c>
      <c r="M19" s="66">
        <v>19335.41</v>
      </c>
      <c r="N19" s="67">
        <v>1688</v>
      </c>
      <c r="O19" s="66">
        <v>25114.37</v>
      </c>
      <c r="P19" s="67">
        <v>2155</v>
      </c>
      <c r="Q19" s="60">
        <f t="shared" si="0"/>
        <v>54740.74</v>
      </c>
      <c r="R19" s="61">
        <f t="shared" si="1"/>
        <v>4757</v>
      </c>
      <c r="S19" s="62">
        <f t="shared" si="2"/>
        <v>46.63725490196079</v>
      </c>
      <c r="T19" s="63">
        <v>16771</v>
      </c>
      <c r="U19" s="64">
        <f>IF(T19&lt;&gt;0,-(T19-R19)/T19,"")</f>
        <v>-0.7163556138572535</v>
      </c>
      <c r="V19" s="70">
        <v>80021.38999999998</v>
      </c>
      <c r="W19" s="71">
        <v>7252</v>
      </c>
      <c r="X19" s="62">
        <f t="shared" si="3"/>
        <v>71.09803921568627</v>
      </c>
      <c r="Y19" s="57">
        <v>25626</v>
      </c>
      <c r="Z19" s="73">
        <v>347061.85000000003</v>
      </c>
      <c r="AA19" s="74">
        <v>32878</v>
      </c>
      <c r="AB19" s="90">
        <v>2655</v>
      </c>
      <c r="AC19" s="28"/>
    </row>
    <row r="20" spans="1:29" s="29" customFormat="1" ht="11.25">
      <c r="A20" s="31">
        <v>14</v>
      </c>
      <c r="B20" s="30"/>
      <c r="C20" s="49" t="s">
        <v>91</v>
      </c>
      <c r="D20" s="51" t="s">
        <v>91</v>
      </c>
      <c r="E20" s="65">
        <v>42622</v>
      </c>
      <c r="F20" s="52" t="s">
        <v>1</v>
      </c>
      <c r="G20" s="53">
        <v>152</v>
      </c>
      <c r="H20" s="53">
        <v>46</v>
      </c>
      <c r="I20" s="69">
        <v>46</v>
      </c>
      <c r="J20" s="54">
        <v>3</v>
      </c>
      <c r="K20" s="66">
        <v>6488.1</v>
      </c>
      <c r="L20" s="67">
        <v>585</v>
      </c>
      <c r="M20" s="66">
        <v>11706.08</v>
      </c>
      <c r="N20" s="67">
        <v>1018</v>
      </c>
      <c r="O20" s="66">
        <v>15963.85</v>
      </c>
      <c r="P20" s="67">
        <v>1385</v>
      </c>
      <c r="Q20" s="60">
        <f t="shared" si="0"/>
        <v>34158.03</v>
      </c>
      <c r="R20" s="61">
        <f t="shared" si="1"/>
        <v>2988</v>
      </c>
      <c r="S20" s="62">
        <f t="shared" si="2"/>
        <v>64.95652173913044</v>
      </c>
      <c r="T20" s="63">
        <v>13007</v>
      </c>
      <c r="U20" s="64">
        <f>IF(T20&lt;&gt;0,-(T20-R20)/T20,"")</f>
        <v>-0.770277542861536</v>
      </c>
      <c r="V20" s="70">
        <v>53738.81</v>
      </c>
      <c r="W20" s="71">
        <v>4921</v>
      </c>
      <c r="X20" s="62">
        <f t="shared" si="3"/>
        <v>106.97826086956522</v>
      </c>
      <c r="Y20" s="78">
        <v>22456</v>
      </c>
      <c r="Z20" s="77">
        <v>752136.68</v>
      </c>
      <c r="AA20" s="78">
        <v>68540</v>
      </c>
      <c r="AB20" s="90">
        <v>2652</v>
      </c>
      <c r="AC20" s="28"/>
    </row>
    <row r="21" spans="1:29" s="29" customFormat="1" ht="11.25">
      <c r="A21" s="31">
        <v>15</v>
      </c>
      <c r="B21" s="30"/>
      <c r="C21" s="49" t="s">
        <v>95</v>
      </c>
      <c r="D21" s="51" t="s">
        <v>28</v>
      </c>
      <c r="E21" s="65">
        <v>42629</v>
      </c>
      <c r="F21" s="52" t="s">
        <v>5</v>
      </c>
      <c r="G21" s="53">
        <v>33</v>
      </c>
      <c r="H21" s="53">
        <v>33</v>
      </c>
      <c r="I21" s="69">
        <v>33</v>
      </c>
      <c r="J21" s="54">
        <v>2</v>
      </c>
      <c r="K21" s="66">
        <v>9077.3</v>
      </c>
      <c r="L21" s="67">
        <v>590</v>
      </c>
      <c r="M21" s="66">
        <v>11088.1</v>
      </c>
      <c r="N21" s="67">
        <v>760</v>
      </c>
      <c r="O21" s="66">
        <v>12256.18</v>
      </c>
      <c r="P21" s="67">
        <v>835</v>
      </c>
      <c r="Q21" s="60">
        <f t="shared" si="0"/>
        <v>32421.58</v>
      </c>
      <c r="R21" s="61">
        <f t="shared" si="1"/>
        <v>2185</v>
      </c>
      <c r="S21" s="62">
        <f t="shared" si="2"/>
        <v>66.21212121212122</v>
      </c>
      <c r="T21" s="63">
        <v>4974</v>
      </c>
      <c r="U21" s="64">
        <f>IF(T21&lt;&gt;0,-(T21-R21)/T21,"")</f>
        <v>-0.5607157217531162</v>
      </c>
      <c r="V21" s="70">
        <v>52137.23</v>
      </c>
      <c r="W21" s="71">
        <v>3768</v>
      </c>
      <c r="X21" s="62">
        <f t="shared" si="3"/>
        <v>114.18181818181819</v>
      </c>
      <c r="Y21" s="78">
        <v>8721</v>
      </c>
      <c r="Z21" s="75">
        <v>167128.98</v>
      </c>
      <c r="AA21" s="76">
        <v>12489</v>
      </c>
      <c r="AB21" s="90">
        <v>2656</v>
      </c>
      <c r="AC21" s="28"/>
    </row>
    <row r="22" spans="1:29" s="29" customFormat="1" ht="11.25">
      <c r="A22" s="31">
        <v>16</v>
      </c>
      <c r="B22" s="86" t="s">
        <v>24</v>
      </c>
      <c r="C22" s="49" t="s">
        <v>101</v>
      </c>
      <c r="D22" s="51" t="s">
        <v>101</v>
      </c>
      <c r="E22" s="65">
        <v>42636</v>
      </c>
      <c r="F22" s="52" t="s">
        <v>35</v>
      </c>
      <c r="G22" s="53">
        <v>62</v>
      </c>
      <c r="H22" s="53">
        <v>62</v>
      </c>
      <c r="I22" s="69">
        <v>62</v>
      </c>
      <c r="J22" s="54">
        <v>1</v>
      </c>
      <c r="K22" s="66">
        <v>6117.6</v>
      </c>
      <c r="L22" s="67">
        <v>575</v>
      </c>
      <c r="M22" s="66">
        <v>10232.2</v>
      </c>
      <c r="N22" s="67">
        <v>980</v>
      </c>
      <c r="O22" s="66">
        <v>12397.4</v>
      </c>
      <c r="P22" s="67">
        <v>1166</v>
      </c>
      <c r="Q22" s="60">
        <f t="shared" si="0"/>
        <v>28747.2</v>
      </c>
      <c r="R22" s="61">
        <f t="shared" si="1"/>
        <v>2721</v>
      </c>
      <c r="S22" s="62">
        <f t="shared" si="2"/>
        <v>43.88709677419355</v>
      </c>
      <c r="T22" s="63"/>
      <c r="U22" s="64"/>
      <c r="V22" s="70">
        <v>43440.51</v>
      </c>
      <c r="W22" s="71">
        <v>4230</v>
      </c>
      <c r="X22" s="62">
        <f t="shared" si="3"/>
        <v>68.2258064516129</v>
      </c>
      <c r="Y22" s="78"/>
      <c r="Z22" s="75">
        <v>43440.51</v>
      </c>
      <c r="AA22" s="76">
        <v>4230</v>
      </c>
      <c r="AB22" s="90">
        <v>2664</v>
      </c>
      <c r="AC22" s="28"/>
    </row>
    <row r="23" spans="1:29" s="29" customFormat="1" ht="11.25">
      <c r="A23" s="31">
        <v>17</v>
      </c>
      <c r="B23" s="27"/>
      <c r="C23" s="50" t="s">
        <v>51</v>
      </c>
      <c r="D23" s="55" t="s">
        <v>52</v>
      </c>
      <c r="E23" s="79">
        <v>42566</v>
      </c>
      <c r="F23" s="52" t="s">
        <v>4</v>
      </c>
      <c r="G23" s="56">
        <v>345</v>
      </c>
      <c r="H23" s="56">
        <v>28</v>
      </c>
      <c r="I23" s="69">
        <v>28</v>
      </c>
      <c r="J23" s="54">
        <v>11</v>
      </c>
      <c r="K23" s="66">
        <v>3215.2</v>
      </c>
      <c r="L23" s="67">
        <v>267</v>
      </c>
      <c r="M23" s="66">
        <v>13652.55</v>
      </c>
      <c r="N23" s="67">
        <v>1141</v>
      </c>
      <c r="O23" s="66">
        <v>18270.46</v>
      </c>
      <c r="P23" s="67">
        <v>1488</v>
      </c>
      <c r="Q23" s="60">
        <f t="shared" si="0"/>
        <v>35138.21</v>
      </c>
      <c r="R23" s="61">
        <f t="shared" si="1"/>
        <v>2896</v>
      </c>
      <c r="S23" s="62">
        <f t="shared" si="2"/>
        <v>103.42857142857143</v>
      </c>
      <c r="T23" s="63">
        <v>6964</v>
      </c>
      <c r="U23" s="64">
        <f>IF(T23&lt;&gt;0,-(T23-R23)/T23,"")</f>
        <v>-0.5841470419299253</v>
      </c>
      <c r="V23" s="70">
        <v>43116.060000000005</v>
      </c>
      <c r="W23" s="71">
        <v>3640</v>
      </c>
      <c r="X23" s="62">
        <f t="shared" si="3"/>
        <v>130</v>
      </c>
      <c r="Y23" s="57">
        <v>8606</v>
      </c>
      <c r="Z23" s="73">
        <v>14598614.400000002</v>
      </c>
      <c r="AA23" s="74">
        <v>1299487</v>
      </c>
      <c r="AB23" s="90">
        <v>2596</v>
      </c>
      <c r="AC23" s="28"/>
    </row>
    <row r="24" spans="1:29" s="29" customFormat="1" ht="11.25">
      <c r="A24" s="31">
        <v>18</v>
      </c>
      <c r="B24" s="30"/>
      <c r="C24" s="49" t="s">
        <v>94</v>
      </c>
      <c r="D24" s="58" t="s">
        <v>94</v>
      </c>
      <c r="E24" s="65">
        <v>42629</v>
      </c>
      <c r="F24" s="52" t="s">
        <v>39</v>
      </c>
      <c r="G24" s="53">
        <v>10</v>
      </c>
      <c r="H24" s="53">
        <v>10</v>
      </c>
      <c r="I24" s="69">
        <v>10</v>
      </c>
      <c r="J24" s="54">
        <v>2</v>
      </c>
      <c r="K24" s="66">
        <v>2689</v>
      </c>
      <c r="L24" s="67">
        <v>326</v>
      </c>
      <c r="M24" s="66">
        <v>4337</v>
      </c>
      <c r="N24" s="67">
        <v>413</v>
      </c>
      <c r="O24" s="66">
        <v>5358.5</v>
      </c>
      <c r="P24" s="67">
        <v>493</v>
      </c>
      <c r="Q24" s="60">
        <f t="shared" si="0"/>
        <v>12384.5</v>
      </c>
      <c r="R24" s="61">
        <f t="shared" si="1"/>
        <v>1232</v>
      </c>
      <c r="S24" s="62">
        <f t="shared" si="2"/>
        <v>123.2</v>
      </c>
      <c r="T24" s="63">
        <v>1162</v>
      </c>
      <c r="U24" s="64">
        <f>IF(T24&lt;&gt;0,-(T24-R24)/T24,"")</f>
        <v>0.060240963855421686</v>
      </c>
      <c r="V24" s="70">
        <v>30368</v>
      </c>
      <c r="W24" s="71">
        <v>3031</v>
      </c>
      <c r="X24" s="62">
        <f t="shared" si="3"/>
        <v>303.1</v>
      </c>
      <c r="Y24" s="78">
        <v>2155</v>
      </c>
      <c r="Z24" s="75">
        <v>55984.5</v>
      </c>
      <c r="AA24" s="76">
        <v>5343</v>
      </c>
      <c r="AB24" s="90">
        <v>2658</v>
      </c>
      <c r="AC24" s="28"/>
    </row>
    <row r="25" spans="1:29" s="29" customFormat="1" ht="11.25">
      <c r="A25" s="31">
        <v>19</v>
      </c>
      <c r="B25" s="86" t="s">
        <v>24</v>
      </c>
      <c r="C25" s="49" t="s">
        <v>99</v>
      </c>
      <c r="D25" s="58" t="s">
        <v>99</v>
      </c>
      <c r="E25" s="65">
        <v>42636</v>
      </c>
      <c r="F25" s="52" t="s">
        <v>39</v>
      </c>
      <c r="G25" s="53">
        <v>7</v>
      </c>
      <c r="H25" s="53">
        <v>7</v>
      </c>
      <c r="I25" s="69">
        <v>7</v>
      </c>
      <c r="J25" s="54">
        <v>1</v>
      </c>
      <c r="K25" s="66">
        <v>2910.5</v>
      </c>
      <c r="L25" s="67">
        <v>196</v>
      </c>
      <c r="M25" s="66">
        <v>4486</v>
      </c>
      <c r="N25" s="67">
        <v>289</v>
      </c>
      <c r="O25" s="66">
        <v>4693</v>
      </c>
      <c r="P25" s="67">
        <v>290</v>
      </c>
      <c r="Q25" s="60">
        <f t="shared" si="0"/>
        <v>12089.5</v>
      </c>
      <c r="R25" s="61">
        <f t="shared" si="1"/>
        <v>775</v>
      </c>
      <c r="S25" s="62">
        <f t="shared" si="2"/>
        <v>110.71428571428571</v>
      </c>
      <c r="T25" s="63"/>
      <c r="U25" s="64">
        <f>IF(T25&lt;&gt;0,-(T25-R25)/T25,"")</f>
      </c>
      <c r="V25" s="70">
        <v>23825</v>
      </c>
      <c r="W25" s="71">
        <v>1637</v>
      </c>
      <c r="X25" s="62">
        <f t="shared" si="3"/>
        <v>233.85714285714286</v>
      </c>
      <c r="Y25" s="78">
        <v>344</v>
      </c>
      <c r="Z25" s="75">
        <v>27448.5</v>
      </c>
      <c r="AA25" s="76">
        <v>1981</v>
      </c>
      <c r="AB25" s="90">
        <v>2547</v>
      </c>
      <c r="AC25" s="28"/>
    </row>
    <row r="26" spans="1:29" s="29" customFormat="1" ht="11.25">
      <c r="A26" s="31">
        <v>20</v>
      </c>
      <c r="B26" s="30"/>
      <c r="C26" s="50" t="s">
        <v>58</v>
      </c>
      <c r="D26" s="55" t="s">
        <v>57</v>
      </c>
      <c r="E26" s="79">
        <v>42587</v>
      </c>
      <c r="F26" s="52" t="s">
        <v>33</v>
      </c>
      <c r="G26" s="56">
        <v>271</v>
      </c>
      <c r="H26" s="56">
        <v>13</v>
      </c>
      <c r="I26" s="69">
        <v>13</v>
      </c>
      <c r="J26" s="54">
        <v>8</v>
      </c>
      <c r="K26" s="66">
        <v>695</v>
      </c>
      <c r="L26" s="67">
        <v>55</v>
      </c>
      <c r="M26" s="66">
        <v>8460</v>
      </c>
      <c r="N26" s="67">
        <v>591</v>
      </c>
      <c r="O26" s="66">
        <v>8901</v>
      </c>
      <c r="P26" s="67">
        <v>649</v>
      </c>
      <c r="Q26" s="60">
        <f t="shared" si="0"/>
        <v>18056</v>
      </c>
      <c r="R26" s="61">
        <f t="shared" si="1"/>
        <v>1295</v>
      </c>
      <c r="S26" s="62">
        <f t="shared" si="2"/>
        <v>99.61538461538461</v>
      </c>
      <c r="T26" s="63">
        <v>2800</v>
      </c>
      <c r="U26" s="64">
        <f>IF(T26&lt;&gt;0,-(T26-R26)/T26,"")</f>
        <v>-0.5375</v>
      </c>
      <c r="V26" s="70">
        <v>20142</v>
      </c>
      <c r="W26" s="72">
        <v>1466</v>
      </c>
      <c r="X26" s="62">
        <f t="shared" si="3"/>
        <v>112.76923076923077</v>
      </c>
      <c r="Y26" s="57">
        <v>3231</v>
      </c>
      <c r="Z26" s="73">
        <v>4899841</v>
      </c>
      <c r="AA26" s="74">
        <v>417933</v>
      </c>
      <c r="AB26" s="90">
        <v>2620</v>
      </c>
      <c r="AC26" s="28"/>
    </row>
    <row r="27" spans="1:29" s="29" customFormat="1" ht="11.25">
      <c r="A27" s="31">
        <v>21</v>
      </c>
      <c r="B27" s="27"/>
      <c r="C27" s="50" t="s">
        <v>76</v>
      </c>
      <c r="D27" s="55" t="s">
        <v>75</v>
      </c>
      <c r="E27" s="79">
        <v>42608</v>
      </c>
      <c r="F27" s="52" t="s">
        <v>34</v>
      </c>
      <c r="G27" s="56">
        <v>129</v>
      </c>
      <c r="H27" s="56">
        <v>4</v>
      </c>
      <c r="I27" s="69">
        <v>4</v>
      </c>
      <c r="J27" s="54">
        <v>5</v>
      </c>
      <c r="K27" s="66">
        <v>2745</v>
      </c>
      <c r="L27" s="67">
        <v>165</v>
      </c>
      <c r="M27" s="66">
        <v>4371</v>
      </c>
      <c r="N27" s="67">
        <v>275</v>
      </c>
      <c r="O27" s="66">
        <v>5574</v>
      </c>
      <c r="P27" s="67">
        <v>344</v>
      </c>
      <c r="Q27" s="60">
        <f t="shared" si="0"/>
        <v>12690</v>
      </c>
      <c r="R27" s="61">
        <f t="shared" si="1"/>
        <v>784</v>
      </c>
      <c r="S27" s="62">
        <f t="shared" si="2"/>
        <v>196</v>
      </c>
      <c r="T27" s="63">
        <v>2777</v>
      </c>
      <c r="U27" s="64">
        <f>IF(T27&lt;&gt;0,-(T27-R27)/T27,"")</f>
        <v>-0.7176809506661865</v>
      </c>
      <c r="V27" s="70">
        <v>19800</v>
      </c>
      <c r="W27" s="71">
        <v>1321</v>
      </c>
      <c r="X27" s="62">
        <f t="shared" si="3"/>
        <v>330.25</v>
      </c>
      <c r="Y27" s="57">
        <v>5191</v>
      </c>
      <c r="Z27" s="73">
        <v>1167579</v>
      </c>
      <c r="AA27" s="74">
        <v>97133</v>
      </c>
      <c r="AB27" s="90">
        <v>2636</v>
      </c>
      <c r="AC27" s="28"/>
    </row>
    <row r="28" spans="1:29" s="29" customFormat="1" ht="11.25">
      <c r="A28" s="31">
        <v>22</v>
      </c>
      <c r="B28" s="86" t="s">
        <v>24</v>
      </c>
      <c r="C28" s="49" t="s">
        <v>104</v>
      </c>
      <c r="D28" s="58" t="s">
        <v>104</v>
      </c>
      <c r="E28" s="65">
        <v>42636</v>
      </c>
      <c r="F28" s="52" t="s">
        <v>105</v>
      </c>
      <c r="G28" s="53">
        <v>50</v>
      </c>
      <c r="H28" s="53">
        <v>50</v>
      </c>
      <c r="I28" s="69">
        <v>50</v>
      </c>
      <c r="J28" s="54">
        <v>1</v>
      </c>
      <c r="K28" s="66">
        <v>2018.5</v>
      </c>
      <c r="L28" s="67">
        <v>183</v>
      </c>
      <c r="M28" s="66">
        <v>4011</v>
      </c>
      <c r="N28" s="67">
        <v>381</v>
      </c>
      <c r="O28" s="66">
        <v>5212.5</v>
      </c>
      <c r="P28" s="67">
        <v>485</v>
      </c>
      <c r="Q28" s="60">
        <f t="shared" si="0"/>
        <v>11242</v>
      </c>
      <c r="R28" s="61">
        <f t="shared" si="1"/>
        <v>1049</v>
      </c>
      <c r="S28" s="62">
        <f t="shared" si="2"/>
        <v>20.98</v>
      </c>
      <c r="T28" s="63"/>
      <c r="U28" s="64"/>
      <c r="V28" s="70">
        <v>18387</v>
      </c>
      <c r="W28" s="71">
        <v>1810</v>
      </c>
      <c r="X28" s="62">
        <f t="shared" si="3"/>
        <v>36.2</v>
      </c>
      <c r="Y28" s="78"/>
      <c r="Z28" s="75">
        <v>18387</v>
      </c>
      <c r="AA28" s="76">
        <v>1810</v>
      </c>
      <c r="AB28" s="90">
        <v>2665</v>
      </c>
      <c r="AC28" s="28"/>
    </row>
    <row r="29" spans="1:29" s="29" customFormat="1" ht="11.25">
      <c r="A29" s="31">
        <v>23</v>
      </c>
      <c r="B29" s="30"/>
      <c r="C29" s="49" t="s">
        <v>59</v>
      </c>
      <c r="D29" s="51" t="s">
        <v>59</v>
      </c>
      <c r="E29" s="65">
        <v>42594</v>
      </c>
      <c r="F29" s="52" t="s">
        <v>37</v>
      </c>
      <c r="G29" s="53">
        <v>74</v>
      </c>
      <c r="H29" s="53">
        <v>2</v>
      </c>
      <c r="I29" s="69">
        <v>2</v>
      </c>
      <c r="J29" s="54">
        <v>7</v>
      </c>
      <c r="K29" s="66">
        <v>2097</v>
      </c>
      <c r="L29" s="67">
        <v>83</v>
      </c>
      <c r="M29" s="66">
        <v>3536.6</v>
      </c>
      <c r="N29" s="67">
        <v>136</v>
      </c>
      <c r="O29" s="66">
        <v>3285</v>
      </c>
      <c r="P29" s="67">
        <v>132</v>
      </c>
      <c r="Q29" s="60">
        <f t="shared" si="0"/>
        <v>8918.6</v>
      </c>
      <c r="R29" s="61">
        <f t="shared" si="1"/>
        <v>351</v>
      </c>
      <c r="S29" s="62">
        <f t="shared" si="2"/>
        <v>175.5</v>
      </c>
      <c r="T29" s="63">
        <v>319</v>
      </c>
      <c r="U29" s="64">
        <f>IF(T29&lt;&gt;0,-(T29-R29)/T29,"")</f>
        <v>0.10031347962382445</v>
      </c>
      <c r="V29" s="70">
        <v>13792.8</v>
      </c>
      <c r="W29" s="72">
        <v>594</v>
      </c>
      <c r="X29" s="62">
        <f t="shared" si="3"/>
        <v>297</v>
      </c>
      <c r="Y29" s="78">
        <v>769</v>
      </c>
      <c r="Z29" s="73">
        <v>763914.4500000001</v>
      </c>
      <c r="AA29" s="74">
        <v>52135</v>
      </c>
      <c r="AB29" s="90">
        <v>2623</v>
      </c>
      <c r="AC29" s="28"/>
    </row>
    <row r="30" spans="1:29" s="29" customFormat="1" ht="11.25">
      <c r="A30" s="31">
        <v>24</v>
      </c>
      <c r="B30" s="30"/>
      <c r="C30" s="49" t="s">
        <v>77</v>
      </c>
      <c r="D30" s="51" t="s">
        <v>78</v>
      </c>
      <c r="E30" s="65">
        <v>42615</v>
      </c>
      <c r="F30" s="52" t="s">
        <v>5</v>
      </c>
      <c r="G30" s="53">
        <v>4</v>
      </c>
      <c r="H30" s="53">
        <v>4</v>
      </c>
      <c r="I30" s="69">
        <v>4</v>
      </c>
      <c r="J30" s="54">
        <v>4</v>
      </c>
      <c r="K30" s="66">
        <v>1969</v>
      </c>
      <c r="L30" s="67">
        <v>64</v>
      </c>
      <c r="M30" s="66">
        <v>2017.95</v>
      </c>
      <c r="N30" s="67">
        <v>66</v>
      </c>
      <c r="O30" s="66">
        <v>3017.9</v>
      </c>
      <c r="P30" s="67">
        <v>95</v>
      </c>
      <c r="Q30" s="60">
        <f t="shared" si="0"/>
        <v>7004.85</v>
      </c>
      <c r="R30" s="61">
        <f t="shared" si="1"/>
        <v>225</v>
      </c>
      <c r="S30" s="62">
        <f t="shared" si="2"/>
        <v>56.25</v>
      </c>
      <c r="T30" s="63">
        <v>3114</v>
      </c>
      <c r="U30" s="64">
        <f>IF(T30&lt;&gt;0,-(T30-R30)/T30,"")</f>
        <v>-0.9277456647398844</v>
      </c>
      <c r="V30" s="70">
        <v>11922.45</v>
      </c>
      <c r="W30" s="71">
        <v>476</v>
      </c>
      <c r="X30" s="62">
        <f t="shared" si="3"/>
        <v>119</v>
      </c>
      <c r="Y30" s="78">
        <v>5983</v>
      </c>
      <c r="Z30" s="75">
        <v>560023.6</v>
      </c>
      <c r="AA30" s="76">
        <v>39842</v>
      </c>
      <c r="AB30" s="90">
        <v>2640</v>
      </c>
      <c r="AC30" s="28"/>
    </row>
    <row r="31" spans="1:29" s="29" customFormat="1" ht="11.25">
      <c r="A31" s="31">
        <v>25</v>
      </c>
      <c r="B31" s="30"/>
      <c r="C31" s="50" t="s">
        <v>71</v>
      </c>
      <c r="D31" s="55" t="s">
        <v>72</v>
      </c>
      <c r="E31" s="79">
        <v>42608</v>
      </c>
      <c r="F31" s="52" t="s">
        <v>4</v>
      </c>
      <c r="G31" s="56">
        <v>181</v>
      </c>
      <c r="H31" s="56">
        <v>3</v>
      </c>
      <c r="I31" s="69">
        <v>3</v>
      </c>
      <c r="J31" s="54">
        <v>5</v>
      </c>
      <c r="K31" s="66">
        <v>1654.45</v>
      </c>
      <c r="L31" s="67">
        <v>79</v>
      </c>
      <c r="M31" s="66">
        <v>3506.45</v>
      </c>
      <c r="N31" s="67">
        <v>161</v>
      </c>
      <c r="O31" s="66">
        <v>2119.85</v>
      </c>
      <c r="P31" s="67">
        <v>111</v>
      </c>
      <c r="Q31" s="60">
        <f t="shared" si="0"/>
        <v>7280.75</v>
      </c>
      <c r="R31" s="61">
        <f t="shared" si="1"/>
        <v>351</v>
      </c>
      <c r="S31" s="62">
        <f t="shared" si="2"/>
        <v>117</v>
      </c>
      <c r="T31" s="63">
        <v>473</v>
      </c>
      <c r="U31" s="64">
        <f>IF(T31&lt;&gt;0,-(T31-R31)/T31,"")</f>
        <v>-0.25792811839323465</v>
      </c>
      <c r="V31" s="70">
        <v>10886.41</v>
      </c>
      <c r="W31" s="71">
        <v>594</v>
      </c>
      <c r="X31" s="62">
        <f t="shared" si="3"/>
        <v>198</v>
      </c>
      <c r="Y31" s="57">
        <v>821</v>
      </c>
      <c r="Z31" s="73">
        <v>653507.0299999999</v>
      </c>
      <c r="AA31" s="74">
        <v>52971</v>
      </c>
      <c r="AB31" s="90">
        <v>2635</v>
      </c>
      <c r="AC31" s="28"/>
    </row>
    <row r="32" spans="1:29" s="29" customFormat="1" ht="11.25">
      <c r="A32" s="31">
        <v>26</v>
      </c>
      <c r="B32" s="30"/>
      <c r="C32" s="50" t="s">
        <v>73</v>
      </c>
      <c r="D32" s="55" t="s">
        <v>74</v>
      </c>
      <c r="E32" s="79">
        <v>42608</v>
      </c>
      <c r="F32" s="52" t="s">
        <v>33</v>
      </c>
      <c r="G32" s="56">
        <v>300</v>
      </c>
      <c r="H32" s="56">
        <v>6</v>
      </c>
      <c r="I32" s="69">
        <v>6</v>
      </c>
      <c r="J32" s="54">
        <v>5</v>
      </c>
      <c r="K32" s="66">
        <v>2341</v>
      </c>
      <c r="L32" s="67">
        <v>106</v>
      </c>
      <c r="M32" s="66">
        <v>3409</v>
      </c>
      <c r="N32" s="67">
        <v>173</v>
      </c>
      <c r="O32" s="66">
        <v>4012</v>
      </c>
      <c r="P32" s="67">
        <v>203</v>
      </c>
      <c r="Q32" s="60">
        <f t="shared" si="0"/>
        <v>9762</v>
      </c>
      <c r="R32" s="61">
        <f t="shared" si="1"/>
        <v>482</v>
      </c>
      <c r="S32" s="62">
        <f t="shared" si="2"/>
        <v>80.33333333333333</v>
      </c>
      <c r="T32" s="63">
        <v>2021</v>
      </c>
      <c r="U32" s="64">
        <f>IF(T32&lt;&gt;0,-(T32-R32)/T32,"")</f>
        <v>-0.7615042058386937</v>
      </c>
      <c r="V32" s="70">
        <v>10779</v>
      </c>
      <c r="W32" s="72">
        <v>557</v>
      </c>
      <c r="X32" s="62">
        <f t="shared" si="3"/>
        <v>92.83333333333333</v>
      </c>
      <c r="Y32" s="57">
        <v>3007</v>
      </c>
      <c r="Z32" s="73">
        <v>1944993</v>
      </c>
      <c r="AA32" s="74">
        <v>139908</v>
      </c>
      <c r="AB32" s="90">
        <v>2636</v>
      </c>
      <c r="AC32" s="28"/>
    </row>
    <row r="33" spans="1:29" s="29" customFormat="1" ht="11.25">
      <c r="A33" s="31">
        <v>27</v>
      </c>
      <c r="B33" s="30"/>
      <c r="C33" s="49" t="s">
        <v>86</v>
      </c>
      <c r="D33" s="51" t="s">
        <v>87</v>
      </c>
      <c r="E33" s="65">
        <v>42622</v>
      </c>
      <c r="F33" s="52" t="s">
        <v>35</v>
      </c>
      <c r="G33" s="53">
        <v>158</v>
      </c>
      <c r="H33" s="53">
        <v>14</v>
      </c>
      <c r="I33" s="69">
        <v>14</v>
      </c>
      <c r="J33" s="54">
        <v>3</v>
      </c>
      <c r="K33" s="66">
        <v>1206.9</v>
      </c>
      <c r="L33" s="67">
        <v>117</v>
      </c>
      <c r="M33" s="66">
        <v>2314.9</v>
      </c>
      <c r="N33" s="67">
        <v>220</v>
      </c>
      <c r="O33" s="66">
        <v>3053.8</v>
      </c>
      <c r="P33" s="67">
        <v>290</v>
      </c>
      <c r="Q33" s="60">
        <f t="shared" si="0"/>
        <v>6575.6</v>
      </c>
      <c r="R33" s="61">
        <f t="shared" si="1"/>
        <v>627</v>
      </c>
      <c r="S33" s="62">
        <f t="shared" si="2"/>
        <v>44.785714285714285</v>
      </c>
      <c r="T33" s="63">
        <v>7214</v>
      </c>
      <c r="U33" s="64">
        <f>IF(T33&lt;&gt;0,-(T33-R33)/T33,"")</f>
        <v>-0.9130856667590795</v>
      </c>
      <c r="V33" s="70">
        <v>10320.1</v>
      </c>
      <c r="W33" s="71">
        <v>999</v>
      </c>
      <c r="X33" s="62">
        <f t="shared" si="3"/>
        <v>71.35714285714286</v>
      </c>
      <c r="Y33" s="78">
        <v>12048</v>
      </c>
      <c r="Z33" s="75">
        <v>372080.45</v>
      </c>
      <c r="AA33" s="76">
        <v>33775</v>
      </c>
      <c r="AB33" s="90">
        <v>2651</v>
      </c>
      <c r="AC33" s="28"/>
    </row>
    <row r="34" spans="1:29" s="29" customFormat="1" ht="11.25">
      <c r="A34" s="31">
        <v>28</v>
      </c>
      <c r="B34" s="86" t="s">
        <v>24</v>
      </c>
      <c r="C34" s="49" t="s">
        <v>102</v>
      </c>
      <c r="D34" s="51" t="s">
        <v>102</v>
      </c>
      <c r="E34" s="65">
        <v>42636</v>
      </c>
      <c r="F34" s="52" t="s">
        <v>5</v>
      </c>
      <c r="G34" s="53">
        <v>2</v>
      </c>
      <c r="H34" s="53">
        <v>2</v>
      </c>
      <c r="I34" s="69">
        <v>2</v>
      </c>
      <c r="J34" s="54">
        <v>1</v>
      </c>
      <c r="K34" s="66">
        <v>2432.5</v>
      </c>
      <c r="L34" s="67">
        <v>199</v>
      </c>
      <c r="M34" s="66">
        <v>1880.1</v>
      </c>
      <c r="N34" s="67">
        <v>155</v>
      </c>
      <c r="O34" s="66">
        <v>1764</v>
      </c>
      <c r="P34" s="67">
        <v>144</v>
      </c>
      <c r="Q34" s="60">
        <f t="shared" si="0"/>
        <v>6076.6</v>
      </c>
      <c r="R34" s="61">
        <f t="shared" si="1"/>
        <v>498</v>
      </c>
      <c r="S34" s="62">
        <f t="shared" si="2"/>
        <v>249</v>
      </c>
      <c r="T34" s="63"/>
      <c r="U34" s="64"/>
      <c r="V34" s="70">
        <v>9669.6</v>
      </c>
      <c r="W34" s="71">
        <v>788</v>
      </c>
      <c r="X34" s="62">
        <f t="shared" si="3"/>
        <v>394</v>
      </c>
      <c r="Y34" s="78"/>
      <c r="Z34" s="75">
        <v>9669.6</v>
      </c>
      <c r="AA34" s="76">
        <v>788</v>
      </c>
      <c r="AB34" s="90">
        <v>2661</v>
      </c>
      <c r="AC34" s="28"/>
    </row>
    <row r="35" spans="1:29" s="29" customFormat="1" ht="11.25">
      <c r="A35" s="31">
        <v>29</v>
      </c>
      <c r="B35" s="86" t="s">
        <v>24</v>
      </c>
      <c r="C35" s="49" t="s">
        <v>106</v>
      </c>
      <c r="D35" s="51" t="s">
        <v>106</v>
      </c>
      <c r="E35" s="65">
        <v>42636</v>
      </c>
      <c r="F35" s="52" t="s">
        <v>36</v>
      </c>
      <c r="G35" s="53">
        <v>22</v>
      </c>
      <c r="H35" s="53">
        <v>22</v>
      </c>
      <c r="I35" s="69">
        <v>22</v>
      </c>
      <c r="J35" s="54">
        <v>1</v>
      </c>
      <c r="K35" s="66">
        <v>1034</v>
      </c>
      <c r="L35" s="67">
        <v>99</v>
      </c>
      <c r="M35" s="66">
        <v>1728</v>
      </c>
      <c r="N35" s="67">
        <v>160</v>
      </c>
      <c r="O35" s="66">
        <v>2046</v>
      </c>
      <c r="P35" s="67">
        <v>190</v>
      </c>
      <c r="Q35" s="60">
        <f t="shared" si="0"/>
        <v>4808</v>
      </c>
      <c r="R35" s="61">
        <f t="shared" si="1"/>
        <v>449</v>
      </c>
      <c r="S35" s="62">
        <f t="shared" si="2"/>
        <v>20.40909090909091</v>
      </c>
      <c r="T35" s="63"/>
      <c r="U35" s="64"/>
      <c r="V35" s="70">
        <v>8622</v>
      </c>
      <c r="W35" s="72">
        <v>822</v>
      </c>
      <c r="X35" s="62">
        <f t="shared" si="3"/>
        <v>37.36363636363637</v>
      </c>
      <c r="Y35" s="78"/>
      <c r="Z35" s="73">
        <v>8622</v>
      </c>
      <c r="AA35" s="74">
        <v>822</v>
      </c>
      <c r="AB35" s="90">
        <v>2667</v>
      </c>
      <c r="AC35" s="28"/>
    </row>
    <row r="36" spans="1:29" s="29" customFormat="1" ht="11.25">
      <c r="A36" s="31">
        <v>30</v>
      </c>
      <c r="B36" s="30"/>
      <c r="C36" s="49" t="s">
        <v>84</v>
      </c>
      <c r="D36" s="51" t="s">
        <v>85</v>
      </c>
      <c r="E36" s="65">
        <v>42622</v>
      </c>
      <c r="F36" s="52" t="s">
        <v>37</v>
      </c>
      <c r="G36" s="53">
        <v>34</v>
      </c>
      <c r="H36" s="53">
        <v>5</v>
      </c>
      <c r="I36" s="69">
        <v>5</v>
      </c>
      <c r="J36" s="54">
        <v>3</v>
      </c>
      <c r="K36" s="66">
        <v>1044</v>
      </c>
      <c r="L36" s="67">
        <v>56</v>
      </c>
      <c r="M36" s="66">
        <v>2228</v>
      </c>
      <c r="N36" s="67">
        <v>142</v>
      </c>
      <c r="O36" s="66">
        <v>2150</v>
      </c>
      <c r="P36" s="67">
        <v>150</v>
      </c>
      <c r="Q36" s="60">
        <f t="shared" si="0"/>
        <v>5422</v>
      </c>
      <c r="R36" s="61">
        <f t="shared" si="1"/>
        <v>348</v>
      </c>
      <c r="S36" s="62">
        <f t="shared" si="2"/>
        <v>69.6</v>
      </c>
      <c r="T36" s="63">
        <v>2352</v>
      </c>
      <c r="U36" s="64">
        <f>IF(T36&lt;&gt;0,-(T36-R36)/T36,"")</f>
        <v>-0.8520408163265306</v>
      </c>
      <c r="V36" s="70">
        <v>8490.3</v>
      </c>
      <c r="W36" s="72">
        <v>530</v>
      </c>
      <c r="X36" s="62">
        <f t="shared" si="3"/>
        <v>106</v>
      </c>
      <c r="Y36" s="78">
        <v>4138</v>
      </c>
      <c r="Z36" s="73">
        <v>141815.00999999998</v>
      </c>
      <c r="AA36" s="74">
        <v>10344</v>
      </c>
      <c r="AB36" s="90">
        <v>2650</v>
      </c>
      <c r="AC36" s="28"/>
    </row>
    <row r="37" spans="1:29" s="29" customFormat="1" ht="11.25">
      <c r="A37" s="31">
        <v>31</v>
      </c>
      <c r="B37" s="86" t="s">
        <v>24</v>
      </c>
      <c r="C37" s="49" t="s">
        <v>103</v>
      </c>
      <c r="D37" s="51" t="s">
        <v>103</v>
      </c>
      <c r="E37" s="65">
        <v>42636</v>
      </c>
      <c r="F37" s="52" t="s">
        <v>38</v>
      </c>
      <c r="G37" s="53">
        <v>10</v>
      </c>
      <c r="H37" s="53">
        <v>14</v>
      </c>
      <c r="I37" s="69">
        <v>14</v>
      </c>
      <c r="J37" s="54">
        <v>1</v>
      </c>
      <c r="K37" s="66">
        <v>1082.48</v>
      </c>
      <c r="L37" s="67">
        <v>109</v>
      </c>
      <c r="M37" s="66">
        <v>1125.32</v>
      </c>
      <c r="N37" s="67">
        <v>109</v>
      </c>
      <c r="O37" s="66">
        <v>1129</v>
      </c>
      <c r="P37" s="67">
        <v>108</v>
      </c>
      <c r="Q37" s="60">
        <f t="shared" si="0"/>
        <v>3336.8</v>
      </c>
      <c r="R37" s="61">
        <f t="shared" si="1"/>
        <v>326</v>
      </c>
      <c r="S37" s="62">
        <f t="shared" si="2"/>
        <v>23.285714285714285</v>
      </c>
      <c r="T37" s="63"/>
      <c r="U37" s="64"/>
      <c r="V37" s="70">
        <v>5988.56</v>
      </c>
      <c r="W37" s="71">
        <v>602</v>
      </c>
      <c r="X37" s="62">
        <f t="shared" si="3"/>
        <v>43</v>
      </c>
      <c r="Y37" s="78"/>
      <c r="Z37" s="75">
        <v>5988.56</v>
      </c>
      <c r="AA37" s="76">
        <v>602</v>
      </c>
      <c r="AB37" s="90">
        <v>2666</v>
      </c>
      <c r="AC37" s="28"/>
    </row>
    <row r="38" spans="1:29" s="29" customFormat="1" ht="11.25">
      <c r="A38" s="31">
        <v>32</v>
      </c>
      <c r="B38" s="30"/>
      <c r="C38" s="49" t="s">
        <v>43</v>
      </c>
      <c r="D38" s="51" t="s">
        <v>44</v>
      </c>
      <c r="E38" s="65">
        <v>42482</v>
      </c>
      <c r="F38" s="52" t="s">
        <v>37</v>
      </c>
      <c r="G38" s="53">
        <v>185</v>
      </c>
      <c r="H38" s="53">
        <v>1</v>
      </c>
      <c r="I38" s="69">
        <v>1</v>
      </c>
      <c r="J38" s="54">
        <v>13</v>
      </c>
      <c r="K38" s="66">
        <v>0</v>
      </c>
      <c r="L38" s="67">
        <v>0</v>
      </c>
      <c r="M38" s="66">
        <v>0</v>
      </c>
      <c r="N38" s="67">
        <v>0</v>
      </c>
      <c r="O38" s="66">
        <v>0</v>
      </c>
      <c r="P38" s="67">
        <v>0</v>
      </c>
      <c r="Q38" s="60">
        <f t="shared" si="0"/>
        <v>0</v>
      </c>
      <c r="R38" s="61">
        <f t="shared" si="1"/>
        <v>0</v>
      </c>
      <c r="S38" s="62">
        <f t="shared" si="2"/>
        <v>0</v>
      </c>
      <c r="T38" s="63">
        <v>0</v>
      </c>
      <c r="U38" s="64">
        <f aca="true" t="shared" si="4" ref="U38:U53">IF(T38&lt;&gt;0,-(T38-R38)/T38,"")</f>
      </c>
      <c r="V38" s="70">
        <v>3564</v>
      </c>
      <c r="W38" s="72">
        <v>713</v>
      </c>
      <c r="X38" s="62">
        <f t="shared" si="3"/>
        <v>713</v>
      </c>
      <c r="Y38" s="78">
        <v>309</v>
      </c>
      <c r="Z38" s="73">
        <v>1183904.3</v>
      </c>
      <c r="AA38" s="74">
        <v>103602</v>
      </c>
      <c r="AB38" s="90">
        <v>2505</v>
      </c>
      <c r="AC38" s="28"/>
    </row>
    <row r="39" spans="1:29" s="29" customFormat="1" ht="11.25">
      <c r="A39" s="31">
        <v>33</v>
      </c>
      <c r="B39" s="30"/>
      <c r="C39" s="49" t="s">
        <v>46</v>
      </c>
      <c r="D39" s="58" t="s">
        <v>47</v>
      </c>
      <c r="E39" s="65">
        <v>42538</v>
      </c>
      <c r="F39" s="52" t="s">
        <v>39</v>
      </c>
      <c r="G39" s="53">
        <v>8</v>
      </c>
      <c r="H39" s="53">
        <v>1</v>
      </c>
      <c r="I39" s="69">
        <v>1</v>
      </c>
      <c r="J39" s="54">
        <v>7</v>
      </c>
      <c r="K39" s="66">
        <v>0</v>
      </c>
      <c r="L39" s="67">
        <v>0</v>
      </c>
      <c r="M39" s="66">
        <v>0</v>
      </c>
      <c r="N39" s="67">
        <v>0</v>
      </c>
      <c r="O39" s="66">
        <v>0</v>
      </c>
      <c r="P39" s="67">
        <v>0</v>
      </c>
      <c r="Q39" s="60">
        <f aca="true" t="shared" si="5" ref="Q39:Q54">K39+M39+O39</f>
        <v>0</v>
      </c>
      <c r="R39" s="61">
        <f aca="true" t="shared" si="6" ref="R39:R54">L39+N39+P39</f>
        <v>0</v>
      </c>
      <c r="S39" s="62">
        <f t="shared" si="2"/>
        <v>0</v>
      </c>
      <c r="T39" s="63">
        <v>0</v>
      </c>
      <c r="U39" s="64">
        <f t="shared" si="4"/>
      </c>
      <c r="V39" s="70">
        <v>2851.2</v>
      </c>
      <c r="W39" s="71">
        <v>570</v>
      </c>
      <c r="X39" s="62">
        <f t="shared" si="3"/>
        <v>570</v>
      </c>
      <c r="Y39" s="78">
        <v>475</v>
      </c>
      <c r="Z39" s="75">
        <v>26126.2</v>
      </c>
      <c r="AA39" s="76">
        <v>2592</v>
      </c>
      <c r="AB39" s="90">
        <v>2585</v>
      </c>
      <c r="AC39" s="28"/>
    </row>
    <row r="40" spans="1:29" s="29" customFormat="1" ht="11.25">
      <c r="A40" s="31">
        <v>34</v>
      </c>
      <c r="B40" s="30"/>
      <c r="C40" s="49" t="s">
        <v>60</v>
      </c>
      <c r="D40" s="58" t="s">
        <v>61</v>
      </c>
      <c r="E40" s="65">
        <v>42594</v>
      </c>
      <c r="F40" s="52" t="s">
        <v>39</v>
      </c>
      <c r="G40" s="53">
        <v>7</v>
      </c>
      <c r="H40" s="53">
        <v>2</v>
      </c>
      <c r="I40" s="69">
        <v>2</v>
      </c>
      <c r="J40" s="54">
        <v>7</v>
      </c>
      <c r="K40" s="66">
        <v>212</v>
      </c>
      <c r="L40" s="67">
        <v>17</v>
      </c>
      <c r="M40" s="66">
        <v>458</v>
      </c>
      <c r="N40" s="67">
        <v>35</v>
      </c>
      <c r="O40" s="66">
        <v>475</v>
      </c>
      <c r="P40" s="67">
        <v>36</v>
      </c>
      <c r="Q40" s="60">
        <f t="shared" si="5"/>
        <v>1145</v>
      </c>
      <c r="R40" s="61">
        <f t="shared" si="6"/>
        <v>88</v>
      </c>
      <c r="S40" s="62">
        <f t="shared" si="2"/>
        <v>44</v>
      </c>
      <c r="T40" s="63">
        <v>97</v>
      </c>
      <c r="U40" s="64">
        <f t="shared" si="4"/>
        <v>-0.09278350515463918</v>
      </c>
      <c r="V40" s="70">
        <v>2436</v>
      </c>
      <c r="W40" s="71">
        <v>185</v>
      </c>
      <c r="X40" s="62">
        <f t="shared" si="3"/>
        <v>92.5</v>
      </c>
      <c r="Y40" s="78">
        <v>181</v>
      </c>
      <c r="Z40" s="75">
        <v>75508</v>
      </c>
      <c r="AA40" s="76">
        <v>5689</v>
      </c>
      <c r="AB40" s="90">
        <v>2626</v>
      </c>
      <c r="AC40" s="28"/>
    </row>
    <row r="41" spans="1:29" s="29" customFormat="1" ht="11.25">
      <c r="A41" s="31">
        <v>35</v>
      </c>
      <c r="B41" s="30"/>
      <c r="C41" s="49" t="s">
        <v>88</v>
      </c>
      <c r="D41" s="58" t="s">
        <v>89</v>
      </c>
      <c r="E41" s="65">
        <v>42622</v>
      </c>
      <c r="F41" s="52" t="s">
        <v>39</v>
      </c>
      <c r="G41" s="53">
        <v>8</v>
      </c>
      <c r="H41" s="53">
        <v>3</v>
      </c>
      <c r="I41" s="69">
        <v>3</v>
      </c>
      <c r="J41" s="54">
        <v>3</v>
      </c>
      <c r="K41" s="66">
        <v>274</v>
      </c>
      <c r="L41" s="67">
        <v>47</v>
      </c>
      <c r="M41" s="66">
        <v>333</v>
      </c>
      <c r="N41" s="67">
        <v>41</v>
      </c>
      <c r="O41" s="66">
        <v>558</v>
      </c>
      <c r="P41" s="67">
        <v>45</v>
      </c>
      <c r="Q41" s="60">
        <f t="shared" si="5"/>
        <v>1165</v>
      </c>
      <c r="R41" s="61">
        <f t="shared" si="6"/>
        <v>133</v>
      </c>
      <c r="S41" s="62">
        <f t="shared" si="2"/>
        <v>44.333333333333336</v>
      </c>
      <c r="T41" s="63">
        <v>349</v>
      </c>
      <c r="U41" s="64">
        <f t="shared" si="4"/>
        <v>-0.6189111747851003</v>
      </c>
      <c r="V41" s="70">
        <v>2417</v>
      </c>
      <c r="W41" s="71">
        <v>270</v>
      </c>
      <c r="X41" s="62">
        <f t="shared" si="3"/>
        <v>90</v>
      </c>
      <c r="Y41" s="78">
        <v>642</v>
      </c>
      <c r="Z41" s="75">
        <v>20739</v>
      </c>
      <c r="AA41" s="76">
        <v>1642</v>
      </c>
      <c r="AB41" s="90">
        <v>2646</v>
      </c>
      <c r="AC41" s="28"/>
    </row>
    <row r="42" spans="1:29" s="29" customFormat="1" ht="11.25">
      <c r="A42" s="31">
        <v>36</v>
      </c>
      <c r="B42" s="30"/>
      <c r="C42" s="49" t="s">
        <v>40</v>
      </c>
      <c r="D42" s="51" t="s">
        <v>40</v>
      </c>
      <c r="E42" s="65">
        <v>42384</v>
      </c>
      <c r="F42" s="52" t="s">
        <v>5</v>
      </c>
      <c r="G42" s="53">
        <v>340</v>
      </c>
      <c r="H42" s="53">
        <v>1</v>
      </c>
      <c r="I42" s="69">
        <v>1</v>
      </c>
      <c r="J42" s="54">
        <v>22</v>
      </c>
      <c r="K42" s="66">
        <v>0</v>
      </c>
      <c r="L42" s="67">
        <v>0</v>
      </c>
      <c r="M42" s="66">
        <v>0</v>
      </c>
      <c r="N42" s="67">
        <v>0</v>
      </c>
      <c r="O42" s="66">
        <v>0</v>
      </c>
      <c r="P42" s="67">
        <v>0</v>
      </c>
      <c r="Q42" s="60">
        <f t="shared" si="5"/>
        <v>0</v>
      </c>
      <c r="R42" s="61">
        <f t="shared" si="6"/>
        <v>0</v>
      </c>
      <c r="S42" s="62">
        <f t="shared" si="2"/>
        <v>0</v>
      </c>
      <c r="T42" s="63">
        <v>0</v>
      </c>
      <c r="U42" s="64">
        <f t="shared" si="4"/>
      </c>
      <c r="V42" s="70">
        <v>2393.1</v>
      </c>
      <c r="W42" s="71">
        <v>342</v>
      </c>
      <c r="X42" s="62">
        <f t="shared" si="3"/>
        <v>342</v>
      </c>
      <c r="Y42" s="78">
        <v>1026</v>
      </c>
      <c r="Z42" s="75">
        <v>23121844.9</v>
      </c>
      <c r="AA42" s="76">
        <v>2069153</v>
      </c>
      <c r="AB42" s="90">
        <v>2402</v>
      </c>
      <c r="AC42" s="28"/>
    </row>
    <row r="43" spans="1:29" s="29" customFormat="1" ht="11.25">
      <c r="A43" s="31">
        <v>37</v>
      </c>
      <c r="B43" s="30"/>
      <c r="C43" s="49" t="s">
        <v>31</v>
      </c>
      <c r="D43" s="58" t="s">
        <v>32</v>
      </c>
      <c r="E43" s="65">
        <v>42251</v>
      </c>
      <c r="F43" s="52" t="s">
        <v>39</v>
      </c>
      <c r="G43" s="53">
        <v>18</v>
      </c>
      <c r="H43" s="53">
        <v>1</v>
      </c>
      <c r="I43" s="69">
        <v>1</v>
      </c>
      <c r="J43" s="54">
        <v>16</v>
      </c>
      <c r="K43" s="66">
        <v>0</v>
      </c>
      <c r="L43" s="67">
        <v>0</v>
      </c>
      <c r="M43" s="66">
        <v>0</v>
      </c>
      <c r="N43" s="67">
        <v>0</v>
      </c>
      <c r="O43" s="66">
        <v>0</v>
      </c>
      <c r="P43" s="67">
        <v>0</v>
      </c>
      <c r="Q43" s="60">
        <f t="shared" si="5"/>
        <v>0</v>
      </c>
      <c r="R43" s="61">
        <f t="shared" si="6"/>
        <v>0</v>
      </c>
      <c r="S43" s="62">
        <f t="shared" si="2"/>
        <v>0</v>
      </c>
      <c r="T43" s="63">
        <v>0</v>
      </c>
      <c r="U43" s="64">
        <f t="shared" si="4"/>
      </c>
      <c r="V43" s="70">
        <v>2376</v>
      </c>
      <c r="W43" s="71">
        <v>475</v>
      </c>
      <c r="X43" s="62">
        <f t="shared" si="3"/>
        <v>475</v>
      </c>
      <c r="Y43" s="78">
        <v>475</v>
      </c>
      <c r="Z43" s="73">
        <v>179090.82</v>
      </c>
      <c r="AA43" s="74">
        <v>14093</v>
      </c>
      <c r="AB43" s="90">
        <v>2260</v>
      </c>
      <c r="AC43" s="28"/>
    </row>
    <row r="44" spans="1:29" s="29" customFormat="1" ht="11.25">
      <c r="A44" s="31">
        <v>38</v>
      </c>
      <c r="B44" s="30"/>
      <c r="C44" s="49" t="s">
        <v>55</v>
      </c>
      <c r="D44" s="58" t="s">
        <v>56</v>
      </c>
      <c r="E44" s="65">
        <v>42587</v>
      </c>
      <c r="F44" s="52" t="s">
        <v>39</v>
      </c>
      <c r="G44" s="53">
        <v>9</v>
      </c>
      <c r="H44" s="53">
        <v>8</v>
      </c>
      <c r="I44" s="69">
        <v>8</v>
      </c>
      <c r="J44" s="54">
        <v>8</v>
      </c>
      <c r="K44" s="66">
        <v>0</v>
      </c>
      <c r="L44" s="67">
        <v>0</v>
      </c>
      <c r="M44" s="66">
        <v>0</v>
      </c>
      <c r="N44" s="67">
        <v>0</v>
      </c>
      <c r="O44" s="66">
        <v>0</v>
      </c>
      <c r="P44" s="67">
        <v>0</v>
      </c>
      <c r="Q44" s="60">
        <f t="shared" si="5"/>
        <v>0</v>
      </c>
      <c r="R44" s="61">
        <f t="shared" si="6"/>
        <v>0</v>
      </c>
      <c r="S44" s="62">
        <f t="shared" si="2"/>
        <v>0</v>
      </c>
      <c r="T44" s="63">
        <v>37</v>
      </c>
      <c r="U44" s="64">
        <f t="shared" si="4"/>
        <v>-1</v>
      </c>
      <c r="V44" s="70">
        <v>2139.5</v>
      </c>
      <c r="W44" s="71">
        <v>238</v>
      </c>
      <c r="X44" s="62">
        <f t="shared" si="3"/>
        <v>29.75</v>
      </c>
      <c r="Y44" s="78">
        <v>66</v>
      </c>
      <c r="Z44" s="75">
        <v>83228.09</v>
      </c>
      <c r="AA44" s="76">
        <v>6320</v>
      </c>
      <c r="AB44" s="90">
        <v>2617</v>
      </c>
      <c r="AC44" s="28"/>
    </row>
    <row r="45" spans="1:29" s="29" customFormat="1" ht="11.25">
      <c r="A45" s="31">
        <v>39</v>
      </c>
      <c r="B45" s="30"/>
      <c r="C45" s="49" t="s">
        <v>48</v>
      </c>
      <c r="D45" s="51" t="s">
        <v>48</v>
      </c>
      <c r="E45" s="65">
        <v>42538</v>
      </c>
      <c r="F45" s="52" t="s">
        <v>37</v>
      </c>
      <c r="G45" s="53">
        <v>168</v>
      </c>
      <c r="H45" s="53">
        <v>2</v>
      </c>
      <c r="I45" s="69">
        <v>2</v>
      </c>
      <c r="J45" s="54">
        <v>13</v>
      </c>
      <c r="K45" s="66">
        <v>0</v>
      </c>
      <c r="L45" s="67">
        <v>0</v>
      </c>
      <c r="M45" s="66">
        <v>0</v>
      </c>
      <c r="N45" s="67">
        <v>0</v>
      </c>
      <c r="O45" s="66">
        <v>0</v>
      </c>
      <c r="P45" s="67">
        <v>0</v>
      </c>
      <c r="Q45" s="60">
        <f t="shared" si="5"/>
        <v>0</v>
      </c>
      <c r="R45" s="61">
        <f t="shared" si="6"/>
        <v>0</v>
      </c>
      <c r="S45" s="62">
        <f t="shared" si="2"/>
        <v>0</v>
      </c>
      <c r="T45" s="63">
        <v>0</v>
      </c>
      <c r="U45" s="64">
        <f t="shared" si="4"/>
      </c>
      <c r="V45" s="70">
        <v>1767.6</v>
      </c>
      <c r="W45" s="72">
        <v>334</v>
      </c>
      <c r="X45" s="62">
        <f t="shared" si="3"/>
        <v>167</v>
      </c>
      <c r="Y45" s="78">
        <v>295</v>
      </c>
      <c r="Z45" s="73">
        <v>800018.7899999999</v>
      </c>
      <c r="AA45" s="74">
        <v>68151</v>
      </c>
      <c r="AB45" s="90">
        <v>2582</v>
      </c>
      <c r="AC45" s="28"/>
    </row>
    <row r="46" spans="1:29" s="29" customFormat="1" ht="11.25">
      <c r="A46" s="31">
        <v>40</v>
      </c>
      <c r="B46" s="30"/>
      <c r="C46" s="49" t="s">
        <v>67</v>
      </c>
      <c r="D46" s="58" t="s">
        <v>66</v>
      </c>
      <c r="E46" s="65">
        <v>42608</v>
      </c>
      <c r="F46" s="52" t="s">
        <v>39</v>
      </c>
      <c r="G46" s="53">
        <v>8</v>
      </c>
      <c r="H46" s="53">
        <v>3</v>
      </c>
      <c r="I46" s="69">
        <v>3</v>
      </c>
      <c r="J46" s="54">
        <v>5</v>
      </c>
      <c r="K46" s="66">
        <v>80</v>
      </c>
      <c r="L46" s="67">
        <v>6</v>
      </c>
      <c r="M46" s="66">
        <v>139</v>
      </c>
      <c r="N46" s="67">
        <v>25</v>
      </c>
      <c r="O46" s="66">
        <v>321</v>
      </c>
      <c r="P46" s="67">
        <v>71</v>
      </c>
      <c r="Q46" s="60">
        <f t="shared" si="5"/>
        <v>540</v>
      </c>
      <c r="R46" s="61">
        <f t="shared" si="6"/>
        <v>102</v>
      </c>
      <c r="S46" s="62">
        <f t="shared" si="2"/>
        <v>34</v>
      </c>
      <c r="T46" s="63">
        <v>83</v>
      </c>
      <c r="U46" s="64">
        <f t="shared" si="4"/>
        <v>0.2289156626506024</v>
      </c>
      <c r="V46" s="70">
        <v>946</v>
      </c>
      <c r="W46" s="71">
        <v>132</v>
      </c>
      <c r="X46" s="62">
        <f t="shared" si="3"/>
        <v>44</v>
      </c>
      <c r="Y46" s="78">
        <v>147</v>
      </c>
      <c r="Z46" s="75">
        <v>21932.5</v>
      </c>
      <c r="AA46" s="76">
        <v>1859</v>
      </c>
      <c r="AB46" s="90">
        <v>2634</v>
      </c>
      <c r="AC46" s="28"/>
    </row>
    <row r="47" spans="1:29" s="29" customFormat="1" ht="11.25">
      <c r="A47" s="31">
        <v>41</v>
      </c>
      <c r="B47" s="30"/>
      <c r="C47" s="49" t="s">
        <v>70</v>
      </c>
      <c r="D47" s="51" t="s">
        <v>69</v>
      </c>
      <c r="E47" s="65">
        <v>42608</v>
      </c>
      <c r="F47" s="52" t="s">
        <v>5</v>
      </c>
      <c r="G47" s="53">
        <v>4</v>
      </c>
      <c r="H47" s="53">
        <v>4</v>
      </c>
      <c r="I47" s="69">
        <v>4</v>
      </c>
      <c r="J47" s="54">
        <v>5</v>
      </c>
      <c r="K47" s="66">
        <v>0</v>
      </c>
      <c r="L47" s="67">
        <v>0</v>
      </c>
      <c r="M47" s="66">
        <v>181</v>
      </c>
      <c r="N47" s="67">
        <v>13</v>
      </c>
      <c r="O47" s="66">
        <v>269</v>
      </c>
      <c r="P47" s="67">
        <v>23</v>
      </c>
      <c r="Q47" s="60">
        <f t="shared" si="5"/>
        <v>450</v>
      </c>
      <c r="R47" s="61">
        <f t="shared" si="6"/>
        <v>36</v>
      </c>
      <c r="S47" s="62">
        <f t="shared" si="2"/>
        <v>9</v>
      </c>
      <c r="T47" s="63">
        <v>42</v>
      </c>
      <c r="U47" s="64">
        <f t="shared" si="4"/>
        <v>-0.14285714285714285</v>
      </c>
      <c r="V47" s="70">
        <v>866</v>
      </c>
      <c r="W47" s="71">
        <v>96</v>
      </c>
      <c r="X47" s="62">
        <f t="shared" si="3"/>
        <v>24</v>
      </c>
      <c r="Y47" s="78">
        <v>119</v>
      </c>
      <c r="Z47" s="75">
        <v>225351.15</v>
      </c>
      <c r="AA47" s="76">
        <v>20294</v>
      </c>
      <c r="AB47" s="90">
        <v>2367</v>
      </c>
      <c r="AC47" s="28"/>
    </row>
    <row r="48" spans="1:29" s="29" customFormat="1" ht="11.25">
      <c r="A48" s="31">
        <v>42</v>
      </c>
      <c r="B48" s="30"/>
      <c r="C48" s="49" t="s">
        <v>54</v>
      </c>
      <c r="D48" s="58" t="s">
        <v>53</v>
      </c>
      <c r="E48" s="65">
        <v>42580</v>
      </c>
      <c r="F48" s="52" t="s">
        <v>39</v>
      </c>
      <c r="G48" s="53">
        <v>6</v>
      </c>
      <c r="H48" s="53">
        <v>1</v>
      </c>
      <c r="I48" s="69">
        <v>1</v>
      </c>
      <c r="J48" s="54">
        <v>6</v>
      </c>
      <c r="K48" s="66">
        <v>0</v>
      </c>
      <c r="L48" s="67">
        <v>0</v>
      </c>
      <c r="M48" s="66">
        <v>0</v>
      </c>
      <c r="N48" s="67">
        <v>0</v>
      </c>
      <c r="O48" s="66">
        <v>0</v>
      </c>
      <c r="P48" s="67">
        <v>0</v>
      </c>
      <c r="Q48" s="60">
        <f t="shared" si="5"/>
        <v>0</v>
      </c>
      <c r="R48" s="61">
        <f t="shared" si="6"/>
        <v>0</v>
      </c>
      <c r="S48" s="62">
        <f t="shared" si="2"/>
        <v>0</v>
      </c>
      <c r="T48" s="63">
        <v>173</v>
      </c>
      <c r="U48" s="64">
        <f t="shared" si="4"/>
        <v>-1</v>
      </c>
      <c r="V48" s="70">
        <v>520</v>
      </c>
      <c r="W48" s="71">
        <v>54</v>
      </c>
      <c r="X48" s="62">
        <f t="shared" si="3"/>
        <v>54</v>
      </c>
      <c r="Y48" s="78">
        <v>92</v>
      </c>
      <c r="Z48" s="75">
        <v>66346.25</v>
      </c>
      <c r="AA48" s="76">
        <v>4956</v>
      </c>
      <c r="AB48" s="90">
        <v>2610</v>
      </c>
      <c r="AC48" s="28"/>
    </row>
    <row r="49" spans="1:29" s="29" customFormat="1" ht="11.25">
      <c r="A49" s="31">
        <v>43</v>
      </c>
      <c r="B49" s="30"/>
      <c r="C49" s="49" t="s">
        <v>49</v>
      </c>
      <c r="D49" s="59" t="s">
        <v>50</v>
      </c>
      <c r="E49" s="65">
        <v>42552</v>
      </c>
      <c r="F49" s="52" t="s">
        <v>39</v>
      </c>
      <c r="G49" s="53">
        <v>20</v>
      </c>
      <c r="H49" s="53">
        <v>1</v>
      </c>
      <c r="I49" s="69">
        <v>1</v>
      </c>
      <c r="J49" s="54">
        <v>11</v>
      </c>
      <c r="K49" s="66">
        <v>0</v>
      </c>
      <c r="L49" s="67">
        <v>0</v>
      </c>
      <c r="M49" s="66">
        <v>0</v>
      </c>
      <c r="N49" s="67">
        <v>0</v>
      </c>
      <c r="O49" s="66">
        <v>0</v>
      </c>
      <c r="P49" s="67">
        <v>0</v>
      </c>
      <c r="Q49" s="60">
        <f t="shared" si="5"/>
        <v>0</v>
      </c>
      <c r="R49" s="61">
        <f t="shared" si="6"/>
        <v>0</v>
      </c>
      <c r="S49" s="62">
        <f t="shared" si="2"/>
        <v>0</v>
      </c>
      <c r="T49" s="63">
        <v>0</v>
      </c>
      <c r="U49" s="64">
        <f t="shared" si="4"/>
      </c>
      <c r="V49" s="70">
        <v>150</v>
      </c>
      <c r="W49" s="71">
        <v>22</v>
      </c>
      <c r="X49" s="62">
        <f t="shared" si="3"/>
        <v>22</v>
      </c>
      <c r="Y49" s="78">
        <v>23</v>
      </c>
      <c r="Z49" s="75">
        <v>131014.9</v>
      </c>
      <c r="AA49" s="76">
        <v>7662</v>
      </c>
      <c r="AB49" s="90">
        <v>2220</v>
      </c>
      <c r="AC49" s="28"/>
    </row>
    <row r="50" spans="1:29" s="29" customFormat="1" ht="11.25">
      <c r="A50" s="31">
        <v>44</v>
      </c>
      <c r="B50" s="30"/>
      <c r="C50" s="49" t="s">
        <v>79</v>
      </c>
      <c r="D50" s="51" t="s">
        <v>79</v>
      </c>
      <c r="E50" s="65">
        <v>42615</v>
      </c>
      <c r="F50" s="52" t="s">
        <v>36</v>
      </c>
      <c r="G50" s="53">
        <v>23</v>
      </c>
      <c r="H50" s="53">
        <v>1</v>
      </c>
      <c r="I50" s="69">
        <v>1</v>
      </c>
      <c r="J50" s="54">
        <v>4</v>
      </c>
      <c r="K50" s="66">
        <v>42</v>
      </c>
      <c r="L50" s="67">
        <v>5</v>
      </c>
      <c r="M50" s="66">
        <v>0</v>
      </c>
      <c r="N50" s="67">
        <v>0</v>
      </c>
      <c r="O50" s="66">
        <v>32</v>
      </c>
      <c r="P50" s="67">
        <v>4</v>
      </c>
      <c r="Q50" s="60">
        <f t="shared" si="5"/>
        <v>74</v>
      </c>
      <c r="R50" s="61">
        <f t="shared" si="6"/>
        <v>9</v>
      </c>
      <c r="S50" s="62">
        <f t="shared" si="2"/>
        <v>9</v>
      </c>
      <c r="T50" s="63">
        <v>4</v>
      </c>
      <c r="U50" s="64">
        <f t="shared" si="4"/>
        <v>1.25</v>
      </c>
      <c r="V50" s="70">
        <v>138</v>
      </c>
      <c r="W50" s="71">
        <v>17</v>
      </c>
      <c r="X50" s="62">
        <f t="shared" si="3"/>
        <v>17</v>
      </c>
      <c r="Y50" s="78">
        <v>86</v>
      </c>
      <c r="Z50" s="75">
        <v>9249</v>
      </c>
      <c r="AA50" s="76">
        <v>1084</v>
      </c>
      <c r="AB50" s="90">
        <v>2643</v>
      </c>
      <c r="AC50" s="28"/>
    </row>
    <row r="51" spans="1:29" s="29" customFormat="1" ht="11.25">
      <c r="A51" s="31">
        <v>45</v>
      </c>
      <c r="B51" s="30"/>
      <c r="C51" s="49" t="s">
        <v>64</v>
      </c>
      <c r="D51" s="51" t="s">
        <v>65</v>
      </c>
      <c r="E51" s="65">
        <v>42601</v>
      </c>
      <c r="F51" s="52" t="s">
        <v>37</v>
      </c>
      <c r="G51" s="53">
        <v>200</v>
      </c>
      <c r="H51" s="53">
        <v>1</v>
      </c>
      <c r="I51" s="69">
        <v>1</v>
      </c>
      <c r="J51" s="54">
        <v>6</v>
      </c>
      <c r="K51" s="66">
        <v>0</v>
      </c>
      <c r="L51" s="67">
        <v>0</v>
      </c>
      <c r="M51" s="66">
        <v>0</v>
      </c>
      <c r="N51" s="67">
        <v>0</v>
      </c>
      <c r="O51" s="66">
        <v>0</v>
      </c>
      <c r="P51" s="67">
        <v>0</v>
      </c>
      <c r="Q51" s="60">
        <f t="shared" si="5"/>
        <v>0</v>
      </c>
      <c r="R51" s="61">
        <f t="shared" si="6"/>
        <v>0</v>
      </c>
      <c r="S51" s="62">
        <f t="shared" si="2"/>
        <v>0</v>
      </c>
      <c r="T51" s="63">
        <v>0</v>
      </c>
      <c r="U51" s="64">
        <f t="shared" si="4"/>
      </c>
      <c r="V51" s="70">
        <v>78</v>
      </c>
      <c r="W51" s="72">
        <v>13</v>
      </c>
      <c r="X51" s="62">
        <f t="shared" si="3"/>
        <v>13</v>
      </c>
      <c r="Y51" s="78">
        <v>4</v>
      </c>
      <c r="Z51" s="73">
        <v>424062.69</v>
      </c>
      <c r="AA51" s="74">
        <v>38686</v>
      </c>
      <c r="AB51" s="90">
        <v>2631</v>
      </c>
      <c r="AC51" s="28"/>
    </row>
    <row r="52" spans="1:29" s="29" customFormat="1" ht="11.25">
      <c r="A52" s="31">
        <v>46</v>
      </c>
      <c r="B52" s="30"/>
      <c r="C52" s="49" t="s">
        <v>45</v>
      </c>
      <c r="D52" s="58" t="s">
        <v>27</v>
      </c>
      <c r="E52" s="65">
        <v>42524</v>
      </c>
      <c r="F52" s="52" t="s">
        <v>39</v>
      </c>
      <c r="G52" s="53">
        <v>12</v>
      </c>
      <c r="H52" s="53">
        <v>1</v>
      </c>
      <c r="I52" s="69">
        <v>1</v>
      </c>
      <c r="J52" s="54">
        <v>7</v>
      </c>
      <c r="K52" s="66">
        <v>0</v>
      </c>
      <c r="L52" s="67">
        <v>0</v>
      </c>
      <c r="M52" s="66">
        <v>0</v>
      </c>
      <c r="N52" s="67">
        <v>0</v>
      </c>
      <c r="O52" s="66">
        <v>0</v>
      </c>
      <c r="P52" s="67">
        <v>0</v>
      </c>
      <c r="Q52" s="60">
        <f t="shared" si="5"/>
        <v>0</v>
      </c>
      <c r="R52" s="61">
        <f t="shared" si="6"/>
        <v>0</v>
      </c>
      <c r="S52" s="62">
        <f t="shared" si="2"/>
        <v>0</v>
      </c>
      <c r="T52" s="63">
        <v>0</v>
      </c>
      <c r="U52" s="64">
        <f t="shared" si="4"/>
      </c>
      <c r="V52" s="70">
        <v>70</v>
      </c>
      <c r="W52" s="71">
        <v>7</v>
      </c>
      <c r="X52" s="62">
        <f t="shared" si="3"/>
        <v>7</v>
      </c>
      <c r="Y52" s="78">
        <v>16</v>
      </c>
      <c r="Z52" s="75">
        <v>15454</v>
      </c>
      <c r="AA52" s="76">
        <v>1174</v>
      </c>
      <c r="AB52" s="90">
        <v>2558</v>
      </c>
      <c r="AC52" s="28"/>
    </row>
    <row r="53" spans="1:29" s="29" customFormat="1" ht="11.25">
      <c r="A53" s="31">
        <v>47</v>
      </c>
      <c r="B53" s="30"/>
      <c r="C53" s="49" t="s">
        <v>80</v>
      </c>
      <c r="D53" s="51" t="s">
        <v>80</v>
      </c>
      <c r="E53" s="65">
        <v>42615</v>
      </c>
      <c r="F53" s="52" t="s">
        <v>1</v>
      </c>
      <c r="G53" s="53">
        <v>80</v>
      </c>
      <c r="H53" s="53">
        <v>1</v>
      </c>
      <c r="I53" s="69">
        <v>1</v>
      </c>
      <c r="J53" s="54">
        <v>4</v>
      </c>
      <c r="K53" s="66">
        <v>0</v>
      </c>
      <c r="L53" s="67">
        <v>0</v>
      </c>
      <c r="M53" s="66">
        <v>16</v>
      </c>
      <c r="N53" s="67">
        <v>2</v>
      </c>
      <c r="O53" s="66">
        <v>0</v>
      </c>
      <c r="P53" s="67">
        <v>0</v>
      </c>
      <c r="Q53" s="60">
        <f t="shared" si="5"/>
        <v>16</v>
      </c>
      <c r="R53" s="61">
        <f t="shared" si="6"/>
        <v>2</v>
      </c>
      <c r="S53" s="62">
        <f t="shared" si="2"/>
        <v>2</v>
      </c>
      <c r="T53" s="63">
        <v>368</v>
      </c>
      <c r="U53" s="64">
        <f t="shared" si="4"/>
        <v>-0.9945652173913043</v>
      </c>
      <c r="V53" s="70">
        <v>36</v>
      </c>
      <c r="W53" s="71">
        <v>4</v>
      </c>
      <c r="X53" s="62">
        <f t="shared" si="3"/>
        <v>4</v>
      </c>
      <c r="Y53" s="78">
        <v>564</v>
      </c>
      <c r="Z53" s="77">
        <v>190693.59</v>
      </c>
      <c r="AA53" s="78">
        <v>16847</v>
      </c>
      <c r="AB53" s="90">
        <v>2645</v>
      </c>
      <c r="AC53" s="28"/>
    </row>
    <row r="54" spans="1:29" s="29" customFormat="1" ht="11.25">
      <c r="A54" s="31">
        <v>48</v>
      </c>
      <c r="B54" s="86" t="s">
        <v>24</v>
      </c>
      <c r="C54" s="49" t="s">
        <v>107</v>
      </c>
      <c r="D54" s="51" t="s">
        <v>107</v>
      </c>
      <c r="E54" s="65">
        <v>42636</v>
      </c>
      <c r="F54" s="52" t="s">
        <v>1</v>
      </c>
      <c r="G54" s="53">
        <v>81</v>
      </c>
      <c r="H54" s="53">
        <v>81</v>
      </c>
      <c r="I54" s="69">
        <v>81</v>
      </c>
      <c r="J54" s="54">
        <v>1</v>
      </c>
      <c r="K54" s="66">
        <v>0</v>
      </c>
      <c r="L54" s="67">
        <v>0</v>
      </c>
      <c r="M54" s="66">
        <v>0</v>
      </c>
      <c r="N54" s="67">
        <v>0</v>
      </c>
      <c r="O54" s="66">
        <v>0</v>
      </c>
      <c r="P54" s="67">
        <v>0</v>
      </c>
      <c r="Q54" s="60">
        <f t="shared" si="5"/>
        <v>0</v>
      </c>
      <c r="R54" s="61">
        <f t="shared" si="6"/>
        <v>0</v>
      </c>
      <c r="S54" s="62">
        <f t="shared" si="2"/>
        <v>0</v>
      </c>
      <c r="T54" s="63"/>
      <c r="U54" s="64"/>
      <c r="V54" s="70">
        <v>0</v>
      </c>
      <c r="W54" s="71">
        <v>0</v>
      </c>
      <c r="X54" s="62">
        <f t="shared" si="3"/>
        <v>0</v>
      </c>
      <c r="Y54" s="78"/>
      <c r="Z54" s="77">
        <v>0</v>
      </c>
      <c r="AA54" s="78">
        <v>0</v>
      </c>
      <c r="AB54" s="90">
        <v>2668</v>
      </c>
      <c r="AC54" s="28"/>
    </row>
    <row r="55" spans="1:33" ht="11.25">
      <c r="A55" s="92" t="s">
        <v>30</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C55" s="28"/>
      <c r="AD55" s="29"/>
      <c r="AG55" s="29"/>
    </row>
    <row r="56" spans="1:30" ht="11.2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C56" s="28"/>
      <c r="AD56" s="29"/>
    </row>
    <row r="57" spans="1:27" ht="11.25">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row>
    <row r="58" spans="1:27" ht="11.2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row>
    <row r="59" spans="1:27" ht="11.2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row>
  </sheetData>
  <sheetProtection formatCells="0" formatColumns="0" formatRows="0" insertColumns="0" insertRows="0" insertHyperlinks="0" deleteColumns="0" deleteRows="0" sort="0" autoFilter="0" pivotTables="0"/>
  <mergeCells count="11">
    <mergeCell ref="B1:C1"/>
    <mergeCell ref="B2:C2"/>
    <mergeCell ref="K1:AB3"/>
    <mergeCell ref="Z4:AA4"/>
    <mergeCell ref="A55:AA59"/>
    <mergeCell ref="V4:W4"/>
    <mergeCell ref="B3:C3"/>
    <mergeCell ref="K4:L4"/>
    <mergeCell ref="M4:N4"/>
    <mergeCell ref="O4:P4"/>
    <mergeCell ref="Q4:S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2016-09-30T16:08:21Z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