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0625" windowHeight="6300" tabRatio="660" activeTab="0"/>
  </bookViews>
  <sheets>
    <sheet name="9-15.9.2016 (hafta) detay" sheetId="1" r:id="rId1"/>
  </sheets>
  <definedNames>
    <definedName name="_xlnm.Print_Area" localSheetId="0">'9-15.9.2016 (hafta) detay'!#REF!</definedName>
  </definedNames>
  <calcPr fullCalcOnLoad="1"/>
</workbook>
</file>

<file path=xl/sharedStrings.xml><?xml version="1.0" encoding="utf-8"?>
<sst xmlns="http://schemas.openxmlformats.org/spreadsheetml/2006/main" count="179" uniqueCount="113">
  <si>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</si>
  <si>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</si>
  <si>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</si>
  <si>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</si>
  <si>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</si>
  <si>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</si>
  <si>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</si>
  <si>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</si>
  <si>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</si>
  <si>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</si>
  <si>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</si>
  <si>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</si>
  <si>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</si>
  <si>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</si>
  <si>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</si>
  <si>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</si>
  <si>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</si>
  <si>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</si>
  <si>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</si>
  <si>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</si>
  <si>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</si>
  <si>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</si>
  <si>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</si>
  <si>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</si>
  <si>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</si>
  <si>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</si>
  <si>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</si>
  <si>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</si>
  <si>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</si>
  <si>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</si>
  <si>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</si>
  <si>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</si>
  <si>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TOZ BEZİ</t>
  </si>
  <si>
    <t>UIP TURKEY</t>
  </si>
  <si>
    <t>WARNER BROS. TURKEY</t>
  </si>
  <si>
    <t>CHANTIER FILMS</t>
  </si>
  <si>
    <t>ÖZEN FİLM</t>
  </si>
  <si>
    <t>BİR FİLM</t>
  </si>
  <si>
    <t>M3 FİLM</t>
  </si>
  <si>
    <t>KUNGU FU PANDA 3</t>
  </si>
  <si>
    <t>KUNG FU PANDA 3</t>
  </si>
  <si>
    <t>LOKASYON</t>
  </si>
  <si>
    <t>MY BAKERY IN BROOKLYN</t>
  </si>
  <si>
    <t>BİR DİLİM AŞK</t>
  </si>
  <si>
    <t>SUİKASTÇİ</t>
  </si>
  <si>
    <t>M3 FİLM&amp;RET FİLM</t>
  </si>
  <si>
    <t>X-MEN: APOCALYPSE</t>
  </si>
  <si>
    <t>ROBINSON CRUSOE</t>
  </si>
  <si>
    <t>ELSER: ER HATTE DIE WELT VERANDERT</t>
  </si>
  <si>
    <t>HİTLER'E SUİKAST</t>
  </si>
  <si>
    <t>ÜÇ HARFLİLER 3: KARABÜYÜ</t>
  </si>
  <si>
    <t>THE LEGEND OF TARZAN</t>
  </si>
  <si>
    <t>TARZAN EFSANESİ</t>
  </si>
  <si>
    <t>ŞİMDİ NEREYİ İŞGAL EDELİM?</t>
  </si>
  <si>
    <t>WHERE TO INVADE NEXT</t>
  </si>
  <si>
    <t>ICE AGE: COLLISION COURSE</t>
  </si>
  <si>
    <t>BUZ DEVRİ. BÜYÜK ÇARPIŞMA</t>
  </si>
  <si>
    <t>EQUALS</t>
  </si>
  <si>
    <t>EIGA DORAEMON: SHIN NOBITA NO NIPPON TANJOU</t>
  </si>
  <si>
    <t>DORAEMON: TAŞ DEVRİ MACERASI</t>
  </si>
  <si>
    <t>JASON BOURNE</t>
  </si>
  <si>
    <t>GHOSTBUSTERS: HAYALET AVCILARI</t>
  </si>
  <si>
    <t>GHOSTBUSTERS</t>
  </si>
  <si>
    <t>BAD MOMS</t>
  </si>
  <si>
    <t>EYVAH ANNEM DAĞITTI!</t>
  </si>
  <si>
    <t>THE NEON DEMON</t>
  </si>
  <si>
    <t>NEON ŞEYTAN</t>
  </si>
  <si>
    <t>EVCİL HAYVANLARIN GİZLİ YAŞAMI</t>
  </si>
  <si>
    <t>SECRET LIFE OF PETS</t>
  </si>
  <si>
    <t>THE SHALLOWS</t>
  </si>
  <si>
    <t>KARANLIK SULAR</t>
  </si>
  <si>
    <t>CAFE SOCIETY</t>
  </si>
  <si>
    <t>THE DOUBLE LIFE OF VERONIQUE</t>
  </si>
  <si>
    <t>VERONIQUE'İN İKİLİ YAŞAMI</t>
  </si>
  <si>
    <t>SUICIDE SQUAD</t>
  </si>
  <si>
    <t>SUICIDE SQUAD: GERÇEK KÖTÜLER</t>
  </si>
  <si>
    <t>BARBIE: STARLIGHT ADVENTURE</t>
  </si>
  <si>
    <t>KINGSGLAIVE: FINAL FANTASY XV</t>
  </si>
  <si>
    <t>KRALIN KILICI: FINAL FANTASY XV</t>
  </si>
  <si>
    <t>BARBIE: UZAY MACERASI</t>
  </si>
  <si>
    <t>SARAYBOSNA'DA ÖLÜM</t>
  </si>
  <si>
    <t>DEATH IN SARAJEVO</t>
  </si>
  <si>
    <t>MECHANIC: RESURRECTION</t>
  </si>
  <si>
    <t>SEVİMLİ KEDİ İŞBAŞINDA 2</t>
  </si>
  <si>
    <t>DON GATO: EL INICIO DE LA PANDILLA</t>
  </si>
  <si>
    <t>NERVE</t>
  </si>
  <si>
    <t>OYUN</t>
  </si>
  <si>
    <t>STAR TREK: BEYOND</t>
  </si>
  <si>
    <t>STAR TREK: SONSUZLUK</t>
  </si>
  <si>
    <t>NEFESİNİ TUT</t>
  </si>
  <si>
    <t>DON'T BREATHE</t>
  </si>
  <si>
    <t>KORKU KOMEDİ: BANA NORMAL AKTİVİTELER</t>
  </si>
  <si>
    <t>BLOOD FATHER</t>
  </si>
  <si>
    <t>KAN BAĞI</t>
  </si>
  <si>
    <t>MASAL</t>
  </si>
  <si>
    <t>TUTMAYIN BENİ</t>
  </si>
  <si>
    <t>THE LIGHT BETWEEN OCEANS</t>
  </si>
  <si>
    <t>HAYAT IŞIĞIM</t>
  </si>
  <si>
    <t>SİCCİN 3: CÜRMÜ AŞK</t>
  </si>
  <si>
    <t>KAYIP BALIK DORİ</t>
  </si>
  <si>
    <t>FINDING DORY</t>
  </si>
  <si>
    <t>FRIEND REQUEST</t>
  </si>
  <si>
    <t>LANETLİ MESAJ</t>
  </si>
  <si>
    <t>SKIPTRACE</t>
  </si>
  <si>
    <t>TOZ OL</t>
  </si>
  <si>
    <t>LITTLE MEN</t>
  </si>
  <si>
    <t>KÜÇÜK ADAMLAR</t>
  </si>
  <si>
    <t>EL DEĞMEMİŞ AŞK</t>
  </si>
  <si>
    <t>AZEM 4: ALACAKARANLIK</t>
  </si>
  <si>
    <t>BEN-HUR</t>
  </si>
  <si>
    <t>SULLY</t>
  </si>
  <si>
    <t>KALANDAR SOĞUĞU</t>
  </si>
  <si>
    <t>9 - 15 EYLÜL 2016 / 37. VİZYON HAFTASI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</si>
</sst>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44" fillId="35" borderId="17" xfId="0" applyNumberFormat="1" applyFont="1" applyFill="1" applyBorder="1" applyAlignment="1" applyProtection="1">
      <alignment horizontal="center" vertical="center" wrapText="1"/>
      <protection locked="0"/>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5"/>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25.28125" style="4" bestFit="1" customWidth="1"/>
    <col min="5" max="5" width="5.8515625" style="86"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7.28125" style="5" bestFit="1" customWidth="1"/>
    <col min="14" max="14" width="4.8515625" style="6" bestFit="1" customWidth="1"/>
    <col min="15" max="15" width="7.28125" style="7" bestFit="1" customWidth="1"/>
    <col min="16" max="16" width="4.8515625" style="8" bestFit="1" customWidth="1"/>
    <col min="17" max="17" width="7.28125" style="9" bestFit="1" customWidth="1"/>
    <col min="18" max="18" width="4.8515625" style="10" bestFit="1" customWidth="1"/>
    <col min="19" max="19" width="4.28125" style="11" bestFit="1" customWidth="1"/>
    <col min="20" max="20" width="5.57421875" style="12" bestFit="1" customWidth="1"/>
    <col min="21" max="21" width="4.421875" style="13" bestFit="1" customWidth="1"/>
    <col min="22" max="22" width="8.28125" style="7" bestFit="1" customWidth="1"/>
    <col min="23" max="23" width="5.57421875" style="8" bestFit="1" customWidth="1"/>
    <col min="24" max="24" width="6.00390625" style="6" bestFit="1" customWidth="1"/>
    <col min="25" max="25" width="5.57421875" style="5" bestFit="1" customWidth="1"/>
    <col min="26" max="26" width="4.7109375" style="6" bestFit="1" customWidth="1"/>
    <col min="27" max="27" width="9.00390625" style="7" bestFit="1" customWidth="1"/>
    <col min="28" max="28" width="6.57421875" style="14" bestFit="1" customWidth="1"/>
    <col min="29" max="29" width="3.00390625" style="68" bestFit="1" customWidth="1"/>
    <col min="30" max="16384" width="4.57421875" style="1" customWidth="1"/>
  </cols>
  <sheetData>
    <row r="1" spans="1:29" s="34" customFormat="1" ht="12.75">
      <c r="A1" s="15" t="s">
        <v>0</v>
      </c>
      <c r="B1" s="100" t="s">
        <v>6</v>
      </c>
      <c r="C1" s="100"/>
      <c r="D1" s="16"/>
      <c r="E1" s="81"/>
      <c r="F1" s="16"/>
      <c r="G1" s="17"/>
      <c r="H1" s="17"/>
      <c r="I1" s="17"/>
      <c r="J1" s="17"/>
      <c r="K1" s="103" t="s">
        <v>3</v>
      </c>
      <c r="L1" s="104"/>
      <c r="M1" s="104"/>
      <c r="N1" s="104"/>
      <c r="O1" s="104"/>
      <c r="P1" s="104"/>
      <c r="Q1" s="104"/>
      <c r="R1" s="104"/>
      <c r="S1" s="104"/>
      <c r="T1" s="104"/>
      <c r="U1" s="104"/>
      <c r="V1" s="104"/>
      <c r="W1" s="104"/>
      <c r="X1" s="104"/>
      <c r="Y1" s="104"/>
      <c r="Z1" s="104"/>
      <c r="AA1" s="104"/>
      <c r="AB1" s="104"/>
      <c r="AC1" s="105"/>
    </row>
    <row r="2" spans="1:29" s="34" customFormat="1" ht="12.75">
      <c r="A2" s="15"/>
      <c r="B2" s="101" t="s">
        <v>2</v>
      </c>
      <c r="C2" s="102"/>
      <c r="D2" s="18"/>
      <c r="E2" s="82"/>
      <c r="F2" s="18"/>
      <c r="G2" s="19"/>
      <c r="H2" s="19"/>
      <c r="I2" s="19"/>
      <c r="J2" s="20"/>
      <c r="K2" s="106"/>
      <c r="L2" s="106"/>
      <c r="M2" s="106"/>
      <c r="N2" s="106"/>
      <c r="O2" s="106"/>
      <c r="P2" s="106"/>
      <c r="Q2" s="106"/>
      <c r="R2" s="106"/>
      <c r="S2" s="106"/>
      <c r="T2" s="106"/>
      <c r="U2" s="106"/>
      <c r="V2" s="106"/>
      <c r="W2" s="106"/>
      <c r="X2" s="106"/>
      <c r="Y2" s="106"/>
      <c r="Z2" s="106"/>
      <c r="AA2" s="106"/>
      <c r="AB2" s="106"/>
      <c r="AC2" s="105"/>
    </row>
    <row r="3" spans="1:29" s="34" customFormat="1" ht="12">
      <c r="A3" s="15"/>
      <c r="B3" s="94" t="s">
        <v>112</v>
      </c>
      <c r="C3" s="94"/>
      <c r="D3" s="21"/>
      <c r="E3" s="83"/>
      <c r="F3" s="21"/>
      <c r="G3" s="22"/>
      <c r="H3" s="22"/>
      <c r="I3" s="22"/>
      <c r="J3" s="22"/>
      <c r="K3" s="107"/>
      <c r="L3" s="107"/>
      <c r="M3" s="107"/>
      <c r="N3" s="107"/>
      <c r="O3" s="107"/>
      <c r="P3" s="107"/>
      <c r="Q3" s="107"/>
      <c r="R3" s="107"/>
      <c r="S3" s="107"/>
      <c r="T3" s="107"/>
      <c r="U3" s="107"/>
      <c r="V3" s="107"/>
      <c r="W3" s="107"/>
      <c r="X3" s="107"/>
      <c r="Y3" s="107"/>
      <c r="Z3" s="107"/>
      <c r="AA3" s="107"/>
      <c r="AB3" s="107"/>
      <c r="AC3" s="108"/>
    </row>
    <row r="4" spans="1:29" s="24" customFormat="1" ht="11.25" customHeight="1">
      <c r="A4" s="23"/>
      <c r="B4" s="35"/>
      <c r="C4" s="36"/>
      <c r="D4" s="36"/>
      <c r="E4" s="84"/>
      <c r="F4" s="37"/>
      <c r="G4" s="37"/>
      <c r="H4" s="37"/>
      <c r="I4" s="37"/>
      <c r="J4" s="37"/>
      <c r="K4" s="95" t="s">
        <v>7</v>
      </c>
      <c r="L4" s="96"/>
      <c r="M4" s="97" t="s">
        <v>8</v>
      </c>
      <c r="N4" s="98"/>
      <c r="O4" s="97" t="s">
        <v>9</v>
      </c>
      <c r="P4" s="98"/>
      <c r="Q4" s="97" t="s">
        <v>10</v>
      </c>
      <c r="R4" s="99"/>
      <c r="S4" s="99"/>
      <c r="T4" s="92"/>
      <c r="U4" s="92"/>
      <c r="V4" s="111" t="s">
        <v>11</v>
      </c>
      <c r="W4" s="112"/>
      <c r="X4" s="91" t="s">
        <v>11</v>
      </c>
      <c r="Y4" s="92"/>
      <c r="Z4" s="92"/>
      <c r="AA4" s="109" t="s">
        <v>12</v>
      </c>
      <c r="AB4" s="109"/>
      <c r="AC4" s="93"/>
    </row>
    <row r="5" spans="1:29" s="26" customFormat="1" ht="45.75">
      <c r="A5" s="25"/>
      <c r="B5" s="38"/>
      <c r="C5" s="39" t="s">
        <v>13</v>
      </c>
      <c r="D5" s="39" t="s">
        <v>14</v>
      </c>
      <c r="E5" s="85" t="s">
        <v>15</v>
      </c>
      <c r="F5" s="42" t="s">
        <v>16</v>
      </c>
      <c r="G5" s="40" t="s">
        <v>17</v>
      </c>
      <c r="H5" s="40" t="s">
        <v>41</v>
      </c>
      <c r="I5" s="40" t="s">
        <v>18</v>
      </c>
      <c r="J5" s="40" t="s">
        <v>19</v>
      </c>
      <c r="K5" s="41" t="s">
        <v>20</v>
      </c>
      <c r="L5" s="43" t="s">
        <v>21</v>
      </c>
      <c r="M5" s="44" t="s">
        <v>20</v>
      </c>
      <c r="N5" s="45" t="s">
        <v>21</v>
      </c>
      <c r="O5" s="44" t="s">
        <v>20</v>
      </c>
      <c r="P5" s="45" t="s">
        <v>21</v>
      </c>
      <c r="Q5" s="44" t="s">
        <v>26</v>
      </c>
      <c r="R5" s="45" t="s">
        <v>21</v>
      </c>
      <c r="S5" s="46" t="s">
        <v>22</v>
      </c>
      <c r="T5" s="45" t="s">
        <v>23</v>
      </c>
      <c r="U5" s="46" t="s">
        <v>28</v>
      </c>
      <c r="V5" s="44" t="s">
        <v>26</v>
      </c>
      <c r="W5" s="45" t="s">
        <v>23</v>
      </c>
      <c r="X5" s="46" t="s">
        <v>22</v>
      </c>
      <c r="Y5" s="45" t="s">
        <v>23</v>
      </c>
      <c r="Z5" s="46" t="s">
        <v>24</v>
      </c>
      <c r="AA5" s="44" t="s">
        <v>20</v>
      </c>
      <c r="AB5" s="45" t="s">
        <v>21</v>
      </c>
      <c r="AC5" s="90" t="s">
        <v>30</v>
      </c>
    </row>
    <row r="6" ht="11.25">
      <c r="U6" s="64">
        <f>IF(T6&lt;&gt;0,-(T6-R6)/T6,"")</f>
      </c>
    </row>
    <row r="7" spans="1:30" s="29" customFormat="1" ht="11.25">
      <c r="A7" s="31">
        <v>1</v>
      </c>
      <c r="B7" s="30"/>
      <c r="C7" s="49" t="s">
        <v>82</v>
      </c>
      <c r="D7" s="51" t="s">
        <v>44</v>
      </c>
      <c r="E7" s="65">
        <v>42608</v>
      </c>
      <c r="F7" s="52" t="s">
        <v>5</v>
      </c>
      <c r="G7" s="53">
        <v>292</v>
      </c>
      <c r="H7" s="53">
        <v>296</v>
      </c>
      <c r="I7" s="69">
        <v>378</v>
      </c>
      <c r="J7" s="54">
        <v>3</v>
      </c>
      <c r="K7" s="66">
        <v>192937.37</v>
      </c>
      <c r="L7" s="67">
        <v>16525</v>
      </c>
      <c r="M7" s="66">
        <v>241441.5</v>
      </c>
      <c r="N7" s="67">
        <v>20132</v>
      </c>
      <c r="O7" s="66">
        <v>261205.88</v>
      </c>
      <c r="P7" s="67">
        <v>21957</v>
      </c>
      <c r="Q7" s="60">
        <f aca="true" t="shared" si="0" ref="Q7:Q39">K7+M7+O7</f>
        <v>695584.75</v>
      </c>
      <c r="R7" s="61">
        <f aca="true" t="shared" si="1" ref="R7:R39">L7+N7+P7</f>
        <v>58614</v>
      </c>
      <c r="S7" s="62">
        <f>R7/I7</f>
        <v>155.06349206349208</v>
      </c>
      <c r="T7" s="63">
        <v>103364</v>
      </c>
      <c r="U7" s="64">
        <f>IF(T7&lt;&gt;0,-(T7-R7)/T7,"")</f>
        <v>-0.43293603188731083</v>
      </c>
      <c r="V7" s="70">
        <v>2350954.55</v>
      </c>
      <c r="W7" s="71">
        <v>203222</v>
      </c>
      <c r="X7" s="62">
        <f>W7/I7</f>
        <v>537.6243386243386</v>
      </c>
      <c r="Y7" s="78">
        <v>192665</v>
      </c>
      <c r="Z7" s="79">
        <f>IF(Y7&lt;&gt;0,-(Y7-W7)/Y7,"")</f>
        <v>0.05479459164871668</v>
      </c>
      <c r="AA7" s="75">
        <v>7818929.31</v>
      </c>
      <c r="AB7" s="76">
        <v>696004</v>
      </c>
      <c r="AC7" s="113">
        <v>2638</v>
      </c>
      <c r="AD7" s="28"/>
    </row>
    <row r="8" spans="1:30" s="29" customFormat="1" ht="11.25">
      <c r="A8" s="31">
        <v>2</v>
      </c>
      <c r="B8" s="30"/>
      <c r="C8" s="50" t="s">
        <v>100</v>
      </c>
      <c r="D8" s="55" t="s">
        <v>99</v>
      </c>
      <c r="E8" s="80">
        <v>42615</v>
      </c>
      <c r="F8" s="52" t="s">
        <v>33</v>
      </c>
      <c r="G8" s="56">
        <v>285</v>
      </c>
      <c r="H8" s="56">
        <v>304</v>
      </c>
      <c r="I8" s="69">
        <v>304</v>
      </c>
      <c r="J8" s="54">
        <v>2</v>
      </c>
      <c r="K8" s="66">
        <v>224839</v>
      </c>
      <c r="L8" s="67">
        <v>18567</v>
      </c>
      <c r="M8" s="66">
        <v>307040</v>
      </c>
      <c r="N8" s="67">
        <v>24804</v>
      </c>
      <c r="O8" s="66">
        <v>254235</v>
      </c>
      <c r="P8" s="67">
        <v>20419</v>
      </c>
      <c r="Q8" s="60">
        <f t="shared" si="0"/>
        <v>786114</v>
      </c>
      <c r="R8" s="61">
        <f t="shared" si="1"/>
        <v>63790</v>
      </c>
      <c r="S8" s="62">
        <f>R8/I8</f>
        <v>209.83552631578948</v>
      </c>
      <c r="T8" s="63">
        <v>107750</v>
      </c>
      <c r="U8" s="64">
        <f>IF(T8&lt;&gt;0,-(T8-R8)/T8,"")</f>
        <v>-0.40798143851508123</v>
      </c>
      <c r="V8" s="70">
        <v>2210039</v>
      </c>
      <c r="W8" s="72">
        <v>182253</v>
      </c>
      <c r="X8" s="62">
        <f>W8/I8</f>
        <v>599.516447368421</v>
      </c>
      <c r="Y8" s="57">
        <v>194910</v>
      </c>
      <c r="Z8" s="79">
        <f>IF(Y8&lt;&gt;0,-(Y8-W8)/Y8,"")</f>
        <v>-0.06493766353701709</v>
      </c>
      <c r="AA8" s="73">
        <v>4520109</v>
      </c>
      <c r="AB8" s="74">
        <v>377163</v>
      </c>
      <c r="AC8" s="113">
        <v>1583</v>
      </c>
      <c r="AD8" s="28"/>
    </row>
    <row r="9" spans="1:30" s="29" customFormat="1" ht="11.25">
      <c r="A9" s="31">
        <v>3</v>
      </c>
      <c r="B9" s="87" t="s">
        <v>25</v>
      </c>
      <c r="C9" s="50" t="s">
        <v>109</v>
      </c>
      <c r="D9" s="55" t="s">
        <v>109</v>
      </c>
      <c r="E9" s="80">
        <v>42622</v>
      </c>
      <c r="F9" s="52" t="s">
        <v>33</v>
      </c>
      <c r="G9" s="56">
        <v>294</v>
      </c>
      <c r="H9" s="56">
        <v>306</v>
      </c>
      <c r="I9" s="69">
        <v>306</v>
      </c>
      <c r="J9" s="54">
        <v>1</v>
      </c>
      <c r="K9" s="66">
        <v>194707</v>
      </c>
      <c r="L9" s="67">
        <v>14179</v>
      </c>
      <c r="M9" s="66">
        <v>228289</v>
      </c>
      <c r="N9" s="67">
        <v>16532</v>
      </c>
      <c r="O9" s="66">
        <v>219376</v>
      </c>
      <c r="P9" s="67">
        <v>16090</v>
      </c>
      <c r="Q9" s="60">
        <f t="shared" si="0"/>
        <v>642372</v>
      </c>
      <c r="R9" s="61">
        <f t="shared" si="1"/>
        <v>46801</v>
      </c>
      <c r="S9" s="62">
        <f>R9/I9</f>
        <v>152.94444444444446</v>
      </c>
      <c r="T9" s="63"/>
      <c r="U9" s="64"/>
      <c r="V9" s="70">
        <v>1613931</v>
      </c>
      <c r="W9" s="72">
        <v>120736</v>
      </c>
      <c r="X9" s="62">
        <f>W9/I9</f>
        <v>394.562091503268</v>
      </c>
      <c r="Y9" s="57"/>
      <c r="Z9" s="79"/>
      <c r="AA9" s="73">
        <v>1613931</v>
      </c>
      <c r="AB9" s="74">
        <v>120736</v>
      </c>
      <c r="AC9" s="113">
        <v>2641</v>
      </c>
      <c r="AD9" s="28"/>
    </row>
    <row r="10" spans="1:30" s="29" customFormat="1" ht="11.25">
      <c r="A10" s="31">
        <v>4</v>
      </c>
      <c r="B10" s="87" t="s">
        <v>25</v>
      </c>
      <c r="C10" s="49" t="s">
        <v>107</v>
      </c>
      <c r="D10" s="51" t="s">
        <v>107</v>
      </c>
      <c r="E10" s="65">
        <v>42622</v>
      </c>
      <c r="F10" s="52" t="s">
        <v>5</v>
      </c>
      <c r="G10" s="53">
        <v>309</v>
      </c>
      <c r="H10" s="53">
        <v>309</v>
      </c>
      <c r="I10" s="69">
        <v>309</v>
      </c>
      <c r="J10" s="54">
        <v>1</v>
      </c>
      <c r="K10" s="66">
        <v>120649.75</v>
      </c>
      <c r="L10" s="67">
        <v>10608</v>
      </c>
      <c r="M10" s="66">
        <v>140215.31</v>
      </c>
      <c r="N10" s="67">
        <v>11916</v>
      </c>
      <c r="O10" s="66">
        <v>118946.2</v>
      </c>
      <c r="P10" s="67">
        <v>10043</v>
      </c>
      <c r="Q10" s="60">
        <f t="shared" si="0"/>
        <v>379811.26</v>
      </c>
      <c r="R10" s="61">
        <f t="shared" si="1"/>
        <v>32567</v>
      </c>
      <c r="S10" s="62">
        <f>R10/I10</f>
        <v>105.3948220064725</v>
      </c>
      <c r="T10" s="63"/>
      <c r="U10" s="64"/>
      <c r="V10" s="70">
        <v>1251019.97</v>
      </c>
      <c r="W10" s="71">
        <v>110154</v>
      </c>
      <c r="X10" s="62">
        <f>W10/I10</f>
        <v>356.4854368932039</v>
      </c>
      <c r="Y10" s="78"/>
      <c r="Z10" s="79"/>
      <c r="AA10" s="75">
        <v>1251019.97</v>
      </c>
      <c r="AB10" s="76">
        <v>110154</v>
      </c>
      <c r="AC10" s="113">
        <v>2647</v>
      </c>
      <c r="AD10" s="28"/>
    </row>
    <row r="11" spans="1:30" s="29" customFormat="1" ht="11.25">
      <c r="A11" s="31">
        <v>5</v>
      </c>
      <c r="B11" s="27"/>
      <c r="C11" s="50" t="s">
        <v>98</v>
      </c>
      <c r="D11" s="55" t="s">
        <v>98</v>
      </c>
      <c r="E11" s="80">
        <v>42615</v>
      </c>
      <c r="F11" s="52" t="s">
        <v>4</v>
      </c>
      <c r="G11" s="56">
        <v>259</v>
      </c>
      <c r="H11" s="56">
        <v>262</v>
      </c>
      <c r="I11" s="69">
        <v>262</v>
      </c>
      <c r="J11" s="54">
        <v>2</v>
      </c>
      <c r="K11" s="66">
        <v>83164.85</v>
      </c>
      <c r="L11" s="67">
        <v>7512</v>
      </c>
      <c r="M11" s="66">
        <v>103753.65</v>
      </c>
      <c r="N11" s="67">
        <v>9199</v>
      </c>
      <c r="O11" s="66">
        <v>95757.1</v>
      </c>
      <c r="P11" s="67">
        <v>8522</v>
      </c>
      <c r="Q11" s="60">
        <f t="shared" si="0"/>
        <v>282675.6</v>
      </c>
      <c r="R11" s="61">
        <f t="shared" si="1"/>
        <v>25233</v>
      </c>
      <c r="S11" s="62">
        <f>R11/I11</f>
        <v>96.30916030534351</v>
      </c>
      <c r="T11" s="63">
        <v>47464</v>
      </c>
      <c r="U11" s="64">
        <f>IF(T11&lt;&gt;0,-(T11-R11)/T11,"")</f>
        <v>-0.4683760323613686</v>
      </c>
      <c r="V11" s="70">
        <v>1116616.02</v>
      </c>
      <c r="W11" s="71">
        <v>101460</v>
      </c>
      <c r="X11" s="62">
        <f>W11/I11</f>
        <v>387.2519083969466</v>
      </c>
      <c r="Y11" s="57">
        <v>88802</v>
      </c>
      <c r="Z11" s="79">
        <f>IF(Y11&lt;&gt;0,-(Y11-W11)/Y11,"")</f>
        <v>0.1425418346433639</v>
      </c>
      <c r="AA11" s="73">
        <v>2042112.94</v>
      </c>
      <c r="AB11" s="74">
        <v>190262</v>
      </c>
      <c r="AC11" s="113">
        <v>2642</v>
      </c>
      <c r="AD11" s="28"/>
    </row>
    <row r="12" spans="1:30" s="29" customFormat="1" ht="11.25">
      <c r="A12" s="31">
        <v>6</v>
      </c>
      <c r="B12" s="87" t="s">
        <v>25</v>
      </c>
      <c r="C12" s="50" t="s">
        <v>110</v>
      </c>
      <c r="D12" s="55" t="s">
        <v>110</v>
      </c>
      <c r="E12" s="80">
        <v>42622</v>
      </c>
      <c r="F12" s="52" t="s">
        <v>34</v>
      </c>
      <c r="G12" s="56">
        <v>93</v>
      </c>
      <c r="H12" s="56">
        <v>96</v>
      </c>
      <c r="I12" s="69">
        <v>96</v>
      </c>
      <c r="J12" s="54">
        <v>1</v>
      </c>
      <c r="K12" s="66">
        <v>97595</v>
      </c>
      <c r="L12" s="67">
        <v>6260</v>
      </c>
      <c r="M12" s="66">
        <v>115907</v>
      </c>
      <c r="N12" s="67">
        <v>7382</v>
      </c>
      <c r="O12" s="66">
        <v>108583</v>
      </c>
      <c r="P12" s="67">
        <v>6956</v>
      </c>
      <c r="Q12" s="60">
        <f t="shared" si="0"/>
        <v>322085</v>
      </c>
      <c r="R12" s="61">
        <f t="shared" si="1"/>
        <v>20598</v>
      </c>
      <c r="S12" s="62">
        <f>R12/I12</f>
        <v>214.5625</v>
      </c>
      <c r="T12" s="63"/>
      <c r="U12" s="64"/>
      <c r="V12" s="70">
        <v>735013</v>
      </c>
      <c r="W12" s="71">
        <v>48508</v>
      </c>
      <c r="X12" s="62">
        <f>W12/I12</f>
        <v>505.2916666666667</v>
      </c>
      <c r="Y12" s="57"/>
      <c r="Z12" s="79"/>
      <c r="AA12" s="73">
        <v>735013</v>
      </c>
      <c r="AB12" s="74">
        <v>48508</v>
      </c>
      <c r="AC12" s="113">
        <v>2648</v>
      </c>
      <c r="AD12" s="28"/>
    </row>
    <row r="13" spans="1:30" s="29" customFormat="1" ht="11.25">
      <c r="A13" s="31">
        <v>7</v>
      </c>
      <c r="B13" s="27"/>
      <c r="C13" s="50" t="s">
        <v>74</v>
      </c>
      <c r="D13" s="55" t="s">
        <v>75</v>
      </c>
      <c r="E13" s="80">
        <v>42594</v>
      </c>
      <c r="F13" s="52" t="s">
        <v>34</v>
      </c>
      <c r="G13" s="56">
        <v>306</v>
      </c>
      <c r="H13" s="56">
        <v>158</v>
      </c>
      <c r="I13" s="69">
        <v>193</v>
      </c>
      <c r="J13" s="54">
        <v>5</v>
      </c>
      <c r="K13" s="66">
        <v>68184</v>
      </c>
      <c r="L13" s="67">
        <v>4978</v>
      </c>
      <c r="M13" s="66">
        <v>80274</v>
      </c>
      <c r="N13" s="67">
        <v>5796</v>
      </c>
      <c r="O13" s="66">
        <v>71803</v>
      </c>
      <c r="P13" s="67">
        <v>5167</v>
      </c>
      <c r="Q13" s="60">
        <f t="shared" si="0"/>
        <v>220261</v>
      </c>
      <c r="R13" s="61">
        <f t="shared" si="1"/>
        <v>15941</v>
      </c>
      <c r="S13" s="62">
        <f>R13/I13</f>
        <v>82.5958549222798</v>
      </c>
      <c r="T13" s="63">
        <v>38062</v>
      </c>
      <c r="U13" s="64">
        <f>IF(T13&lt;&gt;0,-(T13-R13)/T13,"")</f>
        <v>-0.5811833324575693</v>
      </c>
      <c r="V13" s="70">
        <v>618575</v>
      </c>
      <c r="W13" s="71">
        <v>46083</v>
      </c>
      <c r="X13" s="62">
        <f>W13/I13</f>
        <v>238.77202072538861</v>
      </c>
      <c r="Y13" s="57">
        <v>78734</v>
      </c>
      <c r="Z13" s="79">
        <f>IF(Y13&lt;&gt;0,-(Y13-W13)/Y13,"")</f>
        <v>-0.4147001295501308</v>
      </c>
      <c r="AA13" s="73">
        <v>11621522</v>
      </c>
      <c r="AB13" s="74">
        <v>929059</v>
      </c>
      <c r="AC13" s="113">
        <v>2625</v>
      </c>
      <c r="AD13" s="28"/>
    </row>
    <row r="14" spans="1:30" s="29" customFormat="1" ht="11.25">
      <c r="A14" s="31">
        <v>8</v>
      </c>
      <c r="B14" s="87" t="s">
        <v>25</v>
      </c>
      <c r="C14" s="49" t="s">
        <v>108</v>
      </c>
      <c r="D14" s="51" t="s">
        <v>108</v>
      </c>
      <c r="E14" s="65">
        <v>42622</v>
      </c>
      <c r="F14" s="52" t="s">
        <v>1</v>
      </c>
      <c r="G14" s="53">
        <v>152</v>
      </c>
      <c r="H14" s="53">
        <v>152</v>
      </c>
      <c r="I14" s="69">
        <v>152</v>
      </c>
      <c r="J14" s="54">
        <v>1</v>
      </c>
      <c r="K14" s="66">
        <v>35621.1</v>
      </c>
      <c r="L14" s="67">
        <v>3234</v>
      </c>
      <c r="M14" s="66">
        <v>39816.18</v>
      </c>
      <c r="N14" s="67">
        <v>3518</v>
      </c>
      <c r="O14" s="66">
        <v>40929.75</v>
      </c>
      <c r="P14" s="67">
        <v>3592</v>
      </c>
      <c r="Q14" s="60">
        <f t="shared" si="0"/>
        <v>116367.03</v>
      </c>
      <c r="R14" s="61">
        <f t="shared" si="1"/>
        <v>10344</v>
      </c>
      <c r="S14" s="62">
        <f>R14/I14</f>
        <v>68.05263157894737</v>
      </c>
      <c r="T14" s="63"/>
      <c r="U14" s="64"/>
      <c r="V14" s="70">
        <v>457929.55</v>
      </c>
      <c r="W14" s="71">
        <v>41163</v>
      </c>
      <c r="X14" s="62">
        <f>W14/I14</f>
        <v>270.8092105263158</v>
      </c>
      <c r="Y14" s="78"/>
      <c r="Z14" s="79"/>
      <c r="AA14" s="77">
        <v>457929.55</v>
      </c>
      <c r="AB14" s="78">
        <v>41163</v>
      </c>
      <c r="AC14" s="113">
        <v>2652</v>
      </c>
      <c r="AD14" s="28"/>
    </row>
    <row r="15" spans="1:30" s="29" customFormat="1" ht="11.25">
      <c r="A15" s="31">
        <v>9</v>
      </c>
      <c r="B15" s="27"/>
      <c r="C15" s="50" t="s">
        <v>55</v>
      </c>
      <c r="D15" s="55" t="s">
        <v>56</v>
      </c>
      <c r="E15" s="80">
        <v>42566</v>
      </c>
      <c r="F15" s="52" t="s">
        <v>4</v>
      </c>
      <c r="G15" s="56">
        <v>345</v>
      </c>
      <c r="H15" s="56">
        <v>96</v>
      </c>
      <c r="I15" s="69">
        <v>96</v>
      </c>
      <c r="J15" s="54">
        <v>9</v>
      </c>
      <c r="K15" s="66">
        <v>24398.05</v>
      </c>
      <c r="L15" s="67">
        <v>2141</v>
      </c>
      <c r="M15" s="66">
        <v>34932.6</v>
      </c>
      <c r="N15" s="67">
        <v>2892</v>
      </c>
      <c r="O15" s="66">
        <v>33174.35</v>
      </c>
      <c r="P15" s="67">
        <v>2729</v>
      </c>
      <c r="Q15" s="60">
        <f t="shared" si="0"/>
        <v>92505</v>
      </c>
      <c r="R15" s="61">
        <f t="shared" si="1"/>
        <v>7762</v>
      </c>
      <c r="S15" s="62">
        <f>R15/I15</f>
        <v>80.85416666666667</v>
      </c>
      <c r="T15" s="63">
        <v>20803</v>
      </c>
      <c r="U15" s="64">
        <f>IF(T15&lt;&gt;0,-(T15-R15)/T15,"")</f>
        <v>-0.626880738355045</v>
      </c>
      <c r="V15" s="70">
        <v>328676.05</v>
      </c>
      <c r="W15" s="71">
        <v>27402</v>
      </c>
      <c r="X15" s="62">
        <f>W15/I15</f>
        <v>285.4375</v>
      </c>
      <c r="Y15" s="57">
        <v>38578</v>
      </c>
      <c r="Z15" s="79">
        <f>IF(Y15&lt;&gt;0,-(Y15-W15)/Y15,"")</f>
        <v>-0.2896987920576494</v>
      </c>
      <c r="AA15" s="73">
        <v>14456271.590000002</v>
      </c>
      <c r="AB15" s="74">
        <v>1287241</v>
      </c>
      <c r="AC15" s="113">
        <v>2596</v>
      </c>
      <c r="AD15" s="28"/>
    </row>
    <row r="16" spans="1:30" s="29" customFormat="1" ht="11.25">
      <c r="A16" s="31">
        <v>10</v>
      </c>
      <c r="B16" s="87" t="s">
        <v>25</v>
      </c>
      <c r="C16" s="49" t="s">
        <v>103</v>
      </c>
      <c r="D16" s="51" t="s">
        <v>104</v>
      </c>
      <c r="E16" s="65">
        <v>42622</v>
      </c>
      <c r="F16" s="52" t="s">
        <v>35</v>
      </c>
      <c r="G16" s="53">
        <v>158</v>
      </c>
      <c r="H16" s="53">
        <v>158</v>
      </c>
      <c r="I16" s="69">
        <v>158</v>
      </c>
      <c r="J16" s="54">
        <v>1</v>
      </c>
      <c r="K16" s="66">
        <v>19304</v>
      </c>
      <c r="L16" s="67">
        <v>1697</v>
      </c>
      <c r="M16" s="66">
        <v>26152</v>
      </c>
      <c r="N16" s="67">
        <v>2293</v>
      </c>
      <c r="O16" s="66">
        <v>23624</v>
      </c>
      <c r="P16" s="67">
        <v>2089</v>
      </c>
      <c r="Q16" s="60">
        <f t="shared" si="0"/>
        <v>69080</v>
      </c>
      <c r="R16" s="61">
        <f t="shared" si="1"/>
        <v>6079</v>
      </c>
      <c r="S16" s="62">
        <f>R16/I16</f>
        <v>38.4746835443038</v>
      </c>
      <c r="T16" s="63"/>
      <c r="U16" s="64"/>
      <c r="V16" s="70">
        <v>229411.31</v>
      </c>
      <c r="W16" s="71">
        <v>20728</v>
      </c>
      <c r="X16" s="62">
        <f>W16/I16</f>
        <v>131.18987341772151</v>
      </c>
      <c r="Y16" s="78"/>
      <c r="Z16" s="79"/>
      <c r="AA16" s="75">
        <v>229411.31</v>
      </c>
      <c r="AB16" s="76">
        <v>20728</v>
      </c>
      <c r="AC16" s="113">
        <v>2651</v>
      </c>
      <c r="AD16" s="28"/>
    </row>
    <row r="17" spans="1:30" s="29" customFormat="1" ht="11.25">
      <c r="A17" s="31">
        <v>11</v>
      </c>
      <c r="B17" s="30"/>
      <c r="C17" s="49" t="s">
        <v>92</v>
      </c>
      <c r="D17" s="51" t="s">
        <v>93</v>
      </c>
      <c r="E17" s="65">
        <v>42615</v>
      </c>
      <c r="F17" s="52" t="s">
        <v>5</v>
      </c>
      <c r="G17" s="53">
        <v>122</v>
      </c>
      <c r="H17" s="53">
        <v>92</v>
      </c>
      <c r="I17" s="69">
        <v>109</v>
      </c>
      <c r="J17" s="54">
        <v>2</v>
      </c>
      <c r="K17" s="66">
        <v>15976.09</v>
      </c>
      <c r="L17" s="67">
        <v>1082</v>
      </c>
      <c r="M17" s="66">
        <v>20670.71</v>
      </c>
      <c r="N17" s="67">
        <v>1379</v>
      </c>
      <c r="O17" s="66">
        <v>19904.65</v>
      </c>
      <c r="P17" s="67">
        <v>1318</v>
      </c>
      <c r="Q17" s="60">
        <f t="shared" si="0"/>
        <v>56551.450000000004</v>
      </c>
      <c r="R17" s="61">
        <f t="shared" si="1"/>
        <v>3779</v>
      </c>
      <c r="S17" s="62">
        <f>R17/I17</f>
        <v>34.669724770642205</v>
      </c>
      <c r="T17" s="63">
        <v>12638</v>
      </c>
      <c r="U17" s="64">
        <f>IF(T17&lt;&gt;0,-(T17-R17)/T17,"")</f>
        <v>-0.7009811679063143</v>
      </c>
      <c r="V17" s="70">
        <v>162246.02</v>
      </c>
      <c r="W17" s="71">
        <v>10967</v>
      </c>
      <c r="X17" s="62">
        <f>W17/I17</f>
        <v>100.61467889908256</v>
      </c>
      <c r="Y17" s="78">
        <v>22416</v>
      </c>
      <c r="Z17" s="79">
        <f>IF(Y17&lt;&gt;0,-(Y17-W17)/Y17,"")</f>
        <v>-0.5107512491077801</v>
      </c>
      <c r="AA17" s="75">
        <v>463535.17</v>
      </c>
      <c r="AB17" s="76">
        <v>33383</v>
      </c>
      <c r="AC17" s="113">
        <v>2640</v>
      </c>
      <c r="AD17" s="28"/>
    </row>
    <row r="18" spans="1:30" s="29" customFormat="1" ht="11.25">
      <c r="A18" s="31">
        <v>12</v>
      </c>
      <c r="B18" s="30"/>
      <c r="C18" s="50" t="s">
        <v>87</v>
      </c>
      <c r="D18" s="55" t="s">
        <v>88</v>
      </c>
      <c r="E18" s="80">
        <v>42608</v>
      </c>
      <c r="F18" s="52" t="s">
        <v>33</v>
      </c>
      <c r="G18" s="56">
        <v>300</v>
      </c>
      <c r="H18" s="56">
        <v>115</v>
      </c>
      <c r="I18" s="69">
        <v>115</v>
      </c>
      <c r="J18" s="54">
        <v>3</v>
      </c>
      <c r="K18" s="66">
        <v>17121</v>
      </c>
      <c r="L18" s="67">
        <v>1175</v>
      </c>
      <c r="M18" s="66">
        <v>22898</v>
      </c>
      <c r="N18" s="67">
        <v>1497</v>
      </c>
      <c r="O18" s="66">
        <v>22925</v>
      </c>
      <c r="P18" s="67">
        <v>1539</v>
      </c>
      <c r="Q18" s="60">
        <f t="shared" si="0"/>
        <v>62944</v>
      </c>
      <c r="R18" s="61">
        <f t="shared" si="1"/>
        <v>4211</v>
      </c>
      <c r="S18" s="62">
        <f>R18/I18</f>
        <v>36.61739130434783</v>
      </c>
      <c r="T18" s="63">
        <v>24323</v>
      </c>
      <c r="U18" s="64">
        <f>IF(T18&lt;&gt;0,-(T18-R18)/T18,"")</f>
        <v>-0.8268716852361961</v>
      </c>
      <c r="V18" s="70">
        <v>156622</v>
      </c>
      <c r="W18" s="72">
        <v>10995</v>
      </c>
      <c r="X18" s="62">
        <f>W18/I18</f>
        <v>95.6086956521739</v>
      </c>
      <c r="Y18" s="57">
        <v>44601</v>
      </c>
      <c r="Z18" s="79">
        <f>IF(Y18&lt;&gt;0,-(Y18-W18)/Y18,"")</f>
        <v>-0.7534808636577656</v>
      </c>
      <c r="AA18" s="73">
        <v>1887013</v>
      </c>
      <c r="AB18" s="74">
        <v>136344</v>
      </c>
      <c r="AC18" s="113">
        <v>2636</v>
      </c>
      <c r="AD18" s="28"/>
    </row>
    <row r="19" spans="1:30" s="29" customFormat="1" ht="11.25">
      <c r="A19" s="31">
        <v>13</v>
      </c>
      <c r="B19" s="27"/>
      <c r="C19" s="50" t="s">
        <v>90</v>
      </c>
      <c r="D19" s="55" t="s">
        <v>89</v>
      </c>
      <c r="E19" s="80">
        <v>42608</v>
      </c>
      <c r="F19" s="52" t="s">
        <v>34</v>
      </c>
      <c r="G19" s="56">
        <v>129</v>
      </c>
      <c r="H19" s="56">
        <v>52</v>
      </c>
      <c r="I19" s="69">
        <v>52</v>
      </c>
      <c r="J19" s="54">
        <v>3</v>
      </c>
      <c r="K19" s="66">
        <v>17577</v>
      </c>
      <c r="L19" s="67">
        <v>1310</v>
      </c>
      <c r="M19" s="66">
        <v>20183</v>
      </c>
      <c r="N19" s="67">
        <v>1485</v>
      </c>
      <c r="O19" s="66">
        <v>20072</v>
      </c>
      <c r="P19" s="67">
        <v>1457</v>
      </c>
      <c r="Q19" s="60">
        <f t="shared" si="0"/>
        <v>57832</v>
      </c>
      <c r="R19" s="61">
        <f t="shared" si="1"/>
        <v>4252</v>
      </c>
      <c r="S19" s="62">
        <f>R19/I19</f>
        <v>81.76923076923077</v>
      </c>
      <c r="T19" s="63">
        <v>15262</v>
      </c>
      <c r="U19" s="64">
        <f>IF(T19&lt;&gt;0,-(T19-R19)/T19,"")</f>
        <v>-0.7213995544489582</v>
      </c>
      <c r="V19" s="70">
        <v>153707</v>
      </c>
      <c r="W19" s="71">
        <v>11299</v>
      </c>
      <c r="X19" s="62">
        <f>W19/I19</f>
        <v>217.28846153846155</v>
      </c>
      <c r="Y19" s="57">
        <v>31751</v>
      </c>
      <c r="Z19" s="79">
        <f>IF(Y19&lt;&gt;0,-(Y19-W19)/Y19,"")</f>
        <v>-0.6441371925293692</v>
      </c>
      <c r="AA19" s="73">
        <v>1078872</v>
      </c>
      <c r="AB19" s="74">
        <v>90621</v>
      </c>
      <c r="AC19" s="113">
        <v>2636</v>
      </c>
      <c r="AD19" s="28"/>
    </row>
    <row r="20" spans="1:30" s="29" customFormat="1" ht="11.25">
      <c r="A20" s="31">
        <v>14</v>
      </c>
      <c r="B20" s="30"/>
      <c r="C20" s="50" t="s">
        <v>68</v>
      </c>
      <c r="D20" s="55" t="s">
        <v>67</v>
      </c>
      <c r="E20" s="80">
        <v>42587</v>
      </c>
      <c r="F20" s="52" t="s">
        <v>33</v>
      </c>
      <c r="G20" s="56">
        <v>271</v>
      </c>
      <c r="H20" s="56">
        <v>39</v>
      </c>
      <c r="I20" s="69">
        <v>39</v>
      </c>
      <c r="J20" s="54">
        <v>6</v>
      </c>
      <c r="K20" s="66">
        <v>13103</v>
      </c>
      <c r="L20" s="67">
        <v>974</v>
      </c>
      <c r="M20" s="66">
        <v>21377</v>
      </c>
      <c r="N20" s="67">
        <v>1494</v>
      </c>
      <c r="O20" s="66">
        <v>19714</v>
      </c>
      <c r="P20" s="67">
        <v>1408</v>
      </c>
      <c r="Q20" s="60">
        <f t="shared" si="0"/>
        <v>54194</v>
      </c>
      <c r="R20" s="61">
        <f t="shared" si="1"/>
        <v>3876</v>
      </c>
      <c r="S20" s="62">
        <f>R20/I20</f>
        <v>99.38461538461539</v>
      </c>
      <c r="T20" s="63">
        <v>9145</v>
      </c>
      <c r="U20" s="64">
        <f>IF(T20&lt;&gt;0,-(T20-R20)/T20,"")</f>
        <v>-0.5761618370694368</v>
      </c>
      <c r="V20" s="70">
        <v>142009</v>
      </c>
      <c r="W20" s="72">
        <v>9987</v>
      </c>
      <c r="X20" s="62">
        <f>W20/I20</f>
        <v>256.0769230769231</v>
      </c>
      <c r="Y20" s="57">
        <v>16323</v>
      </c>
      <c r="Z20" s="79">
        <f>IF(Y20&lt;&gt;0,-(Y20-W20)/Y20,"")</f>
        <v>-0.38816394045212277</v>
      </c>
      <c r="AA20" s="73">
        <v>4833815</v>
      </c>
      <c r="AB20" s="74">
        <v>413236</v>
      </c>
      <c r="AC20" s="113">
        <v>2620</v>
      </c>
      <c r="AD20" s="28"/>
    </row>
    <row r="21" spans="1:30" s="29" customFormat="1" ht="11.25">
      <c r="A21" s="31">
        <v>15</v>
      </c>
      <c r="B21" s="30"/>
      <c r="C21" s="49" t="s">
        <v>91</v>
      </c>
      <c r="D21" s="51" t="s">
        <v>91</v>
      </c>
      <c r="E21" s="65">
        <v>42615</v>
      </c>
      <c r="F21" s="52" t="s">
        <v>5</v>
      </c>
      <c r="G21" s="53">
        <v>106</v>
      </c>
      <c r="H21" s="53">
        <v>58</v>
      </c>
      <c r="I21" s="69">
        <v>58</v>
      </c>
      <c r="J21" s="54">
        <v>2</v>
      </c>
      <c r="K21" s="66">
        <v>6578.7</v>
      </c>
      <c r="L21" s="67">
        <v>601</v>
      </c>
      <c r="M21" s="66">
        <v>7755.25</v>
      </c>
      <c r="N21" s="67">
        <v>689</v>
      </c>
      <c r="O21" s="66">
        <v>6518.45</v>
      </c>
      <c r="P21" s="67">
        <v>571</v>
      </c>
      <c r="Q21" s="60">
        <f t="shared" si="0"/>
        <v>20852.4</v>
      </c>
      <c r="R21" s="61">
        <f t="shared" si="1"/>
        <v>1861</v>
      </c>
      <c r="S21" s="62">
        <f>R21/I21</f>
        <v>32.08620689655172</v>
      </c>
      <c r="T21" s="63">
        <v>7858</v>
      </c>
      <c r="U21" s="64">
        <f>IF(T21&lt;&gt;0,-(T21-R21)/T21,"")</f>
        <v>-0.7631712904046831</v>
      </c>
      <c r="V21" s="70">
        <v>85674.99</v>
      </c>
      <c r="W21" s="71">
        <v>7861</v>
      </c>
      <c r="X21" s="62">
        <f>W21/I21</f>
        <v>135.5344827586207</v>
      </c>
      <c r="Y21" s="78">
        <v>15525</v>
      </c>
      <c r="Z21" s="79">
        <f>IF(Y21&lt;&gt;0,-(Y21-W21)/Y21,"")</f>
        <v>-0.49365539452495977</v>
      </c>
      <c r="AA21" s="75">
        <v>250394.85</v>
      </c>
      <c r="AB21" s="76">
        <v>23386</v>
      </c>
      <c r="AC21" s="113">
        <v>2644</v>
      </c>
      <c r="AD21" s="28"/>
    </row>
    <row r="22" spans="1:30" s="29" customFormat="1" ht="11.25">
      <c r="A22" s="31">
        <v>16</v>
      </c>
      <c r="B22" s="87" t="s">
        <v>25</v>
      </c>
      <c r="C22" s="49" t="s">
        <v>101</v>
      </c>
      <c r="D22" s="51" t="s">
        <v>102</v>
      </c>
      <c r="E22" s="65">
        <v>42622</v>
      </c>
      <c r="F22" s="52" t="s">
        <v>37</v>
      </c>
      <c r="G22" s="53">
        <v>34</v>
      </c>
      <c r="H22" s="53">
        <v>35</v>
      </c>
      <c r="I22" s="69">
        <v>35</v>
      </c>
      <c r="J22" s="54">
        <v>1</v>
      </c>
      <c r="K22" s="66">
        <v>7832.7</v>
      </c>
      <c r="L22" s="67">
        <v>537</v>
      </c>
      <c r="M22" s="66">
        <v>10097</v>
      </c>
      <c r="N22" s="67">
        <v>700</v>
      </c>
      <c r="O22" s="66">
        <v>8223.9</v>
      </c>
      <c r="P22" s="67">
        <v>565</v>
      </c>
      <c r="Q22" s="60">
        <f t="shared" si="0"/>
        <v>26153.6</v>
      </c>
      <c r="R22" s="61">
        <f t="shared" si="1"/>
        <v>1802</v>
      </c>
      <c r="S22" s="62">
        <f>R22/I22</f>
        <v>51.48571428571429</v>
      </c>
      <c r="T22" s="63"/>
      <c r="U22" s="64"/>
      <c r="V22" s="70">
        <v>79226.03</v>
      </c>
      <c r="W22" s="72">
        <v>5676</v>
      </c>
      <c r="X22" s="62">
        <f>W22/I22</f>
        <v>162.17142857142858</v>
      </c>
      <c r="Y22" s="78"/>
      <c r="Z22" s="79"/>
      <c r="AA22" s="73">
        <v>79226.03</v>
      </c>
      <c r="AB22" s="74">
        <v>5676</v>
      </c>
      <c r="AC22" s="113">
        <v>2650</v>
      </c>
      <c r="AD22" s="28"/>
    </row>
    <row r="23" spans="1:30" s="29" customFormat="1" ht="11.25">
      <c r="A23" s="31">
        <v>17</v>
      </c>
      <c r="B23" s="30"/>
      <c r="C23" s="49" t="s">
        <v>95</v>
      </c>
      <c r="D23" s="51" t="s">
        <v>95</v>
      </c>
      <c r="E23" s="65">
        <v>42615</v>
      </c>
      <c r="F23" s="52" t="s">
        <v>1</v>
      </c>
      <c r="G23" s="53">
        <v>80</v>
      </c>
      <c r="H23" s="53">
        <v>33</v>
      </c>
      <c r="I23" s="69">
        <v>33</v>
      </c>
      <c r="J23" s="54">
        <v>2</v>
      </c>
      <c r="K23" s="66">
        <v>4762.6</v>
      </c>
      <c r="L23" s="67">
        <v>410</v>
      </c>
      <c r="M23" s="66">
        <v>5851.75</v>
      </c>
      <c r="N23" s="67">
        <v>504</v>
      </c>
      <c r="O23" s="66">
        <v>4956.55</v>
      </c>
      <c r="P23" s="67">
        <v>406</v>
      </c>
      <c r="Q23" s="60">
        <f t="shared" si="0"/>
        <v>15570.900000000001</v>
      </c>
      <c r="R23" s="61">
        <f t="shared" si="1"/>
        <v>1320</v>
      </c>
      <c r="S23" s="62">
        <f>R23/I23</f>
        <v>40</v>
      </c>
      <c r="T23" s="63">
        <v>5585</v>
      </c>
      <c r="U23" s="64">
        <f>IF(T23&lt;&gt;0,-(T23-R23)/T23,"")</f>
        <v>-0.7636526410026858</v>
      </c>
      <c r="V23" s="70">
        <v>63143.79</v>
      </c>
      <c r="W23" s="71">
        <v>5304</v>
      </c>
      <c r="X23" s="62">
        <f>W23/I23</f>
        <v>160.72727272727272</v>
      </c>
      <c r="Y23" s="78">
        <v>10975</v>
      </c>
      <c r="Z23" s="79">
        <f>IF(Y23&lt;&gt;0,-(Y23-W23)/Y23,"")</f>
        <v>-0.5167198177676537</v>
      </c>
      <c r="AA23" s="77">
        <v>184227.64</v>
      </c>
      <c r="AB23" s="78">
        <v>16279</v>
      </c>
      <c r="AC23" s="113">
        <v>2645</v>
      </c>
      <c r="AD23" s="28"/>
    </row>
    <row r="24" spans="1:30" s="29" customFormat="1" ht="11.25">
      <c r="A24" s="31">
        <v>18</v>
      </c>
      <c r="B24" s="30"/>
      <c r="C24" s="50" t="s">
        <v>85</v>
      </c>
      <c r="D24" s="55" t="s">
        <v>86</v>
      </c>
      <c r="E24" s="80">
        <v>42608</v>
      </c>
      <c r="F24" s="52" t="s">
        <v>4</v>
      </c>
      <c r="G24" s="56">
        <v>181</v>
      </c>
      <c r="H24" s="56">
        <v>13</v>
      </c>
      <c r="I24" s="69">
        <v>13</v>
      </c>
      <c r="J24" s="54">
        <v>3</v>
      </c>
      <c r="K24" s="66">
        <v>7152.65</v>
      </c>
      <c r="L24" s="67">
        <v>379</v>
      </c>
      <c r="M24" s="66">
        <v>7941.95</v>
      </c>
      <c r="N24" s="67">
        <v>417</v>
      </c>
      <c r="O24" s="66">
        <v>5771.45</v>
      </c>
      <c r="P24" s="67">
        <v>335</v>
      </c>
      <c r="Q24" s="60">
        <f t="shared" si="0"/>
        <v>20866.05</v>
      </c>
      <c r="R24" s="61">
        <f t="shared" si="1"/>
        <v>1131</v>
      </c>
      <c r="S24" s="62">
        <f>R24/I24</f>
        <v>87</v>
      </c>
      <c r="T24" s="63">
        <v>8409</v>
      </c>
      <c r="U24" s="64">
        <f>IF(T24&lt;&gt;0,-(T24-R24)/T24,"")</f>
        <v>-0.8655012486621477</v>
      </c>
      <c r="V24" s="70">
        <v>47927.94</v>
      </c>
      <c r="W24" s="71">
        <v>2716</v>
      </c>
      <c r="X24" s="62">
        <f>W24/I24</f>
        <v>208.92307692307693</v>
      </c>
      <c r="Y24" s="57">
        <v>16712</v>
      </c>
      <c r="Z24" s="79">
        <f>IF(Y24&lt;&gt;0,-(Y24-W24)/Y24,"")</f>
        <v>-0.83748204882719</v>
      </c>
      <c r="AA24" s="73">
        <v>628508.1699999999</v>
      </c>
      <c r="AB24" s="74">
        <v>51556</v>
      </c>
      <c r="AC24" s="113">
        <v>2635</v>
      </c>
      <c r="AD24" s="28"/>
    </row>
    <row r="25" spans="1:30" s="29" customFormat="1" ht="11.25">
      <c r="A25" s="31">
        <v>19</v>
      </c>
      <c r="B25" s="30"/>
      <c r="C25" s="49" t="s">
        <v>96</v>
      </c>
      <c r="D25" s="51" t="s">
        <v>97</v>
      </c>
      <c r="E25" s="65">
        <v>42615</v>
      </c>
      <c r="F25" s="52" t="s">
        <v>27</v>
      </c>
      <c r="G25" s="53">
        <v>32</v>
      </c>
      <c r="H25" s="53">
        <v>17</v>
      </c>
      <c r="I25" s="69">
        <v>17</v>
      </c>
      <c r="J25" s="54">
        <v>2</v>
      </c>
      <c r="K25" s="66">
        <v>4584.95</v>
      </c>
      <c r="L25" s="67">
        <v>260</v>
      </c>
      <c r="M25" s="66">
        <v>6569.65</v>
      </c>
      <c r="N25" s="67">
        <v>349</v>
      </c>
      <c r="O25" s="66">
        <v>5953.65</v>
      </c>
      <c r="P25" s="67">
        <v>284</v>
      </c>
      <c r="Q25" s="60">
        <f t="shared" si="0"/>
        <v>17108.25</v>
      </c>
      <c r="R25" s="61">
        <f t="shared" si="1"/>
        <v>893</v>
      </c>
      <c r="S25" s="62">
        <f>R25/I25</f>
        <v>52.529411764705884</v>
      </c>
      <c r="T25" s="63">
        <v>3576</v>
      </c>
      <c r="U25" s="64">
        <f>IF(T25&lt;&gt;0,-(T25-R25)/T25,"")</f>
        <v>-0.7502796420581656</v>
      </c>
      <c r="V25" s="70">
        <v>40164.66</v>
      </c>
      <c r="W25" s="71">
        <v>2100</v>
      </c>
      <c r="X25" s="62">
        <f>W25/I25</f>
        <v>123.52941176470588</v>
      </c>
      <c r="Y25" s="78">
        <v>6919</v>
      </c>
      <c r="Z25" s="79">
        <f>IF(Y25&lt;&gt;0,-(Y25-W25)/Y25,"")</f>
        <v>-0.6964879317820494</v>
      </c>
      <c r="AA25" s="75">
        <v>140258.16</v>
      </c>
      <c r="AB25" s="76">
        <v>9019</v>
      </c>
      <c r="AC25" s="113">
        <v>2653</v>
      </c>
      <c r="AD25" s="28"/>
    </row>
    <row r="26" spans="1:30" s="29" customFormat="1" ht="11.25">
      <c r="A26" s="31">
        <v>20</v>
      </c>
      <c r="B26" s="30"/>
      <c r="C26" s="49" t="s">
        <v>71</v>
      </c>
      <c r="D26" s="51" t="s">
        <v>71</v>
      </c>
      <c r="E26" s="65">
        <v>42594</v>
      </c>
      <c r="F26" s="52" t="s">
        <v>37</v>
      </c>
      <c r="G26" s="53">
        <v>74</v>
      </c>
      <c r="H26" s="53">
        <v>7</v>
      </c>
      <c r="I26" s="69">
        <v>7</v>
      </c>
      <c r="J26" s="54">
        <v>5</v>
      </c>
      <c r="K26" s="66">
        <v>4135.4</v>
      </c>
      <c r="L26" s="67">
        <v>175</v>
      </c>
      <c r="M26" s="66">
        <v>5518.45</v>
      </c>
      <c r="N26" s="67">
        <v>235</v>
      </c>
      <c r="O26" s="66">
        <v>4892.1</v>
      </c>
      <c r="P26" s="67">
        <v>207</v>
      </c>
      <c r="Q26" s="60">
        <f t="shared" si="0"/>
        <v>14545.949999999999</v>
      </c>
      <c r="R26" s="61">
        <f t="shared" si="1"/>
        <v>617</v>
      </c>
      <c r="S26" s="62">
        <f>R26/I26</f>
        <v>88.14285714285714</v>
      </c>
      <c r="T26" s="63">
        <v>2268</v>
      </c>
      <c r="U26" s="64">
        <f>IF(T26&lt;&gt;0,-(T26-R26)/T26,"")</f>
        <v>-0.7279541446208113</v>
      </c>
      <c r="V26" s="70">
        <v>30430.35</v>
      </c>
      <c r="W26" s="72">
        <v>1309</v>
      </c>
      <c r="X26" s="62">
        <f>W26/I26</f>
        <v>187</v>
      </c>
      <c r="Y26" s="78">
        <v>4326</v>
      </c>
      <c r="Z26" s="79">
        <f>IF(Y26&lt;&gt;0,-(Y26-W26)/Y26,"")</f>
        <v>-0.6974110032362459</v>
      </c>
      <c r="AA26" s="73">
        <v>732236.5</v>
      </c>
      <c r="AB26" s="74">
        <v>50772</v>
      </c>
      <c r="AC26" s="113">
        <v>2623</v>
      </c>
      <c r="AD26" s="28"/>
    </row>
    <row r="27" spans="1:30" s="29" customFormat="1" ht="11.25">
      <c r="A27" s="31">
        <v>21</v>
      </c>
      <c r="B27" s="87" t="s">
        <v>25</v>
      </c>
      <c r="C27" s="49" t="s">
        <v>105</v>
      </c>
      <c r="D27" s="58" t="s">
        <v>106</v>
      </c>
      <c r="E27" s="65">
        <v>42622</v>
      </c>
      <c r="F27" s="52" t="s">
        <v>38</v>
      </c>
      <c r="G27" s="53">
        <v>8</v>
      </c>
      <c r="H27" s="53">
        <v>8</v>
      </c>
      <c r="I27" s="69">
        <v>8</v>
      </c>
      <c r="J27" s="54">
        <v>1</v>
      </c>
      <c r="K27" s="66">
        <v>1132.99999999399</v>
      </c>
      <c r="L27" s="67">
        <v>77</v>
      </c>
      <c r="M27" s="66">
        <v>1452.0000000141</v>
      </c>
      <c r="N27" s="67">
        <v>101</v>
      </c>
      <c r="O27" s="66">
        <v>1595.99999999475</v>
      </c>
      <c r="P27" s="67">
        <v>101</v>
      </c>
      <c r="Q27" s="60">
        <f t="shared" si="0"/>
        <v>4181.000000002839</v>
      </c>
      <c r="R27" s="61">
        <f t="shared" si="1"/>
        <v>279</v>
      </c>
      <c r="S27" s="62">
        <f>R27/I27</f>
        <v>34.875</v>
      </c>
      <c r="T27" s="63"/>
      <c r="U27" s="64"/>
      <c r="V27" s="70">
        <v>10372.5</v>
      </c>
      <c r="W27" s="71">
        <v>730</v>
      </c>
      <c r="X27" s="62">
        <f>W27/I27</f>
        <v>91.25</v>
      </c>
      <c r="Y27" s="78"/>
      <c r="Z27" s="79"/>
      <c r="AA27" s="75">
        <v>10372.5</v>
      </c>
      <c r="AB27" s="76">
        <v>730</v>
      </c>
      <c r="AC27" s="113">
        <v>2646</v>
      </c>
      <c r="AD27" s="28"/>
    </row>
    <row r="28" spans="1:30" s="29" customFormat="1" ht="11.25">
      <c r="A28" s="31">
        <v>22</v>
      </c>
      <c r="B28" s="30"/>
      <c r="C28" s="50" t="s">
        <v>60</v>
      </c>
      <c r="D28" s="55" t="s">
        <v>60</v>
      </c>
      <c r="E28" s="80">
        <v>42580</v>
      </c>
      <c r="F28" s="52" t="s">
        <v>33</v>
      </c>
      <c r="G28" s="56">
        <v>298</v>
      </c>
      <c r="H28" s="56">
        <v>2</v>
      </c>
      <c r="I28" s="69">
        <v>2</v>
      </c>
      <c r="J28" s="54">
        <v>7</v>
      </c>
      <c r="K28" s="66">
        <v>1434</v>
      </c>
      <c r="L28" s="67">
        <v>73</v>
      </c>
      <c r="M28" s="66">
        <v>2030</v>
      </c>
      <c r="N28" s="67">
        <v>97</v>
      </c>
      <c r="O28" s="66">
        <v>1453</v>
      </c>
      <c r="P28" s="67">
        <v>74</v>
      </c>
      <c r="Q28" s="60">
        <f t="shared" si="0"/>
        <v>4917</v>
      </c>
      <c r="R28" s="61">
        <f t="shared" si="1"/>
        <v>244</v>
      </c>
      <c r="S28" s="62">
        <f>R28/I28</f>
        <v>122</v>
      </c>
      <c r="T28" s="63">
        <v>1308</v>
      </c>
      <c r="U28" s="64">
        <f>IF(T28&lt;&gt;0,-(T28-R28)/T28,"")</f>
        <v>-0.8134556574923547</v>
      </c>
      <c r="V28" s="70">
        <v>9120</v>
      </c>
      <c r="W28" s="72">
        <v>430</v>
      </c>
      <c r="X28" s="62">
        <f>W28/I28</f>
        <v>215</v>
      </c>
      <c r="Y28" s="57">
        <v>2154</v>
      </c>
      <c r="Z28" s="79">
        <f>IF(Y28&lt;&gt;0,-(Y28-W28)/Y28,"")</f>
        <v>-0.8003714020427113</v>
      </c>
      <c r="AA28" s="73">
        <v>4231970</v>
      </c>
      <c r="AB28" s="74">
        <v>352567</v>
      </c>
      <c r="AC28" s="113">
        <v>2609</v>
      </c>
      <c r="AD28" s="28"/>
    </row>
    <row r="29" spans="1:30" s="29" customFormat="1" ht="11.25">
      <c r="A29" s="31">
        <v>23</v>
      </c>
      <c r="B29" s="30"/>
      <c r="C29" s="50" t="s">
        <v>76</v>
      </c>
      <c r="D29" s="55" t="s">
        <v>79</v>
      </c>
      <c r="E29" s="80">
        <v>42601</v>
      </c>
      <c r="F29" s="52" t="s">
        <v>33</v>
      </c>
      <c r="G29" s="56">
        <v>200</v>
      </c>
      <c r="H29" s="56">
        <v>4</v>
      </c>
      <c r="I29" s="69">
        <v>4</v>
      </c>
      <c r="J29" s="54">
        <v>4</v>
      </c>
      <c r="K29" s="66">
        <v>342</v>
      </c>
      <c r="L29" s="67">
        <v>24</v>
      </c>
      <c r="M29" s="66">
        <v>2029</v>
      </c>
      <c r="N29" s="67">
        <v>141</v>
      </c>
      <c r="O29" s="66">
        <v>1286</v>
      </c>
      <c r="P29" s="67">
        <v>87</v>
      </c>
      <c r="Q29" s="60">
        <f t="shared" si="0"/>
        <v>3657</v>
      </c>
      <c r="R29" s="61">
        <f t="shared" si="1"/>
        <v>252</v>
      </c>
      <c r="S29" s="62">
        <f>R29/I29</f>
        <v>63</v>
      </c>
      <c r="T29" s="63">
        <v>7064</v>
      </c>
      <c r="U29" s="64">
        <f>IF(T29&lt;&gt;0,-(T29-R29)/T29,"")</f>
        <v>-0.964326160815402</v>
      </c>
      <c r="V29" s="70">
        <v>7822</v>
      </c>
      <c r="W29" s="72">
        <v>536</v>
      </c>
      <c r="X29" s="62">
        <f>W29/I29</f>
        <v>134</v>
      </c>
      <c r="Y29" s="57">
        <v>12648</v>
      </c>
      <c r="Z29" s="79">
        <f>IF(Y29&lt;&gt;0,-(Y29-W29)/Y29,"")</f>
        <v>-0.9576217583807717</v>
      </c>
      <c r="AA29" s="73">
        <v>1220718</v>
      </c>
      <c r="AB29" s="74">
        <v>109840</v>
      </c>
      <c r="AC29" s="113">
        <v>2638</v>
      </c>
      <c r="AD29" s="28"/>
    </row>
    <row r="30" spans="1:30" s="29" customFormat="1" ht="11.25">
      <c r="A30" s="31">
        <v>24</v>
      </c>
      <c r="B30" s="30"/>
      <c r="C30" s="49" t="s">
        <v>63</v>
      </c>
      <c r="D30" s="51" t="s">
        <v>64</v>
      </c>
      <c r="E30" s="65">
        <v>42580</v>
      </c>
      <c r="F30" s="52" t="s">
        <v>1</v>
      </c>
      <c r="G30" s="53">
        <v>102</v>
      </c>
      <c r="H30" s="53">
        <v>1</v>
      </c>
      <c r="I30" s="69">
        <v>1</v>
      </c>
      <c r="J30" s="54">
        <v>7</v>
      </c>
      <c r="K30" s="66">
        <v>945</v>
      </c>
      <c r="L30" s="67">
        <v>27</v>
      </c>
      <c r="M30" s="66">
        <v>945</v>
      </c>
      <c r="N30" s="67">
        <v>27</v>
      </c>
      <c r="O30" s="66">
        <v>907</v>
      </c>
      <c r="P30" s="67">
        <v>29</v>
      </c>
      <c r="Q30" s="60">
        <f t="shared" si="0"/>
        <v>2797</v>
      </c>
      <c r="R30" s="61">
        <f t="shared" si="1"/>
        <v>83</v>
      </c>
      <c r="S30" s="62">
        <f>R30/I30</f>
        <v>83</v>
      </c>
      <c r="T30" s="63">
        <v>147</v>
      </c>
      <c r="U30" s="64">
        <f>IF(T30&lt;&gt;0,-(T30-R30)/T30,"")</f>
        <v>-0.43537414965986393</v>
      </c>
      <c r="V30" s="70">
        <v>5551</v>
      </c>
      <c r="W30" s="71">
        <v>164</v>
      </c>
      <c r="X30" s="62">
        <f>W30/I30</f>
        <v>164</v>
      </c>
      <c r="Y30" s="78">
        <v>277</v>
      </c>
      <c r="Z30" s="79">
        <f>IF(Y30&lt;&gt;0,-(Y30-W30)/Y30,"")</f>
        <v>-0.40794223826714804</v>
      </c>
      <c r="AA30" s="77">
        <v>519557.18</v>
      </c>
      <c r="AB30" s="78">
        <v>38146</v>
      </c>
      <c r="AC30" s="113">
        <v>2613</v>
      </c>
      <c r="AD30" s="28"/>
    </row>
    <row r="31" spans="1:30" s="29" customFormat="1" ht="11.25">
      <c r="A31" s="31">
        <v>25</v>
      </c>
      <c r="B31" s="30"/>
      <c r="C31" s="49" t="s">
        <v>72</v>
      </c>
      <c r="D31" s="58" t="s">
        <v>73</v>
      </c>
      <c r="E31" s="65">
        <v>42594</v>
      </c>
      <c r="F31" s="52" t="s">
        <v>38</v>
      </c>
      <c r="G31" s="53">
        <v>7</v>
      </c>
      <c r="H31" s="53">
        <v>6</v>
      </c>
      <c r="I31" s="69">
        <v>6</v>
      </c>
      <c r="J31" s="54">
        <v>5</v>
      </c>
      <c r="K31" s="66">
        <v>404.000000008888</v>
      </c>
      <c r="L31" s="67">
        <v>28</v>
      </c>
      <c r="M31" s="66">
        <v>445.999999997088</v>
      </c>
      <c r="N31" s="67">
        <v>35</v>
      </c>
      <c r="O31" s="66">
        <v>729.000000014649</v>
      </c>
      <c r="P31" s="67">
        <v>56</v>
      </c>
      <c r="Q31" s="60">
        <f t="shared" si="0"/>
        <v>1579.000000020625</v>
      </c>
      <c r="R31" s="61">
        <f t="shared" si="1"/>
        <v>119</v>
      </c>
      <c r="S31" s="62">
        <f>R31/I31</f>
        <v>19.833333333333332</v>
      </c>
      <c r="T31" s="63">
        <v>424</v>
      </c>
      <c r="U31" s="64">
        <f>IF(T31&lt;&gt;0,-(T31-R31)/T31,"")</f>
        <v>-0.7193396226415094</v>
      </c>
      <c r="V31" s="70">
        <v>4636</v>
      </c>
      <c r="W31" s="71">
        <v>321</v>
      </c>
      <c r="X31" s="62">
        <f>W31/I31</f>
        <v>53.5</v>
      </c>
      <c r="Y31" s="78">
        <v>771</v>
      </c>
      <c r="Z31" s="79">
        <f>IF(Y31&lt;&gt;0,-(Y31-W31)/Y31,"")</f>
        <v>-0.5836575875486382</v>
      </c>
      <c r="AA31" s="75">
        <v>70749</v>
      </c>
      <c r="AB31" s="76">
        <v>5323</v>
      </c>
      <c r="AC31" s="113">
        <v>2626</v>
      </c>
      <c r="AD31" s="28"/>
    </row>
    <row r="32" spans="1:30" s="29" customFormat="1" ht="11.25">
      <c r="A32" s="31">
        <v>26</v>
      </c>
      <c r="B32" s="27"/>
      <c r="C32" s="50" t="s">
        <v>62</v>
      </c>
      <c r="D32" s="55" t="s">
        <v>61</v>
      </c>
      <c r="E32" s="80">
        <v>42580</v>
      </c>
      <c r="F32" s="52" t="s">
        <v>34</v>
      </c>
      <c r="G32" s="56">
        <v>248</v>
      </c>
      <c r="H32" s="56">
        <v>1</v>
      </c>
      <c r="I32" s="69">
        <v>1</v>
      </c>
      <c r="J32" s="54">
        <v>7</v>
      </c>
      <c r="K32" s="66">
        <v>0</v>
      </c>
      <c r="L32" s="67">
        <v>0</v>
      </c>
      <c r="M32" s="66">
        <v>0</v>
      </c>
      <c r="N32" s="67">
        <v>0</v>
      </c>
      <c r="O32" s="66">
        <v>0</v>
      </c>
      <c r="P32" s="67">
        <v>0</v>
      </c>
      <c r="Q32" s="60">
        <f t="shared" si="0"/>
        <v>0</v>
      </c>
      <c r="R32" s="61">
        <f t="shared" si="1"/>
        <v>0</v>
      </c>
      <c r="S32" s="62">
        <f>R32/I32</f>
        <v>0</v>
      </c>
      <c r="T32" s="63">
        <v>73</v>
      </c>
      <c r="U32" s="64">
        <f>IF(T32&lt;&gt;0,-(T32-R32)/T32,"")</f>
        <v>-1</v>
      </c>
      <c r="V32" s="70">
        <v>3570</v>
      </c>
      <c r="W32" s="71">
        <v>357</v>
      </c>
      <c r="X32" s="62">
        <f>W32/I32</f>
        <v>357</v>
      </c>
      <c r="Y32" s="57">
        <v>133</v>
      </c>
      <c r="Z32" s="79">
        <f>IF(Y32&lt;&gt;0,-(Y32-W32)/Y32,"")</f>
        <v>1.6842105263157894</v>
      </c>
      <c r="AA32" s="73">
        <v>1332310</v>
      </c>
      <c r="AB32" s="74">
        <v>97990</v>
      </c>
      <c r="AC32" s="113">
        <v>2611</v>
      </c>
      <c r="AD32" s="28"/>
    </row>
    <row r="33" spans="1:30" s="29" customFormat="1" ht="11.25">
      <c r="A33" s="31">
        <v>27</v>
      </c>
      <c r="B33" s="27"/>
      <c r="C33" s="50" t="s">
        <v>69</v>
      </c>
      <c r="D33" s="55" t="s">
        <v>70</v>
      </c>
      <c r="E33" s="80">
        <v>42587</v>
      </c>
      <c r="F33" s="52" t="s">
        <v>34</v>
      </c>
      <c r="G33" s="56">
        <v>166</v>
      </c>
      <c r="H33" s="56">
        <v>2</v>
      </c>
      <c r="I33" s="69">
        <v>2</v>
      </c>
      <c r="J33" s="54">
        <v>6</v>
      </c>
      <c r="K33" s="66">
        <v>0</v>
      </c>
      <c r="L33" s="67">
        <v>0</v>
      </c>
      <c r="M33" s="66">
        <v>0</v>
      </c>
      <c r="N33" s="67">
        <v>0</v>
      </c>
      <c r="O33" s="66">
        <v>0</v>
      </c>
      <c r="P33" s="67">
        <v>0</v>
      </c>
      <c r="Q33" s="60">
        <f t="shared" si="0"/>
        <v>0</v>
      </c>
      <c r="R33" s="61">
        <f t="shared" si="1"/>
        <v>0</v>
      </c>
      <c r="S33" s="62">
        <f>R33/I33</f>
        <v>0</v>
      </c>
      <c r="T33" s="63">
        <v>31</v>
      </c>
      <c r="U33" s="64">
        <f>IF(T33&lt;&gt;0,-(T33-R33)/T33,"")</f>
        <v>-1</v>
      </c>
      <c r="V33" s="70">
        <v>3570</v>
      </c>
      <c r="W33" s="71">
        <v>357</v>
      </c>
      <c r="X33" s="62">
        <f>W33/I33</f>
        <v>178.5</v>
      </c>
      <c r="Y33" s="57">
        <v>63</v>
      </c>
      <c r="Z33" s="79">
        <f>IF(Y33&lt;&gt;0,-(Y33-W33)/Y33,"")</f>
        <v>4.666666666666667</v>
      </c>
      <c r="AA33" s="73">
        <v>1322996</v>
      </c>
      <c r="AB33" s="74">
        <v>114521</v>
      </c>
      <c r="AC33" s="113">
        <v>2619</v>
      </c>
      <c r="AD33" s="28"/>
    </row>
    <row r="34" spans="1:30" s="29" customFormat="1" ht="11.25">
      <c r="A34" s="31">
        <v>28</v>
      </c>
      <c r="B34" s="30"/>
      <c r="C34" s="49" t="s">
        <v>81</v>
      </c>
      <c r="D34" s="58" t="s">
        <v>80</v>
      </c>
      <c r="E34" s="65">
        <v>42608</v>
      </c>
      <c r="F34" s="52" t="s">
        <v>38</v>
      </c>
      <c r="G34" s="53">
        <v>8</v>
      </c>
      <c r="H34" s="53">
        <v>8</v>
      </c>
      <c r="I34" s="69">
        <v>8</v>
      </c>
      <c r="J34" s="54">
        <v>3</v>
      </c>
      <c r="K34" s="66">
        <v>352.000000015057</v>
      </c>
      <c r="L34" s="67">
        <v>31</v>
      </c>
      <c r="M34" s="66">
        <v>218.0000000105</v>
      </c>
      <c r="N34" s="67">
        <v>18</v>
      </c>
      <c r="O34" s="66">
        <v>165.000000004288</v>
      </c>
      <c r="P34" s="67">
        <v>14</v>
      </c>
      <c r="Q34" s="60">
        <f t="shared" si="0"/>
        <v>735.0000000298451</v>
      </c>
      <c r="R34" s="61">
        <f t="shared" si="1"/>
        <v>63</v>
      </c>
      <c r="S34" s="62">
        <f>R34/I34</f>
        <v>7.875</v>
      </c>
      <c r="T34" s="63">
        <v>335</v>
      </c>
      <c r="U34" s="64">
        <f>IF(T34&lt;&gt;0,-(T34-R34)/T34,"")</f>
        <v>-0.8119402985074626</v>
      </c>
      <c r="V34" s="70">
        <v>2986</v>
      </c>
      <c r="W34" s="71">
        <v>267</v>
      </c>
      <c r="X34" s="62">
        <f>W34/I34</f>
        <v>33.375</v>
      </c>
      <c r="Y34" s="78">
        <v>578</v>
      </c>
      <c r="Z34" s="79">
        <f>IF(Y34&lt;&gt;0,-(Y34-W34)/Y34,"")</f>
        <v>-0.5380622837370242</v>
      </c>
      <c r="AA34" s="75">
        <v>19913.5</v>
      </c>
      <c r="AB34" s="76">
        <v>1580</v>
      </c>
      <c r="AC34" s="113">
        <v>2634</v>
      </c>
      <c r="AD34" s="28"/>
    </row>
    <row r="35" spans="1:30" s="29" customFormat="1" ht="11.25">
      <c r="A35" s="31">
        <v>29</v>
      </c>
      <c r="B35" s="30"/>
      <c r="C35" s="49" t="s">
        <v>84</v>
      </c>
      <c r="D35" s="51" t="s">
        <v>83</v>
      </c>
      <c r="E35" s="65">
        <v>42608</v>
      </c>
      <c r="F35" s="52" t="s">
        <v>5</v>
      </c>
      <c r="G35" s="53">
        <v>136</v>
      </c>
      <c r="H35" s="53">
        <v>11</v>
      </c>
      <c r="I35" s="69">
        <v>11</v>
      </c>
      <c r="J35" s="54">
        <v>3</v>
      </c>
      <c r="K35" s="66">
        <v>148</v>
      </c>
      <c r="L35" s="67">
        <v>20</v>
      </c>
      <c r="M35" s="66">
        <v>373</v>
      </c>
      <c r="N35" s="67">
        <v>51</v>
      </c>
      <c r="O35" s="66">
        <v>245</v>
      </c>
      <c r="P35" s="67">
        <v>31</v>
      </c>
      <c r="Q35" s="60">
        <f t="shared" si="0"/>
        <v>766</v>
      </c>
      <c r="R35" s="61">
        <f t="shared" si="1"/>
        <v>102</v>
      </c>
      <c r="S35" s="62">
        <f>R35/I35</f>
        <v>9.272727272727273</v>
      </c>
      <c r="T35" s="63">
        <v>2227</v>
      </c>
      <c r="U35" s="64">
        <f>IF(T35&lt;&gt;0,-(T35-R35)/T35,"")</f>
        <v>-0.9541984732824428</v>
      </c>
      <c r="V35" s="70">
        <v>2729.5</v>
      </c>
      <c r="W35" s="71">
        <v>336</v>
      </c>
      <c r="X35" s="62">
        <f>W35/I35</f>
        <v>30.545454545454547</v>
      </c>
      <c r="Y35" s="78">
        <v>4126</v>
      </c>
      <c r="Z35" s="79">
        <f>IF(Y35&lt;&gt;0,-(Y35-W35)/Y35,"")</f>
        <v>-0.9185651963160446</v>
      </c>
      <c r="AA35" s="75">
        <v>224423.65</v>
      </c>
      <c r="AB35" s="76">
        <v>20182</v>
      </c>
      <c r="AC35" s="113">
        <v>2367</v>
      </c>
      <c r="AD35" s="28"/>
    </row>
    <row r="36" spans="1:30" s="29" customFormat="1" ht="11.25">
      <c r="A36" s="31">
        <v>30</v>
      </c>
      <c r="B36" s="30"/>
      <c r="C36" s="49" t="s">
        <v>32</v>
      </c>
      <c r="D36" s="51" t="s">
        <v>32</v>
      </c>
      <c r="E36" s="65">
        <v>42363</v>
      </c>
      <c r="F36" s="52" t="s">
        <v>45</v>
      </c>
      <c r="G36" s="53">
        <v>8</v>
      </c>
      <c r="H36" s="53">
        <v>1</v>
      </c>
      <c r="I36" s="69">
        <v>1</v>
      </c>
      <c r="J36" s="54">
        <v>13</v>
      </c>
      <c r="K36" s="66">
        <v>0</v>
      </c>
      <c r="L36" s="67">
        <v>0</v>
      </c>
      <c r="M36" s="66">
        <v>0</v>
      </c>
      <c r="N36" s="67">
        <v>0</v>
      </c>
      <c r="O36" s="66">
        <v>0</v>
      </c>
      <c r="P36" s="67">
        <v>0</v>
      </c>
      <c r="Q36" s="60">
        <f t="shared" si="0"/>
        <v>0</v>
      </c>
      <c r="R36" s="61">
        <f t="shared" si="1"/>
        <v>0</v>
      </c>
      <c r="S36" s="62">
        <f>R36/I36</f>
        <v>0</v>
      </c>
      <c r="T36" s="63">
        <v>0</v>
      </c>
      <c r="U36" s="64">
        <f>IF(T36&lt;&gt;0,-(T36-R36)/T36,"")</f>
      </c>
      <c r="V36" s="70">
        <v>2376</v>
      </c>
      <c r="W36" s="71">
        <v>475</v>
      </c>
      <c r="X36" s="62">
        <f>W36/I36</f>
        <v>475</v>
      </c>
      <c r="Y36" s="78">
        <v>475</v>
      </c>
      <c r="Z36" s="79">
        <f>IF(Y36&lt;&gt;0,-(Y36-W36)/Y36,"")</f>
        <v>0</v>
      </c>
      <c r="AA36" s="75">
        <v>69811.1</v>
      </c>
      <c r="AB36" s="76">
        <v>6783</v>
      </c>
      <c r="AC36" s="113">
        <v>2401</v>
      </c>
      <c r="AD36" s="28"/>
    </row>
    <row r="37" spans="1:30" s="29" customFormat="1" ht="11.25">
      <c r="A37" s="31">
        <v>31</v>
      </c>
      <c r="B37" s="30"/>
      <c r="C37" s="50" t="s">
        <v>46</v>
      </c>
      <c r="D37" s="59" t="s">
        <v>46</v>
      </c>
      <c r="E37" s="80">
        <v>42509</v>
      </c>
      <c r="F37" s="52" t="s">
        <v>4</v>
      </c>
      <c r="G37" s="56">
        <v>325</v>
      </c>
      <c r="H37" s="56">
        <v>1</v>
      </c>
      <c r="I37" s="69">
        <v>1</v>
      </c>
      <c r="J37" s="54">
        <v>8</v>
      </c>
      <c r="K37" s="66">
        <v>0</v>
      </c>
      <c r="L37" s="67">
        <v>0</v>
      </c>
      <c r="M37" s="66">
        <v>0</v>
      </c>
      <c r="N37" s="67">
        <v>0</v>
      </c>
      <c r="O37" s="66">
        <v>2000</v>
      </c>
      <c r="P37" s="67">
        <v>200</v>
      </c>
      <c r="Q37" s="60">
        <f t="shared" si="0"/>
        <v>2000</v>
      </c>
      <c r="R37" s="61">
        <f t="shared" si="1"/>
        <v>200</v>
      </c>
      <c r="S37" s="62">
        <f>R37/I37</f>
        <v>200</v>
      </c>
      <c r="T37" s="63">
        <v>200</v>
      </c>
      <c r="U37" s="64">
        <f>IF(T37&lt;&gt;0,-(T37-R37)/T37,"")</f>
        <v>0</v>
      </c>
      <c r="V37" s="70">
        <v>2000</v>
      </c>
      <c r="W37" s="71">
        <v>200</v>
      </c>
      <c r="X37" s="62">
        <f>W37/I37</f>
        <v>200</v>
      </c>
      <c r="Y37" s="57">
        <v>200</v>
      </c>
      <c r="Z37" s="79">
        <f>IF(Y37&lt;&gt;0,-(Y37-W37)/Y37,"")</f>
        <v>0</v>
      </c>
      <c r="AA37" s="73">
        <v>7172880.760000001</v>
      </c>
      <c r="AB37" s="74">
        <v>546829</v>
      </c>
      <c r="AC37" s="113">
        <v>2525</v>
      </c>
      <c r="AD37" s="28"/>
    </row>
    <row r="38" spans="1:30" s="29" customFormat="1" ht="11.25">
      <c r="A38" s="31">
        <v>32</v>
      </c>
      <c r="B38" s="30"/>
      <c r="C38" s="49" t="s">
        <v>42</v>
      </c>
      <c r="D38" s="51" t="s">
        <v>43</v>
      </c>
      <c r="E38" s="65">
        <v>42461</v>
      </c>
      <c r="F38" s="52" t="s">
        <v>37</v>
      </c>
      <c r="G38" s="53">
        <v>1</v>
      </c>
      <c r="H38" s="53">
        <v>1</v>
      </c>
      <c r="I38" s="69">
        <v>1</v>
      </c>
      <c r="J38" s="54">
        <v>11</v>
      </c>
      <c r="K38" s="66">
        <v>0</v>
      </c>
      <c r="L38" s="67">
        <v>0</v>
      </c>
      <c r="M38" s="66">
        <v>0</v>
      </c>
      <c r="N38" s="67">
        <v>0</v>
      </c>
      <c r="O38" s="66">
        <v>0</v>
      </c>
      <c r="P38" s="67">
        <v>0</v>
      </c>
      <c r="Q38" s="60">
        <f t="shared" si="0"/>
        <v>0</v>
      </c>
      <c r="R38" s="61">
        <f t="shared" si="1"/>
        <v>0</v>
      </c>
      <c r="S38" s="62">
        <f>R38/I38</f>
        <v>0</v>
      </c>
      <c r="T38" s="63">
        <v>0</v>
      </c>
      <c r="U38" s="64">
        <f>IF(T38&lt;&gt;0,-(T38-R38)/T38,"")</f>
      </c>
      <c r="V38" s="70">
        <v>1782</v>
      </c>
      <c r="W38" s="72">
        <v>356</v>
      </c>
      <c r="X38" s="62">
        <f>W38/I38</f>
        <v>356</v>
      </c>
      <c r="Y38" s="78">
        <v>29</v>
      </c>
      <c r="Z38" s="79">
        <f>IF(Y38&lt;&gt;0,-(Y38-W38)/Y38,"")</f>
        <v>11.275862068965518</v>
      </c>
      <c r="AA38" s="73">
        <v>77829.8</v>
      </c>
      <c r="AB38" s="74">
        <v>6242</v>
      </c>
      <c r="AC38" s="113">
        <v>2473</v>
      </c>
      <c r="AD38" s="28"/>
    </row>
    <row r="39" spans="1:30" s="29" customFormat="1" ht="11.25">
      <c r="A39" s="31">
        <v>33</v>
      </c>
      <c r="B39" s="30"/>
      <c r="C39" s="50" t="s">
        <v>39</v>
      </c>
      <c r="D39" s="55" t="s">
        <v>40</v>
      </c>
      <c r="E39" s="80">
        <v>42447</v>
      </c>
      <c r="F39" s="52" t="s">
        <v>4</v>
      </c>
      <c r="G39" s="56">
        <v>273</v>
      </c>
      <c r="H39" s="56">
        <v>1</v>
      </c>
      <c r="I39" s="69">
        <v>1</v>
      </c>
      <c r="J39" s="54">
        <v>18</v>
      </c>
      <c r="K39" s="66">
        <v>0</v>
      </c>
      <c r="L39" s="67">
        <v>0</v>
      </c>
      <c r="M39" s="66">
        <v>0</v>
      </c>
      <c r="N39" s="67">
        <v>0</v>
      </c>
      <c r="O39" s="66">
        <v>1500</v>
      </c>
      <c r="P39" s="67">
        <v>150</v>
      </c>
      <c r="Q39" s="60">
        <f t="shared" si="0"/>
        <v>1500</v>
      </c>
      <c r="R39" s="61">
        <f t="shared" si="1"/>
        <v>150</v>
      </c>
      <c r="S39" s="62">
        <f>R39/I39</f>
        <v>150</v>
      </c>
      <c r="T39" s="63">
        <v>200</v>
      </c>
      <c r="U39" s="64">
        <f>IF(T39&lt;&gt;0,-(T39-R39)/T39,"")</f>
        <v>-0.25</v>
      </c>
      <c r="V39" s="70">
        <v>1500</v>
      </c>
      <c r="W39" s="71">
        <v>150</v>
      </c>
      <c r="X39" s="62">
        <f>W39/I39</f>
        <v>150</v>
      </c>
      <c r="Y39" s="57">
        <v>200</v>
      </c>
      <c r="Z39" s="79">
        <f>IF(Y39&lt;&gt;0,-(Y39-W39)/Y39,"")</f>
        <v>-0.25</v>
      </c>
      <c r="AA39" s="88">
        <v>4190531.3099999996</v>
      </c>
      <c r="AB39" s="89">
        <v>347484</v>
      </c>
      <c r="AC39" s="113">
        <v>2457</v>
      </c>
      <c r="AD39" s="28"/>
    </row>
    <row r="40" spans="1:30" s="29" customFormat="1" ht="11.25">
      <c r="A40" s="31">
        <v>34</v>
      </c>
      <c r="B40" s="30"/>
      <c r="C40" s="49" t="s">
        <v>111</v>
      </c>
      <c r="D40" s="58" t="s">
        <v>111</v>
      </c>
      <c r="E40" s="65">
        <v>42629</v>
      </c>
      <c r="F40" s="52" t="s">
        <v>38</v>
      </c>
      <c r="G40" s="53">
        <v>6</v>
      </c>
      <c r="H40" s="53">
        <v>6</v>
      </c>
      <c r="I40" s="69">
        <v>6</v>
      </c>
      <c r="J40" s="54">
        <v>0</v>
      </c>
      <c r="K40" s="66"/>
      <c r="L40" s="67"/>
      <c r="M40" s="66"/>
      <c r="N40" s="67"/>
      <c r="O40" s="66"/>
      <c r="P40" s="67"/>
      <c r="Q40" s="60"/>
      <c r="R40" s="61"/>
      <c r="S40" s="62"/>
      <c r="T40" s="63"/>
      <c r="U40" s="64"/>
      <c r="V40" s="70">
        <v>1471</v>
      </c>
      <c r="W40" s="71">
        <v>157</v>
      </c>
      <c r="X40" s="62">
        <f>W40/I40</f>
        <v>26.166666666666668</v>
      </c>
      <c r="Y40" s="78"/>
      <c r="Z40" s="79"/>
      <c r="AA40" s="75">
        <v>1471</v>
      </c>
      <c r="AB40" s="76">
        <v>157</v>
      </c>
      <c r="AC40" s="113">
        <v>2658</v>
      </c>
      <c r="AD40" s="28"/>
    </row>
    <row r="41" spans="1:30" s="29" customFormat="1" ht="11.25">
      <c r="A41" s="31">
        <v>35</v>
      </c>
      <c r="B41" s="30"/>
      <c r="C41" s="49" t="s">
        <v>65</v>
      </c>
      <c r="D41" s="58" t="s">
        <v>66</v>
      </c>
      <c r="E41" s="65">
        <v>42587</v>
      </c>
      <c r="F41" s="52" t="s">
        <v>38</v>
      </c>
      <c r="G41" s="53">
        <v>9</v>
      </c>
      <c r="H41" s="53">
        <v>2</v>
      </c>
      <c r="I41" s="69">
        <v>2</v>
      </c>
      <c r="J41" s="54">
        <v>6</v>
      </c>
      <c r="K41" s="66">
        <v>24.0000000016981</v>
      </c>
      <c r="L41" s="67">
        <v>2</v>
      </c>
      <c r="M41" s="66">
        <v>60.0000000042451</v>
      </c>
      <c r="N41" s="67">
        <v>5</v>
      </c>
      <c r="O41" s="66">
        <v>65.999999989898</v>
      </c>
      <c r="P41" s="67">
        <v>5</v>
      </c>
      <c r="Q41" s="60">
        <f aca="true" t="shared" si="2" ref="Q41:Q50">K41+M41+O41</f>
        <v>149.99999999584122</v>
      </c>
      <c r="R41" s="61">
        <f aca="true" t="shared" si="3" ref="R41:R50">L41+N41+P41</f>
        <v>12</v>
      </c>
      <c r="S41" s="62">
        <f>R41/I41</f>
        <v>6</v>
      </c>
      <c r="T41" s="63">
        <v>66</v>
      </c>
      <c r="U41" s="64">
        <f>IF(T41&lt;&gt;0,-(T41-R41)/T41,"")</f>
        <v>-0.8181818181818182</v>
      </c>
      <c r="V41" s="70">
        <v>1198</v>
      </c>
      <c r="W41" s="71">
        <v>99</v>
      </c>
      <c r="X41" s="62">
        <f>W41/I41</f>
        <v>49.5</v>
      </c>
      <c r="Y41" s="78">
        <v>143</v>
      </c>
      <c r="Z41" s="79">
        <f>IF(Y41&lt;&gt;0,-(Y41-W41)/Y41,"")</f>
        <v>-0.3076923076923077</v>
      </c>
      <c r="AA41" s="75">
        <v>80178.59</v>
      </c>
      <c r="AB41" s="76">
        <v>6016</v>
      </c>
      <c r="AC41" s="113">
        <v>2617</v>
      </c>
      <c r="AD41" s="28"/>
    </row>
    <row r="42" spans="1:30" s="29" customFormat="1" ht="11.25">
      <c r="A42" s="31">
        <v>36</v>
      </c>
      <c r="B42" s="27"/>
      <c r="C42" s="50" t="s">
        <v>51</v>
      </c>
      <c r="D42" s="55" t="s">
        <v>52</v>
      </c>
      <c r="E42" s="80">
        <v>42559</v>
      </c>
      <c r="F42" s="52" t="s">
        <v>34</v>
      </c>
      <c r="G42" s="56">
        <v>313</v>
      </c>
      <c r="H42" s="56">
        <v>1</v>
      </c>
      <c r="I42" s="69">
        <v>1</v>
      </c>
      <c r="J42" s="54">
        <v>9</v>
      </c>
      <c r="K42" s="66">
        <v>135</v>
      </c>
      <c r="L42" s="67">
        <v>16</v>
      </c>
      <c r="M42" s="66">
        <v>140</v>
      </c>
      <c r="N42" s="67">
        <v>16</v>
      </c>
      <c r="O42" s="66">
        <v>32</v>
      </c>
      <c r="P42" s="67">
        <v>4</v>
      </c>
      <c r="Q42" s="60">
        <f t="shared" si="2"/>
        <v>307</v>
      </c>
      <c r="R42" s="61">
        <f t="shared" si="3"/>
        <v>36</v>
      </c>
      <c r="S42" s="62">
        <f>R42/I42</f>
        <v>36</v>
      </c>
      <c r="T42" s="63">
        <v>55</v>
      </c>
      <c r="U42" s="64">
        <f>IF(T42&lt;&gt;0,-(T42-R42)/T42,"")</f>
        <v>-0.34545454545454546</v>
      </c>
      <c r="V42" s="70">
        <v>769</v>
      </c>
      <c r="W42" s="71">
        <v>87</v>
      </c>
      <c r="X42" s="62">
        <f>W42/I42</f>
        <v>87</v>
      </c>
      <c r="Y42" s="57">
        <v>133</v>
      </c>
      <c r="Z42" s="79">
        <f>IF(Y42&lt;&gt;0,-(Y42-W42)/Y42,"")</f>
        <v>-0.3458646616541353</v>
      </c>
      <c r="AA42" s="73">
        <v>4685406</v>
      </c>
      <c r="AB42" s="74">
        <v>376128</v>
      </c>
      <c r="AC42" s="113">
        <v>2565</v>
      </c>
      <c r="AD42" s="28"/>
    </row>
    <row r="43" spans="1:30" s="29" customFormat="1" ht="11.25">
      <c r="A43" s="31">
        <v>37</v>
      </c>
      <c r="B43" s="30"/>
      <c r="C43" s="50" t="s">
        <v>50</v>
      </c>
      <c r="D43" s="59" t="s">
        <v>50</v>
      </c>
      <c r="E43" s="80">
        <v>42552</v>
      </c>
      <c r="F43" s="52" t="s">
        <v>4</v>
      </c>
      <c r="G43" s="56">
        <v>247</v>
      </c>
      <c r="H43" s="56">
        <v>1</v>
      </c>
      <c r="I43" s="69">
        <v>1</v>
      </c>
      <c r="J43" s="54">
        <v>11</v>
      </c>
      <c r="K43" s="66">
        <v>300</v>
      </c>
      <c r="L43" s="67">
        <v>37</v>
      </c>
      <c r="M43" s="66">
        <v>72</v>
      </c>
      <c r="N43" s="67">
        <v>9</v>
      </c>
      <c r="O43" s="66">
        <v>40</v>
      </c>
      <c r="P43" s="67">
        <v>5</v>
      </c>
      <c r="Q43" s="60">
        <f t="shared" si="2"/>
        <v>412</v>
      </c>
      <c r="R43" s="61">
        <f t="shared" si="3"/>
        <v>51</v>
      </c>
      <c r="S43" s="62">
        <f>R43/I43</f>
        <v>51</v>
      </c>
      <c r="T43" s="63">
        <v>64</v>
      </c>
      <c r="U43" s="64">
        <f>IF(T43&lt;&gt;0,-(T43-R43)/T43,"")</f>
        <v>-0.203125</v>
      </c>
      <c r="V43" s="70">
        <v>566</v>
      </c>
      <c r="W43" s="71">
        <v>70</v>
      </c>
      <c r="X43" s="62">
        <f>W43/I43</f>
        <v>70</v>
      </c>
      <c r="Y43" s="57">
        <v>151</v>
      </c>
      <c r="Z43" s="79">
        <f>IF(Y43&lt;&gt;0,-(Y43-W43)/Y43,"")</f>
        <v>-0.5364238410596026</v>
      </c>
      <c r="AA43" s="73">
        <v>2392484.84</v>
      </c>
      <c r="AB43" s="74">
        <v>226349</v>
      </c>
      <c r="AC43" s="113">
        <v>2577</v>
      </c>
      <c r="AD43" s="28"/>
    </row>
    <row r="44" spans="1:30" s="29" customFormat="1" ht="11.25">
      <c r="A44" s="31">
        <v>38</v>
      </c>
      <c r="B44" s="30"/>
      <c r="C44" s="49" t="s">
        <v>77</v>
      </c>
      <c r="D44" s="51" t="s">
        <v>78</v>
      </c>
      <c r="E44" s="65">
        <v>42601</v>
      </c>
      <c r="F44" s="52" t="s">
        <v>37</v>
      </c>
      <c r="G44" s="53">
        <v>200</v>
      </c>
      <c r="H44" s="53">
        <v>1</v>
      </c>
      <c r="I44" s="69">
        <v>1</v>
      </c>
      <c r="J44" s="54">
        <v>4</v>
      </c>
      <c r="K44" s="66">
        <v>0</v>
      </c>
      <c r="L44" s="67">
        <v>0</v>
      </c>
      <c r="M44" s="66">
        <v>44.0000000129609</v>
      </c>
      <c r="N44" s="67">
        <v>5</v>
      </c>
      <c r="O44" s="66">
        <v>103.999999987663</v>
      </c>
      <c r="P44" s="67">
        <v>11</v>
      </c>
      <c r="Q44" s="60">
        <f t="shared" si="2"/>
        <v>148.0000000006239</v>
      </c>
      <c r="R44" s="61">
        <f t="shared" si="3"/>
        <v>16</v>
      </c>
      <c r="S44" s="62">
        <f>R44/I44</f>
        <v>16</v>
      </c>
      <c r="T44" s="63">
        <v>0</v>
      </c>
      <c r="U44" s="64">
        <f>IF(T44&lt;&gt;0,-(T44-R44)/T44,"")</f>
      </c>
      <c r="V44" s="70">
        <v>546</v>
      </c>
      <c r="W44" s="72">
        <v>57</v>
      </c>
      <c r="X44" s="62">
        <f>W44/I44</f>
        <v>57</v>
      </c>
      <c r="Y44" s="78">
        <v>52</v>
      </c>
      <c r="Z44" s="79">
        <f>IF(Y44&lt;&gt;0,-(Y44-W44)/Y44,"")</f>
        <v>0.09615384615384616</v>
      </c>
      <c r="AA44" s="73">
        <v>423944.69</v>
      </c>
      <c r="AB44" s="74">
        <v>38669</v>
      </c>
      <c r="AC44" s="113">
        <v>2631</v>
      </c>
      <c r="AD44" s="28"/>
    </row>
    <row r="45" spans="1:30" s="29" customFormat="1" ht="11.25">
      <c r="A45" s="31">
        <v>39</v>
      </c>
      <c r="B45" s="30"/>
      <c r="C45" s="49" t="s">
        <v>57</v>
      </c>
      <c r="D45" s="51" t="s">
        <v>29</v>
      </c>
      <c r="E45" s="65">
        <v>42566</v>
      </c>
      <c r="F45" s="52" t="s">
        <v>27</v>
      </c>
      <c r="G45" s="53">
        <v>58</v>
      </c>
      <c r="H45" s="53">
        <v>1</v>
      </c>
      <c r="I45" s="69">
        <v>1</v>
      </c>
      <c r="J45" s="54">
        <v>8</v>
      </c>
      <c r="K45" s="66">
        <v>18.9</v>
      </c>
      <c r="L45" s="67">
        <v>2</v>
      </c>
      <c r="M45" s="66">
        <v>85.6</v>
      </c>
      <c r="N45" s="67">
        <v>10</v>
      </c>
      <c r="O45" s="66">
        <v>15</v>
      </c>
      <c r="P45" s="67">
        <v>2</v>
      </c>
      <c r="Q45" s="60">
        <f t="shared" si="2"/>
        <v>119.5</v>
      </c>
      <c r="R45" s="61">
        <f t="shared" si="3"/>
        <v>14</v>
      </c>
      <c r="S45" s="62">
        <f>R45/I45</f>
        <v>14</v>
      </c>
      <c r="T45" s="63">
        <v>312</v>
      </c>
      <c r="U45" s="64">
        <f>IF(T45&lt;&gt;0,-(T45-R45)/T45,"")</f>
        <v>-0.9551282051282052</v>
      </c>
      <c r="V45" s="70">
        <v>468.75</v>
      </c>
      <c r="W45" s="71">
        <v>60</v>
      </c>
      <c r="X45" s="62">
        <f>W45/I45</f>
        <v>60</v>
      </c>
      <c r="Y45" s="78">
        <v>709</v>
      </c>
      <c r="Z45" s="79">
        <f>IF(Y45&lt;&gt;0,-(Y45-W45)/Y45,"")</f>
        <v>-0.9153737658674189</v>
      </c>
      <c r="AA45" s="77">
        <v>209355.74</v>
      </c>
      <c r="AB45" s="78">
        <v>17129</v>
      </c>
      <c r="AC45" s="113">
        <v>2601</v>
      </c>
      <c r="AD45" s="28"/>
    </row>
    <row r="46" spans="1:30" s="29" customFormat="1" ht="11.25">
      <c r="A46" s="31">
        <v>40</v>
      </c>
      <c r="B46" s="27"/>
      <c r="C46" s="49" t="s">
        <v>54</v>
      </c>
      <c r="D46" s="59" t="s">
        <v>53</v>
      </c>
      <c r="E46" s="65">
        <v>42566</v>
      </c>
      <c r="F46" s="52" t="s">
        <v>38</v>
      </c>
      <c r="G46" s="53">
        <v>7</v>
      </c>
      <c r="H46" s="53">
        <v>1</v>
      </c>
      <c r="I46" s="69">
        <v>1</v>
      </c>
      <c r="J46" s="54">
        <v>5</v>
      </c>
      <c r="K46" s="66">
        <v>0</v>
      </c>
      <c r="L46" s="67">
        <v>0</v>
      </c>
      <c r="M46" s="66">
        <v>0</v>
      </c>
      <c r="N46" s="67">
        <v>0</v>
      </c>
      <c r="O46" s="66">
        <v>0</v>
      </c>
      <c r="P46" s="67">
        <v>0</v>
      </c>
      <c r="Q46" s="60">
        <f t="shared" si="2"/>
        <v>0</v>
      </c>
      <c r="R46" s="61">
        <f t="shared" si="3"/>
        <v>0</v>
      </c>
      <c r="S46" s="62">
        <f>R46/I46</f>
        <v>0</v>
      </c>
      <c r="T46" s="63">
        <v>0</v>
      </c>
      <c r="U46" s="64">
        <f>IF(T46&lt;&gt;0,-(T46-R46)/T46,"")</f>
      </c>
      <c r="V46" s="70">
        <v>440</v>
      </c>
      <c r="W46" s="71">
        <v>34</v>
      </c>
      <c r="X46" s="62">
        <f>W46/I46</f>
        <v>34</v>
      </c>
      <c r="Y46" s="78">
        <v>10</v>
      </c>
      <c r="Z46" s="79">
        <f>IF(Y46&lt;&gt;0,-(Y46-W46)/Y46,"")</f>
        <v>2.4</v>
      </c>
      <c r="AA46" s="75">
        <v>23347.5</v>
      </c>
      <c r="AB46" s="76">
        <v>1626</v>
      </c>
      <c r="AC46" s="113">
        <v>2602</v>
      </c>
      <c r="AD46" s="28"/>
    </row>
    <row r="47" spans="1:30" s="29" customFormat="1" ht="11.25">
      <c r="A47" s="31">
        <v>41</v>
      </c>
      <c r="B47" s="30"/>
      <c r="C47" s="49" t="s">
        <v>94</v>
      </c>
      <c r="D47" s="51" t="s">
        <v>94</v>
      </c>
      <c r="E47" s="65">
        <v>42615</v>
      </c>
      <c r="F47" s="52" t="s">
        <v>36</v>
      </c>
      <c r="G47" s="53">
        <v>23</v>
      </c>
      <c r="H47" s="53">
        <v>3</v>
      </c>
      <c r="I47" s="69">
        <v>3</v>
      </c>
      <c r="J47" s="54">
        <v>2</v>
      </c>
      <c r="K47" s="66">
        <v>27.9999999921333</v>
      </c>
      <c r="L47" s="67">
        <v>4</v>
      </c>
      <c r="M47" s="66">
        <v>0</v>
      </c>
      <c r="N47" s="67">
        <v>0</v>
      </c>
      <c r="O47" s="66">
        <v>0</v>
      </c>
      <c r="P47" s="67">
        <v>0</v>
      </c>
      <c r="Q47" s="60">
        <f t="shared" si="2"/>
        <v>27.9999999921333</v>
      </c>
      <c r="R47" s="61">
        <f t="shared" si="3"/>
        <v>4</v>
      </c>
      <c r="S47" s="62">
        <f>R47/I47</f>
        <v>1.3333333333333333</v>
      </c>
      <c r="T47" s="63">
        <v>430</v>
      </c>
      <c r="U47" s="64">
        <f>IF(T47&lt;&gt;0,-(T47-R47)/T47,"")</f>
        <v>-0.9906976744186047</v>
      </c>
      <c r="V47" s="70">
        <v>334</v>
      </c>
      <c r="W47" s="71">
        <v>40</v>
      </c>
      <c r="X47" s="62">
        <f>W47/I47</f>
        <v>13.333333333333334</v>
      </c>
      <c r="Y47" s="78">
        <v>863</v>
      </c>
      <c r="Z47" s="79">
        <f>IF(Y47&lt;&gt;0,-(Y47-W47)/Y47,"")</f>
        <v>-0.9536500579374276</v>
      </c>
      <c r="AA47" s="75">
        <v>7757</v>
      </c>
      <c r="AB47" s="76">
        <v>903</v>
      </c>
      <c r="AC47" s="113">
        <v>2643</v>
      </c>
      <c r="AD47" s="28"/>
    </row>
    <row r="48" spans="1:30" s="29" customFormat="1" ht="11.25">
      <c r="A48" s="31">
        <v>42</v>
      </c>
      <c r="B48" s="30"/>
      <c r="C48" s="49" t="s">
        <v>48</v>
      </c>
      <c r="D48" s="59" t="s">
        <v>49</v>
      </c>
      <c r="E48" s="65">
        <v>42552</v>
      </c>
      <c r="F48" s="52" t="s">
        <v>38</v>
      </c>
      <c r="G48" s="53">
        <v>20</v>
      </c>
      <c r="H48" s="53">
        <v>1</v>
      </c>
      <c r="I48" s="69">
        <v>1</v>
      </c>
      <c r="J48" s="54">
        <v>10</v>
      </c>
      <c r="K48" s="66">
        <v>0</v>
      </c>
      <c r="L48" s="67">
        <v>0</v>
      </c>
      <c r="M48" s="66">
        <v>0</v>
      </c>
      <c r="N48" s="67">
        <v>0</v>
      </c>
      <c r="O48" s="66">
        <v>0</v>
      </c>
      <c r="P48" s="67">
        <v>0</v>
      </c>
      <c r="Q48" s="60">
        <f t="shared" si="2"/>
        <v>0</v>
      </c>
      <c r="R48" s="61">
        <f t="shared" si="3"/>
        <v>0</v>
      </c>
      <c r="S48" s="62">
        <f>R48/I48</f>
        <v>0</v>
      </c>
      <c r="T48" s="63">
        <v>0</v>
      </c>
      <c r="U48" s="64">
        <f>IF(T48&lt;&gt;0,-(T48-R48)/T48,"")</f>
      </c>
      <c r="V48" s="70">
        <v>300</v>
      </c>
      <c r="W48" s="71">
        <v>23</v>
      </c>
      <c r="X48" s="62">
        <f>W48/I48</f>
        <v>23</v>
      </c>
      <c r="Y48" s="78">
        <v>18</v>
      </c>
      <c r="Z48" s="79">
        <f>IF(Y48&lt;&gt;0,-(Y48-W48)/Y48,"")</f>
        <v>0.2777777777777778</v>
      </c>
      <c r="AA48" s="75">
        <v>130864.9</v>
      </c>
      <c r="AB48" s="76">
        <v>7640</v>
      </c>
      <c r="AC48" s="113">
        <v>2220</v>
      </c>
      <c r="AD48" s="28"/>
    </row>
    <row r="49" spans="1:30" s="29" customFormat="1" ht="11.25">
      <c r="A49" s="31">
        <v>43</v>
      </c>
      <c r="B49" s="30"/>
      <c r="C49" s="49" t="s">
        <v>58</v>
      </c>
      <c r="D49" s="51" t="s">
        <v>59</v>
      </c>
      <c r="E49" s="65">
        <v>42573</v>
      </c>
      <c r="F49" s="52" t="s">
        <v>37</v>
      </c>
      <c r="G49" s="53">
        <v>134</v>
      </c>
      <c r="H49" s="53">
        <v>1</v>
      </c>
      <c r="I49" s="69">
        <v>1</v>
      </c>
      <c r="J49" s="54">
        <v>8</v>
      </c>
      <c r="K49" s="66">
        <v>0</v>
      </c>
      <c r="L49" s="67">
        <v>0</v>
      </c>
      <c r="M49" s="66">
        <v>0</v>
      </c>
      <c r="N49" s="67">
        <v>0</v>
      </c>
      <c r="O49" s="66">
        <v>0</v>
      </c>
      <c r="P49" s="67">
        <v>0</v>
      </c>
      <c r="Q49" s="60">
        <f t="shared" si="2"/>
        <v>0</v>
      </c>
      <c r="R49" s="61">
        <f t="shared" si="3"/>
        <v>0</v>
      </c>
      <c r="S49" s="62">
        <f>R49/I49</f>
        <v>0</v>
      </c>
      <c r="T49" s="63">
        <v>103</v>
      </c>
      <c r="U49" s="64">
        <f>IF(T49&lt;&gt;0,-(T49-R49)/T49,"")</f>
        <v>-1</v>
      </c>
      <c r="V49" s="70">
        <v>48</v>
      </c>
      <c r="W49" s="72">
        <v>6</v>
      </c>
      <c r="X49" s="62">
        <f>W49/I49</f>
        <v>6</v>
      </c>
      <c r="Y49" s="78">
        <v>368</v>
      </c>
      <c r="Z49" s="79">
        <f>IF(Y49&lt;&gt;0,-(Y49-W49)/Y49,"")</f>
        <v>-0.9836956521739131</v>
      </c>
      <c r="AA49" s="73">
        <v>358640.86</v>
      </c>
      <c r="AB49" s="74">
        <v>32602</v>
      </c>
      <c r="AC49" s="113">
        <v>2603</v>
      </c>
      <c r="AD49" s="28"/>
    </row>
    <row r="50" spans="1:30" s="29" customFormat="1" ht="11.25">
      <c r="A50" s="31">
        <v>44</v>
      </c>
      <c r="B50" s="30"/>
      <c r="C50" s="49" t="s">
        <v>47</v>
      </c>
      <c r="D50" s="51" t="s">
        <v>47</v>
      </c>
      <c r="E50" s="65">
        <v>42538</v>
      </c>
      <c r="F50" s="52" t="s">
        <v>37</v>
      </c>
      <c r="G50" s="53">
        <v>168</v>
      </c>
      <c r="H50" s="53">
        <v>1</v>
      </c>
      <c r="I50" s="69">
        <v>1</v>
      </c>
      <c r="J50" s="54">
        <v>11</v>
      </c>
      <c r="K50" s="66">
        <v>0</v>
      </c>
      <c r="L50" s="67">
        <v>0</v>
      </c>
      <c r="M50" s="66">
        <v>0</v>
      </c>
      <c r="N50" s="67">
        <v>0</v>
      </c>
      <c r="O50" s="66">
        <v>0</v>
      </c>
      <c r="P50" s="67">
        <v>0</v>
      </c>
      <c r="Q50" s="60">
        <f t="shared" si="2"/>
        <v>0</v>
      </c>
      <c r="R50" s="61">
        <f t="shared" si="3"/>
        <v>0</v>
      </c>
      <c r="S50" s="62">
        <f>R50/I50</f>
        <v>0</v>
      </c>
      <c r="T50" s="63">
        <v>0</v>
      </c>
      <c r="U50" s="64">
        <f>IF(T50&lt;&gt;0,-(T50-R50)/T50,"")</f>
      </c>
      <c r="V50" s="70">
        <v>16</v>
      </c>
      <c r="W50" s="72">
        <v>2</v>
      </c>
      <c r="X50" s="62">
        <f>W50/I50</f>
        <v>2</v>
      </c>
      <c r="Y50" s="78">
        <v>17</v>
      </c>
      <c r="Z50" s="79">
        <f>IF(Y50&lt;&gt;0,-(Y50-W50)/Y50,"")</f>
        <v>-0.8823529411764706</v>
      </c>
      <c r="AA50" s="73">
        <v>796753.59</v>
      </c>
      <c r="AB50" s="74">
        <v>67522</v>
      </c>
      <c r="AC50" s="113">
        <v>2582</v>
      </c>
      <c r="AD50" s="28"/>
    </row>
    <row r="51" spans="1:34" ht="11.25">
      <c r="A51" s="110" t="s">
        <v>31</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D51" s="28"/>
      <c r="AE51" s="29"/>
      <c r="AH51" s="29"/>
    </row>
    <row r="52" spans="1:31" ht="11.25">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D52" s="28"/>
      <c r="AE52" s="29"/>
    </row>
    <row r="53" spans="1:28" ht="11.25">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row>
    <row r="54" spans="1:28" ht="11.25">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row>
    <row r="55" spans="1:28" ht="11.2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row>
  </sheetData>
  <sheetProtection formatCells="0" formatColumns="0" formatRows="0" insertColumns="0" insertRows="0" insertHyperlinks="0" deleteColumns="0" deleteRows="0" sort="0" autoFilter="0" pivotTables="0"/>
  <mergeCells count="11">
    <mergeCell ref="A51:AB55"/>
    <mergeCell ref="V4:W4"/>
    <mergeCell ref="B3:C3"/>
    <mergeCell ref="K4:L4"/>
    <mergeCell ref="M4:N4"/>
    <mergeCell ref="O4:P4"/>
    <mergeCell ref="Q4:S4"/>
    <mergeCell ref="B1:C1"/>
    <mergeCell ref="B2:C2"/>
    <mergeCell ref="K1:AC3"/>
    <mergeCell ref="AA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2016-09-16T14:29:40Z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