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45" windowWidth="20610" windowHeight="6690" tabRatio="660" activeTab="0"/>
  </bookViews>
  <sheets>
    <sheet name="9-11.9.2016 (hafta sonu) detay" sheetId="1" r:id="rId1"/>
  </sheets>
  <definedNames>
    <definedName name="_xlnm.Print_Area" localSheetId="0">'9-11.9.2016 (hafta sonu) detay'!#REF!</definedName>
  </definedNames>
  <calcPr fullCalcOnLoad="1"/>
</workbook>
</file>

<file path=xl/sharedStrings.xml><?xml version="1.0" encoding="utf-8"?>
<sst xmlns="http://schemas.openxmlformats.org/spreadsheetml/2006/main" count="119" uniqueCount="72">
  <si>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</si>
  <si>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</si>
  <si>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</si>
  <si>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</si>
  <si>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</si>
  <si>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</si>
  <si>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</si>
  <si>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</si>
  <si>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</si>
  <si>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</si>
  <si>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</si>
  <si>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</si>
  <si>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</si>
  <si>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</si>
  <si>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DAĞITIM</t>
  </si>
  <si>
    <t>KOPYA</t>
  </si>
  <si>
    <t>PERDE</t>
  </si>
  <si>
    <t>ÖNCEKİ HAFTA PERDE</t>
  </si>
  <si>
    <t>HAFTA</t>
  </si>
  <si>
    <t>HASILAT</t>
  </si>
  <si>
    <t>BİLET SATIŞ</t>
  </si>
  <si>
    <t>ORTALAMA
BİLET ADEDİ</t>
  </si>
  <si>
    <t>BİLET</t>
  </si>
  <si>
    <t>BİLET       %</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</si>
  <si>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</si>
  <si>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</si>
  <si>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</si>
  <si>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</si>
  <si>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</si>
  <si>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</si>
  <si>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
  </si>
  <si>
    <t>UIP TURKEY</t>
  </si>
  <si>
    <t>WARNER BROS. TURKEY</t>
  </si>
  <si>
    <t>CHANTIER FILMS</t>
  </si>
  <si>
    <t>ÖZEN FİLM</t>
  </si>
  <si>
    <t>BİR FİLM</t>
  </si>
  <si>
    <t>M3 FİLM</t>
  </si>
  <si>
    <t>LOKASYON</t>
  </si>
  <si>
    <t>ÜÇ HARFLİLER 3: KARABÜYÜ</t>
  </si>
  <si>
    <t>THE LEGEND OF TARZAN</t>
  </si>
  <si>
    <t>ICE AGE: COLLISION COURSE</t>
  </si>
  <si>
    <t>EQUALS</t>
  </si>
  <si>
    <t>JASON BOURNE</t>
  </si>
  <si>
    <t>BAD MOMS</t>
  </si>
  <si>
    <t>THE NEON DEMON</t>
  </si>
  <si>
    <t>SECRET LIFE OF PETS</t>
  </si>
  <si>
    <t>CAFE SOCIETY</t>
  </si>
  <si>
    <t>THE DOUBLE LIFE OF VERONIQUE</t>
  </si>
  <si>
    <t>SUICIDE SQUAD</t>
  </si>
  <si>
    <t>BARBIE: STARLIGHT ADVENTURE</t>
  </si>
  <si>
    <t>KINGSGLAIVE: FINAL FANTASY XV</t>
  </si>
  <si>
    <t>DEATH IN SARAJEVO</t>
  </si>
  <si>
    <t>MECHANIC: RESURRECTION</t>
  </si>
  <si>
    <t>DON GATO: EL INICIO DE LA PANDILLA</t>
  </si>
  <si>
    <t>NERVE</t>
  </si>
  <si>
    <t>STAR TREK: BEYOND</t>
  </si>
  <si>
    <t>DON'T BREATHE</t>
  </si>
  <si>
    <t>KORKU KOMEDİ: BANA NORMAL AKTİVİTELER</t>
  </si>
  <si>
    <t>BLOOD FATHER</t>
  </si>
  <si>
    <t>MASAL</t>
  </si>
  <si>
    <t>TUTMAYIN BENİ</t>
  </si>
  <si>
    <t>THE LIGHT BETWEEN OCEANS</t>
  </si>
  <si>
    <t>SİCCİN 3: CÜRMÜ AŞK</t>
  </si>
  <si>
    <t>FINDING DORY</t>
  </si>
  <si>
    <t>9 - 11 EYLÜL 2016 / 37. VİZYON HAFTASI</t>
  </si>
  <si>
    <t>FRIEND REQUEST</t>
  </si>
  <si>
    <t>SKIPTRACE</t>
  </si>
  <si>
    <t>LITTLE MEN</t>
  </si>
  <si>
    <t>EL DEĞMEMİŞ AŞK</t>
  </si>
  <si>
    <t>AZEM 4: ALACAKARANLIK</t>
  </si>
  <si>
    <t>BEN-HUR</t>
  </si>
  <si>
    <t>SULLY</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</si>
</sst>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2">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69"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69" fillId="0" borderId="11" xfId="132" applyNumberFormat="1" applyFont="1" applyFill="1" applyBorder="1" applyAlignment="1" applyProtection="1">
      <alignment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0" fillId="35" borderId="0" xfId="0" applyFont="1" applyFill="1" applyBorder="1" applyAlignment="1" applyProtection="1">
      <alignment horizontal="center" vertical="center"/>
      <protection/>
    </xf>
    <xf numFmtId="0" fontId="71"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69" fillId="0" borderId="11" xfId="132" applyNumberFormat="1" applyFont="1" applyFill="1" applyBorder="1" applyAlignment="1" applyProtection="1">
      <alignment horizontal="right" vertical="center"/>
      <protection/>
    </xf>
    <xf numFmtId="2" fontId="9" fillId="38" borderId="11" xfId="0" applyNumberFormat="1" applyFont="1" applyFill="1" applyBorder="1" applyAlignment="1" applyProtection="1">
      <alignment horizontal="center" vertical="center"/>
      <protection/>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7" xfId="0" applyNumberFormat="1" applyFont="1" applyFill="1" applyBorder="1" applyAlignment="1" applyProtection="1">
      <alignment horizontal="center" vertical="center" wrapText="1"/>
      <protection locked="0"/>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8"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70"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4"/>
  <sheetViews>
    <sheetView tabSelected="1"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1" bestFit="1" customWidth="1"/>
    <col min="2" max="2" width="3.28125" style="2" bestFit="1" customWidth="1"/>
    <col min="3" max="3" width="25.28125" style="1" bestFit="1" customWidth="1"/>
    <col min="4" max="4" width="13.57421875" style="3" bestFit="1" customWidth="1"/>
    <col min="5" max="6" width="3.140625" style="32" bestFit="1" customWidth="1"/>
    <col min="7" max="8" width="3.140625" style="46" bestFit="1" customWidth="1"/>
    <col min="9" max="9" width="2.57421875" style="47" bestFit="1" customWidth="1"/>
    <col min="10" max="10" width="7.28125" style="4" bestFit="1" customWidth="1"/>
    <col min="11" max="11" width="4.8515625" style="5" bestFit="1" customWidth="1"/>
    <col min="12" max="12" width="7.28125" style="4" bestFit="1" customWidth="1"/>
    <col min="13" max="13" width="4.8515625" style="5" bestFit="1" customWidth="1"/>
    <col min="14" max="14" width="7.28125" style="6" bestFit="1" customWidth="1"/>
    <col min="15" max="15" width="4.8515625" style="7" bestFit="1" customWidth="1"/>
    <col min="16" max="16" width="7.28125" style="8" bestFit="1" customWidth="1"/>
    <col min="17" max="17" width="4.8515625" style="9" bestFit="1" customWidth="1"/>
    <col min="18" max="18" width="4.28125" style="10" bestFit="1" customWidth="1"/>
    <col min="19" max="19" width="5.57421875" style="11" bestFit="1" customWidth="1"/>
    <col min="20" max="20" width="3.7109375" style="12" bestFit="1" customWidth="1"/>
    <col min="21" max="21" width="8.28125" style="6" hidden="1" customWidth="1"/>
    <col min="22" max="22" width="5.57421875" style="7" hidden="1" customWidth="1"/>
    <col min="23" max="23" width="6.00390625" style="5" hidden="1" customWidth="1"/>
    <col min="24" max="24" width="5.57421875" style="4" hidden="1" customWidth="1"/>
    <col min="25" max="25" width="2.57421875" style="5" hidden="1" customWidth="1"/>
    <col min="26" max="26" width="9.00390625" style="6" bestFit="1" customWidth="1"/>
    <col min="27" max="27" width="6.57421875" style="13" bestFit="1" customWidth="1"/>
    <col min="28" max="28" width="3.00390625" style="63" bestFit="1" customWidth="1"/>
    <col min="29" max="16384" width="4.57421875" style="1" customWidth="1"/>
  </cols>
  <sheetData>
    <row r="1" spans="1:28" s="33" customFormat="1" ht="12.75">
      <c r="A1" s="14" t="s">
        <v>0</v>
      </c>
      <c r="B1" s="90" t="s">
        <v>6</v>
      </c>
      <c r="C1" s="90"/>
      <c r="D1" s="15"/>
      <c r="E1" s="16"/>
      <c r="F1" s="16"/>
      <c r="G1" s="16"/>
      <c r="H1" s="16"/>
      <c r="I1" s="16"/>
      <c r="J1" s="93" t="s">
        <v>3</v>
      </c>
      <c r="K1" s="94"/>
      <c r="L1" s="94"/>
      <c r="M1" s="94"/>
      <c r="N1" s="94"/>
      <c r="O1" s="94"/>
      <c r="P1" s="94"/>
      <c r="Q1" s="94"/>
      <c r="R1" s="94"/>
      <c r="S1" s="94"/>
      <c r="T1" s="94"/>
      <c r="U1" s="94"/>
      <c r="V1" s="94"/>
      <c r="W1" s="94"/>
      <c r="X1" s="94"/>
      <c r="Y1" s="94"/>
      <c r="Z1" s="94"/>
      <c r="AA1" s="94"/>
      <c r="AB1" s="95"/>
    </row>
    <row r="2" spans="1:28" s="33" customFormat="1" ht="12.75">
      <c r="A2" s="14"/>
      <c r="B2" s="91" t="s">
        <v>2</v>
      </c>
      <c r="C2" s="92"/>
      <c r="D2" s="17"/>
      <c r="E2" s="18"/>
      <c r="F2" s="18"/>
      <c r="G2" s="18"/>
      <c r="H2" s="18"/>
      <c r="I2" s="19"/>
      <c r="J2" s="96"/>
      <c r="K2" s="96"/>
      <c r="L2" s="96"/>
      <c r="M2" s="96"/>
      <c r="N2" s="96"/>
      <c r="O2" s="96"/>
      <c r="P2" s="96"/>
      <c r="Q2" s="96"/>
      <c r="R2" s="96"/>
      <c r="S2" s="96"/>
      <c r="T2" s="96"/>
      <c r="U2" s="96"/>
      <c r="V2" s="96"/>
      <c r="W2" s="96"/>
      <c r="X2" s="96"/>
      <c r="Y2" s="96"/>
      <c r="Z2" s="96"/>
      <c r="AA2" s="96"/>
      <c r="AB2" s="95"/>
    </row>
    <row r="3" spans="1:28" s="33" customFormat="1" ht="12">
      <c r="A3" s="14"/>
      <c r="B3" s="86" t="s">
        <v>64</v>
      </c>
      <c r="C3" s="86"/>
      <c r="D3" s="20"/>
      <c r="E3" s="21"/>
      <c r="F3" s="21"/>
      <c r="G3" s="21"/>
      <c r="H3" s="21"/>
      <c r="I3" s="21"/>
      <c r="J3" s="97"/>
      <c r="K3" s="97"/>
      <c r="L3" s="97"/>
      <c r="M3" s="97"/>
      <c r="N3" s="97"/>
      <c r="O3" s="97"/>
      <c r="P3" s="97"/>
      <c r="Q3" s="97"/>
      <c r="R3" s="97"/>
      <c r="S3" s="97"/>
      <c r="T3" s="97"/>
      <c r="U3" s="97"/>
      <c r="V3" s="97"/>
      <c r="W3" s="97"/>
      <c r="X3" s="97"/>
      <c r="Y3" s="97"/>
      <c r="Z3" s="97"/>
      <c r="AA3" s="97"/>
      <c r="AB3" s="98"/>
    </row>
    <row r="4" spans="1:28" s="23" customFormat="1" ht="11.25" customHeight="1">
      <c r="A4" s="22"/>
      <c r="B4" s="34"/>
      <c r="C4" s="35"/>
      <c r="D4" s="36"/>
      <c r="E4" s="36"/>
      <c r="F4" s="36"/>
      <c r="G4" s="36"/>
      <c r="H4" s="36"/>
      <c r="I4" s="36"/>
      <c r="J4" s="80" t="s">
        <v>7</v>
      </c>
      <c r="K4" s="81"/>
      <c r="L4" s="87" t="s">
        <v>8</v>
      </c>
      <c r="M4" s="88"/>
      <c r="N4" s="87" t="s">
        <v>9</v>
      </c>
      <c r="O4" s="88"/>
      <c r="P4" s="87" t="s">
        <v>10</v>
      </c>
      <c r="Q4" s="89"/>
      <c r="R4" s="89"/>
      <c r="S4" s="78"/>
      <c r="T4" s="78"/>
      <c r="U4" s="84" t="s">
        <v>11</v>
      </c>
      <c r="V4" s="85"/>
      <c r="W4" s="77" t="s">
        <v>11</v>
      </c>
      <c r="X4" s="78"/>
      <c r="Y4" s="78"/>
      <c r="Z4" s="82" t="s">
        <v>12</v>
      </c>
      <c r="AA4" s="82"/>
      <c r="AB4" s="79"/>
    </row>
    <row r="5" spans="1:28" s="25" customFormat="1" ht="65.25">
      <c r="A5" s="24"/>
      <c r="B5" s="37"/>
      <c r="C5" s="38" t="s">
        <v>13</v>
      </c>
      <c r="D5" s="41" t="s">
        <v>14</v>
      </c>
      <c r="E5" s="39" t="s">
        <v>15</v>
      </c>
      <c r="F5" s="39" t="s">
        <v>37</v>
      </c>
      <c r="G5" s="39" t="s">
        <v>16</v>
      </c>
      <c r="H5" s="39" t="s">
        <v>17</v>
      </c>
      <c r="I5" s="39" t="s">
        <v>18</v>
      </c>
      <c r="J5" s="40" t="s">
        <v>19</v>
      </c>
      <c r="K5" s="42" t="s">
        <v>20</v>
      </c>
      <c r="L5" s="43" t="s">
        <v>19</v>
      </c>
      <c r="M5" s="44" t="s">
        <v>20</v>
      </c>
      <c r="N5" s="43" t="s">
        <v>19</v>
      </c>
      <c r="O5" s="44" t="s">
        <v>20</v>
      </c>
      <c r="P5" s="43" t="s">
        <v>25</v>
      </c>
      <c r="Q5" s="44" t="s">
        <v>20</v>
      </c>
      <c r="R5" s="45" t="s">
        <v>21</v>
      </c>
      <c r="S5" s="44" t="s">
        <v>22</v>
      </c>
      <c r="T5" s="45" t="s">
        <v>27</v>
      </c>
      <c r="U5" s="43" t="s">
        <v>25</v>
      </c>
      <c r="V5" s="44" t="s">
        <v>22</v>
      </c>
      <c r="W5" s="45" t="s">
        <v>21</v>
      </c>
      <c r="X5" s="44" t="s">
        <v>22</v>
      </c>
      <c r="Y5" s="45" t="s">
        <v>23</v>
      </c>
      <c r="Z5" s="43" t="s">
        <v>19</v>
      </c>
      <c r="AA5" s="44" t="s">
        <v>20</v>
      </c>
      <c r="AB5" s="76" t="s">
        <v>28</v>
      </c>
    </row>
    <row r="6" ht="11.25">
      <c r="T6" s="60">
        <f>IF(S6&lt;&gt;0,-(S6-Q6)/S6,"")</f>
      </c>
    </row>
    <row r="7" spans="1:29" s="28" customFormat="1" ht="11.25">
      <c r="A7" s="30">
        <v>1</v>
      </c>
      <c r="B7" s="29"/>
      <c r="C7" s="49" t="s">
        <v>63</v>
      </c>
      <c r="D7" s="50" t="s">
        <v>31</v>
      </c>
      <c r="E7" s="54">
        <v>285</v>
      </c>
      <c r="F7" s="54">
        <v>286</v>
      </c>
      <c r="G7" s="64">
        <v>286</v>
      </c>
      <c r="H7" s="51">
        <v>285</v>
      </c>
      <c r="I7" s="53">
        <v>2</v>
      </c>
      <c r="J7" s="61">
        <v>213905.570000166</v>
      </c>
      <c r="K7" s="62">
        <v>17581</v>
      </c>
      <c r="L7" s="61">
        <v>299281.389999827</v>
      </c>
      <c r="M7" s="62">
        <v>24202</v>
      </c>
      <c r="N7" s="61">
        <v>241339.739999783</v>
      </c>
      <c r="O7" s="62">
        <v>19443</v>
      </c>
      <c r="P7" s="56">
        <f aca="true" t="shared" si="0" ref="P7:P39">J7+L7+N7</f>
        <v>754526.699999776</v>
      </c>
      <c r="Q7" s="57">
        <f aca="true" t="shared" si="1" ref="Q7:Q39">K7+M7+O7</f>
        <v>61226</v>
      </c>
      <c r="R7" s="58">
        <f>Q7/G7</f>
        <v>214.07692307692307</v>
      </c>
      <c r="S7" s="59">
        <v>107750</v>
      </c>
      <c r="T7" s="60">
        <f>IF(S7&lt;&gt;0,-(S7-Q7)/S7,"")</f>
        <v>-0.43177726218097445</v>
      </c>
      <c r="U7" s="65">
        <v>2310070</v>
      </c>
      <c r="V7" s="67">
        <v>194910</v>
      </c>
      <c r="W7" s="58">
        <f>V7/G7</f>
        <v>681.5034965034965</v>
      </c>
      <c r="X7" s="55">
        <v>194910</v>
      </c>
      <c r="Y7" s="74">
        <f>IF(X7&lt;&gt;0,-(X7-V7)/X7,"")</f>
        <v>0</v>
      </c>
      <c r="Z7" s="68">
        <v>3064596.699999628</v>
      </c>
      <c r="AA7" s="69">
        <v>256136</v>
      </c>
      <c r="AB7" s="99">
        <v>1583</v>
      </c>
      <c r="AC7" s="27"/>
    </row>
    <row r="8" spans="1:29" s="28" customFormat="1" ht="11.25">
      <c r="A8" s="30">
        <v>2</v>
      </c>
      <c r="B8" s="29"/>
      <c r="C8" s="48" t="s">
        <v>52</v>
      </c>
      <c r="D8" s="50" t="s">
        <v>5</v>
      </c>
      <c r="E8" s="51">
        <v>289</v>
      </c>
      <c r="F8" s="51">
        <v>276</v>
      </c>
      <c r="G8" s="64">
        <v>305</v>
      </c>
      <c r="H8" s="52">
        <v>383</v>
      </c>
      <c r="I8" s="53">
        <v>3</v>
      </c>
      <c r="J8" s="61">
        <v>191297.869999861</v>
      </c>
      <c r="K8" s="62">
        <v>16421</v>
      </c>
      <c r="L8" s="61">
        <v>236855.999999919</v>
      </c>
      <c r="M8" s="62">
        <v>19770</v>
      </c>
      <c r="N8" s="61">
        <v>248639.130000188</v>
      </c>
      <c r="O8" s="62">
        <v>20863</v>
      </c>
      <c r="P8" s="56">
        <f t="shared" si="0"/>
        <v>676792.999999968</v>
      </c>
      <c r="Q8" s="57">
        <f t="shared" si="1"/>
        <v>57054</v>
      </c>
      <c r="R8" s="58">
        <f>Q8/G8</f>
        <v>187.06229508196722</v>
      </c>
      <c r="S8" s="59">
        <v>103364</v>
      </c>
      <c r="T8" s="60">
        <f>IF(S8&lt;&gt;0,-(S8-Q8)/S8,"")</f>
        <v>-0.4480283270771255</v>
      </c>
      <c r="U8" s="65">
        <v>2171261.93</v>
      </c>
      <c r="V8" s="66">
        <v>192665</v>
      </c>
      <c r="W8" s="58">
        <f>V8/G8</f>
        <v>631.688524590164</v>
      </c>
      <c r="X8" s="73">
        <v>192665</v>
      </c>
      <c r="Y8" s="74">
        <f>IF(X8&lt;&gt;0,-(X8-V8)/X8,"")</f>
        <v>0</v>
      </c>
      <c r="Z8" s="70">
        <v>6144767.759999909</v>
      </c>
      <c r="AA8" s="71">
        <v>549836</v>
      </c>
      <c r="AB8" s="99">
        <v>2638</v>
      </c>
      <c r="AC8" s="27"/>
    </row>
    <row r="9" spans="1:29" s="28" customFormat="1" ht="11.25">
      <c r="A9" s="30">
        <v>3</v>
      </c>
      <c r="B9" s="75" t="s">
        <v>24</v>
      </c>
      <c r="C9" s="49" t="s">
        <v>70</v>
      </c>
      <c r="D9" s="50" t="s">
        <v>31</v>
      </c>
      <c r="E9" s="54">
        <v>294</v>
      </c>
      <c r="F9" s="54">
        <v>294</v>
      </c>
      <c r="G9" s="64">
        <v>340</v>
      </c>
      <c r="H9" s="51" t="s">
        <v>30</v>
      </c>
      <c r="I9" s="53">
        <v>1</v>
      </c>
      <c r="J9" s="61">
        <v>188883.940000332</v>
      </c>
      <c r="K9" s="62">
        <v>13762</v>
      </c>
      <c r="L9" s="61">
        <v>225427.029999975</v>
      </c>
      <c r="M9" s="62">
        <v>16346</v>
      </c>
      <c r="N9" s="61">
        <v>210116.72999972</v>
      </c>
      <c r="O9" s="62">
        <v>15324</v>
      </c>
      <c r="P9" s="56">
        <f t="shared" si="0"/>
        <v>624427.700000027</v>
      </c>
      <c r="Q9" s="57">
        <f t="shared" si="1"/>
        <v>45432</v>
      </c>
      <c r="R9" s="58">
        <f>Q9/G9</f>
        <v>133.6235294117647</v>
      </c>
      <c r="S9" s="59"/>
      <c r="T9" s="60"/>
      <c r="U9" s="65"/>
      <c r="V9" s="67"/>
      <c r="W9" s="58"/>
      <c r="X9" s="55"/>
      <c r="Y9" s="74"/>
      <c r="Z9" s="68">
        <v>624427.69999985</v>
      </c>
      <c r="AA9" s="69">
        <v>45432</v>
      </c>
      <c r="AB9" s="99">
        <v>2641</v>
      </c>
      <c r="AC9" s="27"/>
    </row>
    <row r="10" spans="1:29" s="28" customFormat="1" ht="11.25">
      <c r="A10" s="30">
        <v>4</v>
      </c>
      <c r="B10" s="75" t="s">
        <v>24</v>
      </c>
      <c r="C10" s="48" t="s">
        <v>68</v>
      </c>
      <c r="D10" s="50" t="s">
        <v>5</v>
      </c>
      <c r="E10" s="51">
        <v>294</v>
      </c>
      <c r="F10" s="51">
        <v>294</v>
      </c>
      <c r="G10" s="64">
        <v>340</v>
      </c>
      <c r="H10" s="52" t="s">
        <v>30</v>
      </c>
      <c r="I10" s="53">
        <v>1</v>
      </c>
      <c r="J10" s="61">
        <v>115953.249999891</v>
      </c>
      <c r="K10" s="62">
        <v>10128</v>
      </c>
      <c r="L10" s="61">
        <v>137708.810000043</v>
      </c>
      <c r="M10" s="62">
        <v>11688</v>
      </c>
      <c r="N10" s="61">
        <v>111178.200000127</v>
      </c>
      <c r="O10" s="62">
        <v>9359</v>
      </c>
      <c r="P10" s="56">
        <f t="shared" si="0"/>
        <v>364840.260000061</v>
      </c>
      <c r="Q10" s="57">
        <f t="shared" si="1"/>
        <v>31175</v>
      </c>
      <c r="R10" s="58">
        <f>Q10/G10</f>
        <v>91.69117647058823</v>
      </c>
      <c r="S10" s="59"/>
      <c r="T10" s="60"/>
      <c r="U10" s="65"/>
      <c r="V10" s="66"/>
      <c r="W10" s="58"/>
      <c r="X10" s="73"/>
      <c r="Y10" s="74"/>
      <c r="Z10" s="70">
        <v>364840.259999943</v>
      </c>
      <c r="AA10" s="71">
        <v>31175</v>
      </c>
      <c r="AB10" s="99">
        <v>2647</v>
      </c>
      <c r="AC10" s="27"/>
    </row>
    <row r="11" spans="1:29" s="28" customFormat="1" ht="11.25">
      <c r="A11" s="30">
        <v>5</v>
      </c>
      <c r="B11" s="75" t="s">
        <v>24</v>
      </c>
      <c r="C11" s="49" t="s">
        <v>71</v>
      </c>
      <c r="D11" s="50" t="s">
        <v>32</v>
      </c>
      <c r="E11" s="54">
        <v>90</v>
      </c>
      <c r="F11" s="54">
        <v>90</v>
      </c>
      <c r="G11" s="64">
        <v>90</v>
      </c>
      <c r="H11" s="51" t="s">
        <v>30</v>
      </c>
      <c r="I11" s="53">
        <v>1</v>
      </c>
      <c r="J11" s="61">
        <v>95305.3500000726</v>
      </c>
      <c r="K11" s="62">
        <v>6491</v>
      </c>
      <c r="L11" s="61">
        <v>113072.920000035</v>
      </c>
      <c r="M11" s="62">
        <v>7260</v>
      </c>
      <c r="N11" s="61">
        <v>106102.249999856</v>
      </c>
      <c r="O11" s="62">
        <v>6849</v>
      </c>
      <c r="P11" s="56">
        <f t="shared" si="0"/>
        <v>314480.5199999636</v>
      </c>
      <c r="Q11" s="57">
        <f t="shared" si="1"/>
        <v>20600</v>
      </c>
      <c r="R11" s="58">
        <f>Q11/G11</f>
        <v>228.88888888888889</v>
      </c>
      <c r="S11" s="59"/>
      <c r="T11" s="60"/>
      <c r="U11" s="65"/>
      <c r="V11" s="66"/>
      <c r="W11" s="58"/>
      <c r="X11" s="55"/>
      <c r="Y11" s="74"/>
      <c r="Z11" s="68">
        <v>314480.520000052</v>
      </c>
      <c r="AA11" s="69">
        <v>20600</v>
      </c>
      <c r="AB11" s="99">
        <v>2648</v>
      </c>
      <c r="AC11" s="27"/>
    </row>
    <row r="12" spans="1:29" s="28" customFormat="1" ht="11.25">
      <c r="A12" s="30">
        <v>6</v>
      </c>
      <c r="B12" s="26"/>
      <c r="C12" s="49" t="s">
        <v>62</v>
      </c>
      <c r="D12" s="50" t="s">
        <v>4</v>
      </c>
      <c r="E12" s="54">
        <v>259</v>
      </c>
      <c r="F12" s="54">
        <v>254</v>
      </c>
      <c r="G12" s="64">
        <v>254</v>
      </c>
      <c r="H12" s="52">
        <v>259</v>
      </c>
      <c r="I12" s="53">
        <v>2</v>
      </c>
      <c r="J12" s="61">
        <v>81965.8500000852</v>
      </c>
      <c r="K12" s="62">
        <v>7380</v>
      </c>
      <c r="L12" s="61">
        <v>101770.649999808</v>
      </c>
      <c r="M12" s="62">
        <v>8990</v>
      </c>
      <c r="N12" s="61">
        <v>88281.2000001198</v>
      </c>
      <c r="O12" s="62">
        <v>7832</v>
      </c>
      <c r="P12" s="56">
        <f t="shared" si="0"/>
        <v>272017.700000013</v>
      </c>
      <c r="Q12" s="57">
        <f t="shared" si="1"/>
        <v>24202</v>
      </c>
      <c r="R12" s="58">
        <f>Q12/G12</f>
        <v>95.28346456692914</v>
      </c>
      <c r="S12" s="59">
        <v>47464</v>
      </c>
      <c r="T12" s="60">
        <f>IF(S12&lt;&gt;0,-(S12-Q12)/S12,"")</f>
        <v>-0.49009775830102814</v>
      </c>
      <c r="U12" s="65">
        <v>925496.92</v>
      </c>
      <c r="V12" s="66">
        <v>88802</v>
      </c>
      <c r="W12" s="58">
        <f>V12/G12</f>
        <v>349.61417322834643</v>
      </c>
      <c r="X12" s="55">
        <v>88802</v>
      </c>
      <c r="Y12" s="74">
        <f>IF(X12&lt;&gt;0,-(X12-V12)/X12,"")</f>
        <v>0</v>
      </c>
      <c r="Z12" s="68">
        <v>1197514.619999866</v>
      </c>
      <c r="AA12" s="69">
        <v>113004</v>
      </c>
      <c r="AB12" s="99">
        <v>2642</v>
      </c>
      <c r="AC12" s="27"/>
    </row>
    <row r="13" spans="1:29" s="28" customFormat="1" ht="11.25">
      <c r="A13" s="30">
        <v>7</v>
      </c>
      <c r="B13" s="26"/>
      <c r="C13" s="49" t="s">
        <v>48</v>
      </c>
      <c r="D13" s="50" t="s">
        <v>32</v>
      </c>
      <c r="E13" s="54">
        <v>306</v>
      </c>
      <c r="F13" s="54">
        <v>154</v>
      </c>
      <c r="G13" s="64">
        <v>190</v>
      </c>
      <c r="H13" s="51">
        <v>335</v>
      </c>
      <c r="I13" s="53">
        <v>5</v>
      </c>
      <c r="J13" s="61">
        <v>68268.6899998018</v>
      </c>
      <c r="K13" s="62">
        <v>4997</v>
      </c>
      <c r="L13" s="61">
        <v>79985.699999859</v>
      </c>
      <c r="M13" s="62">
        <v>5786</v>
      </c>
      <c r="N13" s="61">
        <v>70650.6000000989</v>
      </c>
      <c r="O13" s="62">
        <v>5052</v>
      </c>
      <c r="P13" s="56">
        <f t="shared" si="0"/>
        <v>218904.9899997597</v>
      </c>
      <c r="Q13" s="57">
        <f t="shared" si="1"/>
        <v>15835</v>
      </c>
      <c r="R13" s="58">
        <f>Q13/G13</f>
        <v>83.34210526315789</v>
      </c>
      <c r="S13" s="59">
        <v>38062</v>
      </c>
      <c r="T13" s="60">
        <f>IF(S13&lt;&gt;0,-(S13-Q13)/S13,"")</f>
        <v>-0.5839682623088644</v>
      </c>
      <c r="U13" s="65">
        <v>945435</v>
      </c>
      <c r="V13" s="66">
        <v>78734</v>
      </c>
      <c r="W13" s="58">
        <f>V13/G13</f>
        <v>414.38947368421054</v>
      </c>
      <c r="X13" s="55">
        <v>78734</v>
      </c>
      <c r="Y13" s="74">
        <f>IF(X13&lt;&gt;0,-(X13-V13)/X13,"")</f>
        <v>0</v>
      </c>
      <c r="Z13" s="68">
        <v>11221851.989999967</v>
      </c>
      <c r="AA13" s="69">
        <v>898811</v>
      </c>
      <c r="AB13" s="99">
        <v>2625</v>
      </c>
      <c r="AC13" s="27"/>
    </row>
    <row r="14" spans="1:29" s="28" customFormat="1" ht="11.25">
      <c r="A14" s="30">
        <v>8</v>
      </c>
      <c r="B14" s="75" t="s">
        <v>24</v>
      </c>
      <c r="C14" s="48" t="s">
        <v>69</v>
      </c>
      <c r="D14" s="50" t="s">
        <v>1</v>
      </c>
      <c r="E14" s="51">
        <v>140</v>
      </c>
      <c r="F14" s="51">
        <v>140</v>
      </c>
      <c r="G14" s="64">
        <v>140</v>
      </c>
      <c r="H14" s="51" t="s">
        <v>30</v>
      </c>
      <c r="I14" s="53">
        <v>1</v>
      </c>
      <c r="J14" s="61">
        <v>34841.1000000433</v>
      </c>
      <c r="K14" s="62">
        <v>3139</v>
      </c>
      <c r="L14" s="61">
        <v>38566.6799999566</v>
      </c>
      <c r="M14" s="62">
        <v>3380</v>
      </c>
      <c r="N14" s="61">
        <v>38063.6999999507</v>
      </c>
      <c r="O14" s="62">
        <v>3310</v>
      </c>
      <c r="P14" s="56">
        <f t="shared" si="0"/>
        <v>111471.47999995059</v>
      </c>
      <c r="Q14" s="57">
        <f t="shared" si="1"/>
        <v>9829</v>
      </c>
      <c r="R14" s="58">
        <f>Q14/G14</f>
        <v>70.20714285714286</v>
      </c>
      <c r="S14" s="59"/>
      <c r="T14" s="60"/>
      <c r="U14" s="65"/>
      <c r="V14" s="66"/>
      <c r="W14" s="58"/>
      <c r="X14" s="73"/>
      <c r="Y14" s="74"/>
      <c r="Z14" s="72">
        <v>111471.480000039</v>
      </c>
      <c r="AA14" s="73">
        <v>9829</v>
      </c>
      <c r="AB14" s="99">
        <v>2652</v>
      </c>
      <c r="AC14" s="27"/>
    </row>
    <row r="15" spans="1:29" s="28" customFormat="1" ht="11.25">
      <c r="A15" s="30">
        <v>9</v>
      </c>
      <c r="B15" s="26"/>
      <c r="C15" s="49" t="s">
        <v>40</v>
      </c>
      <c r="D15" s="50" t="s">
        <v>4</v>
      </c>
      <c r="E15" s="54">
        <v>345</v>
      </c>
      <c r="F15" s="54">
        <v>94</v>
      </c>
      <c r="G15" s="64">
        <v>94</v>
      </c>
      <c r="H15" s="52">
        <v>159</v>
      </c>
      <c r="I15" s="53">
        <v>9</v>
      </c>
      <c r="J15" s="61">
        <v>24377.6000001216</v>
      </c>
      <c r="K15" s="62">
        <v>2139</v>
      </c>
      <c r="L15" s="61">
        <v>34903.1500000714</v>
      </c>
      <c r="M15" s="62">
        <v>2888</v>
      </c>
      <c r="N15" s="61">
        <v>32921.8499999536</v>
      </c>
      <c r="O15" s="62">
        <v>2706</v>
      </c>
      <c r="P15" s="56">
        <f t="shared" si="0"/>
        <v>92202.6000001466</v>
      </c>
      <c r="Q15" s="57">
        <f t="shared" si="1"/>
        <v>7733</v>
      </c>
      <c r="R15" s="58">
        <f>Q15/G15</f>
        <v>82.26595744680851</v>
      </c>
      <c r="S15" s="59">
        <v>20803</v>
      </c>
      <c r="T15" s="60">
        <f>IF(S15&lt;&gt;0,-(S15-Q15)/S15,"")</f>
        <v>-0.6282747680622988</v>
      </c>
      <c r="U15" s="65">
        <v>441082.78</v>
      </c>
      <c r="V15" s="66">
        <v>38578</v>
      </c>
      <c r="W15" s="58">
        <f>V15/G15</f>
        <v>410.40425531914894</v>
      </c>
      <c r="X15" s="55">
        <v>38578</v>
      </c>
      <c r="Y15" s="74">
        <f>IF(X15&lt;&gt;0,-(X15-V15)/X15,"")</f>
        <v>0</v>
      </c>
      <c r="Z15" s="68">
        <v>14219798.140000148</v>
      </c>
      <c r="AA15" s="69">
        <v>1267572</v>
      </c>
      <c r="AB15" s="99">
        <v>2596</v>
      </c>
      <c r="AC15" s="27"/>
    </row>
    <row r="16" spans="1:29" s="28" customFormat="1" ht="11.25">
      <c r="A16" s="30">
        <v>10</v>
      </c>
      <c r="B16" s="75" t="s">
        <v>24</v>
      </c>
      <c r="C16" s="48" t="s">
        <v>66</v>
      </c>
      <c r="D16" s="50" t="s">
        <v>33</v>
      </c>
      <c r="E16" s="51">
        <v>137</v>
      </c>
      <c r="F16" s="51">
        <v>137</v>
      </c>
      <c r="G16" s="64">
        <v>137</v>
      </c>
      <c r="H16" s="52" t="s">
        <v>30</v>
      </c>
      <c r="I16" s="53">
        <v>1</v>
      </c>
      <c r="J16" s="61">
        <v>18704.5500000239</v>
      </c>
      <c r="K16" s="62">
        <v>1630</v>
      </c>
      <c r="L16" s="61">
        <v>25025.9999998651</v>
      </c>
      <c r="M16" s="62">
        <v>2201</v>
      </c>
      <c r="N16" s="61">
        <v>20839.1499999922</v>
      </c>
      <c r="O16" s="62">
        <v>1819</v>
      </c>
      <c r="P16" s="56">
        <f t="shared" si="0"/>
        <v>64569.6999998812</v>
      </c>
      <c r="Q16" s="57">
        <f t="shared" si="1"/>
        <v>5650</v>
      </c>
      <c r="R16" s="58">
        <f>Q16/G16</f>
        <v>41.24087591240876</v>
      </c>
      <c r="S16" s="59"/>
      <c r="T16" s="60"/>
      <c r="U16" s="65"/>
      <c r="V16" s="66"/>
      <c r="W16" s="58"/>
      <c r="X16" s="73"/>
      <c r="Y16" s="74"/>
      <c r="Z16" s="70">
        <v>64569.6999999107</v>
      </c>
      <c r="AA16" s="71">
        <v>5650</v>
      </c>
      <c r="AB16" s="99">
        <v>2651</v>
      </c>
      <c r="AC16" s="27"/>
    </row>
    <row r="17" spans="1:29" s="28" customFormat="1" ht="11.25">
      <c r="A17" s="30">
        <v>11</v>
      </c>
      <c r="B17" s="29"/>
      <c r="C17" s="48" t="s">
        <v>58</v>
      </c>
      <c r="D17" s="50" t="s">
        <v>5</v>
      </c>
      <c r="E17" s="51">
        <v>122</v>
      </c>
      <c r="F17" s="51">
        <v>90</v>
      </c>
      <c r="G17" s="64">
        <v>90</v>
      </c>
      <c r="H17" s="52">
        <v>122</v>
      </c>
      <c r="I17" s="53">
        <v>2</v>
      </c>
      <c r="J17" s="61">
        <v>17786.390000071</v>
      </c>
      <c r="K17" s="62">
        <v>1228</v>
      </c>
      <c r="L17" s="61">
        <v>23341.7099999912</v>
      </c>
      <c r="M17" s="62">
        <v>1596</v>
      </c>
      <c r="N17" s="61">
        <v>21548.9499999523</v>
      </c>
      <c r="O17" s="62">
        <v>1459</v>
      </c>
      <c r="P17" s="56">
        <f t="shared" si="0"/>
        <v>62677.0500000145</v>
      </c>
      <c r="Q17" s="57">
        <f t="shared" si="1"/>
        <v>4283</v>
      </c>
      <c r="R17" s="58">
        <f>Q17/G17</f>
        <v>47.58888888888889</v>
      </c>
      <c r="S17" s="59">
        <v>12638</v>
      </c>
      <c r="T17" s="60">
        <f>IF(S17&lt;&gt;0,-(S17-Q17)/S17,"")</f>
        <v>-0.6611014401012818</v>
      </c>
      <c r="U17" s="65">
        <v>301289.15</v>
      </c>
      <c r="V17" s="66">
        <v>22416</v>
      </c>
      <c r="W17" s="58">
        <f>V17/G17</f>
        <v>249.06666666666666</v>
      </c>
      <c r="X17" s="73">
        <v>22416</v>
      </c>
      <c r="Y17" s="74">
        <f>IF(X17&lt;&gt;0,-(X17-V17)/X17,"")</f>
        <v>0</v>
      </c>
      <c r="Z17" s="70">
        <v>363966.2000001327</v>
      </c>
      <c r="AA17" s="71">
        <v>26699</v>
      </c>
      <c r="AB17" s="99">
        <v>2640</v>
      </c>
      <c r="AC17" s="27"/>
    </row>
    <row r="18" spans="1:29" s="28" customFormat="1" ht="11.25">
      <c r="A18" s="30">
        <v>12</v>
      </c>
      <c r="B18" s="29"/>
      <c r="C18" s="49" t="s">
        <v>55</v>
      </c>
      <c r="D18" s="50" t="s">
        <v>31</v>
      </c>
      <c r="E18" s="54">
        <v>300</v>
      </c>
      <c r="F18" s="54">
        <v>112</v>
      </c>
      <c r="G18" s="64">
        <v>112</v>
      </c>
      <c r="H18" s="51">
        <v>300</v>
      </c>
      <c r="I18" s="53">
        <v>3</v>
      </c>
      <c r="J18" s="61">
        <v>16611.7000000775</v>
      </c>
      <c r="K18" s="62">
        <v>1139</v>
      </c>
      <c r="L18" s="61">
        <v>22467.1200001355</v>
      </c>
      <c r="M18" s="62">
        <v>1480</v>
      </c>
      <c r="N18" s="61">
        <v>21769.4500000381</v>
      </c>
      <c r="O18" s="62">
        <v>1471</v>
      </c>
      <c r="P18" s="56">
        <f t="shared" si="0"/>
        <v>60848.270000251105</v>
      </c>
      <c r="Q18" s="57">
        <f t="shared" si="1"/>
        <v>4090</v>
      </c>
      <c r="R18" s="58">
        <f>Q18/G18</f>
        <v>36.517857142857146</v>
      </c>
      <c r="S18" s="59">
        <v>24323</v>
      </c>
      <c r="T18" s="60">
        <f>IF(S18&lt;&gt;0,-(S18-Q18)/S18,"")</f>
        <v>-0.8318464005262509</v>
      </c>
      <c r="U18" s="65">
        <v>615866</v>
      </c>
      <c r="V18" s="67">
        <v>44601</v>
      </c>
      <c r="W18" s="58">
        <f>V18/G18</f>
        <v>398.2232142857143</v>
      </c>
      <c r="X18" s="55">
        <v>44601</v>
      </c>
      <c r="Y18" s="74">
        <f>IF(X18&lt;&gt;0,-(X18-V18)/X18,"")</f>
        <v>0</v>
      </c>
      <c r="Z18" s="68">
        <v>1791239.270000015</v>
      </c>
      <c r="AA18" s="69">
        <v>129439</v>
      </c>
      <c r="AB18" s="99">
        <v>2636</v>
      </c>
      <c r="AC18" s="27"/>
    </row>
    <row r="19" spans="1:29" s="28" customFormat="1" ht="11.25">
      <c r="A19" s="30">
        <v>13</v>
      </c>
      <c r="B19" s="26"/>
      <c r="C19" s="49" t="s">
        <v>56</v>
      </c>
      <c r="D19" s="50" t="s">
        <v>32</v>
      </c>
      <c r="E19" s="54">
        <v>129</v>
      </c>
      <c r="F19" s="54">
        <v>51</v>
      </c>
      <c r="G19" s="64">
        <v>51</v>
      </c>
      <c r="H19" s="51">
        <v>127</v>
      </c>
      <c r="I19" s="53">
        <v>3</v>
      </c>
      <c r="J19" s="61">
        <v>17453.9200000575</v>
      </c>
      <c r="K19" s="62">
        <v>1298</v>
      </c>
      <c r="L19" s="61">
        <v>20236.7999999605</v>
      </c>
      <c r="M19" s="62">
        <v>1491</v>
      </c>
      <c r="N19" s="61">
        <v>20072.0999999806</v>
      </c>
      <c r="O19" s="62">
        <v>1457</v>
      </c>
      <c r="P19" s="56">
        <f t="shared" si="0"/>
        <v>57762.8199999986</v>
      </c>
      <c r="Q19" s="57">
        <f t="shared" si="1"/>
        <v>4246</v>
      </c>
      <c r="R19" s="58">
        <f>Q19/G19</f>
        <v>83.25490196078431</v>
      </c>
      <c r="S19" s="59">
        <v>15262</v>
      </c>
      <c r="T19" s="60">
        <f>IF(S19&lt;&gt;0,-(S19-Q19)/S19,"")</f>
        <v>-0.7217926877211375</v>
      </c>
      <c r="U19" s="65">
        <v>376155</v>
      </c>
      <c r="V19" s="66">
        <v>31751</v>
      </c>
      <c r="W19" s="58">
        <f>V19/G19</f>
        <v>622.5686274509804</v>
      </c>
      <c r="X19" s="55">
        <v>31751</v>
      </c>
      <c r="Y19" s="74">
        <f>IF(X19&lt;&gt;0,-(X19-V19)/X19,"")</f>
        <v>0</v>
      </c>
      <c r="Z19" s="68">
        <v>982927.8199999692</v>
      </c>
      <c r="AA19" s="69">
        <v>83568</v>
      </c>
      <c r="AB19" s="99">
        <v>2636</v>
      </c>
      <c r="AC19" s="27"/>
    </row>
    <row r="20" spans="1:29" s="28" customFormat="1" ht="11.25">
      <c r="A20" s="30">
        <v>14</v>
      </c>
      <c r="B20" s="29"/>
      <c r="C20" s="49" t="s">
        <v>45</v>
      </c>
      <c r="D20" s="50" t="s">
        <v>31</v>
      </c>
      <c r="E20" s="54">
        <v>271</v>
      </c>
      <c r="F20" s="54">
        <v>40</v>
      </c>
      <c r="G20" s="64">
        <v>40</v>
      </c>
      <c r="H20" s="51">
        <v>72</v>
      </c>
      <c r="I20" s="53">
        <v>6</v>
      </c>
      <c r="J20" s="61">
        <v>12898.6999999896</v>
      </c>
      <c r="K20" s="62">
        <v>946</v>
      </c>
      <c r="L20" s="61">
        <v>21403.2499999418</v>
      </c>
      <c r="M20" s="62">
        <v>1497</v>
      </c>
      <c r="N20" s="61">
        <v>20425.3500000038</v>
      </c>
      <c r="O20" s="62">
        <v>1439</v>
      </c>
      <c r="P20" s="56">
        <f t="shared" si="0"/>
        <v>54727.2999999352</v>
      </c>
      <c r="Q20" s="57">
        <f t="shared" si="1"/>
        <v>3882</v>
      </c>
      <c r="R20" s="58">
        <f>Q20/G20</f>
        <v>97.05</v>
      </c>
      <c r="S20" s="59">
        <v>9145</v>
      </c>
      <c r="T20" s="60">
        <f>IF(S20&lt;&gt;0,-(S20-Q20)/S20,"")</f>
        <v>-0.5755057408419901</v>
      </c>
      <c r="U20" s="65">
        <v>214027</v>
      </c>
      <c r="V20" s="67">
        <v>16323</v>
      </c>
      <c r="W20" s="58">
        <f>V20/G20</f>
        <v>408.075</v>
      </c>
      <c r="X20" s="55">
        <v>16323</v>
      </c>
      <c r="Y20" s="74">
        <f>IF(X20&lt;&gt;0,-(X20-V20)/X20,"")</f>
        <v>0</v>
      </c>
      <c r="Z20" s="68">
        <v>4746533.300000142</v>
      </c>
      <c r="AA20" s="69">
        <v>407131</v>
      </c>
      <c r="AB20" s="99">
        <v>2620</v>
      </c>
      <c r="AC20" s="27"/>
    </row>
    <row r="21" spans="1:29" s="28" customFormat="1" ht="11.25">
      <c r="A21" s="30">
        <v>15</v>
      </c>
      <c r="B21" s="75" t="s">
        <v>24</v>
      </c>
      <c r="C21" s="48" t="s">
        <v>65</v>
      </c>
      <c r="D21" s="50" t="s">
        <v>35</v>
      </c>
      <c r="E21" s="51">
        <v>34</v>
      </c>
      <c r="F21" s="51">
        <v>34</v>
      </c>
      <c r="G21" s="64">
        <v>34</v>
      </c>
      <c r="H21" s="52" t="s">
        <v>30</v>
      </c>
      <c r="I21" s="53">
        <v>1</v>
      </c>
      <c r="J21" s="61">
        <v>7848.69999995238</v>
      </c>
      <c r="K21" s="62">
        <v>539</v>
      </c>
      <c r="L21" s="61">
        <v>10097.0000000078</v>
      </c>
      <c r="M21" s="62">
        <v>700</v>
      </c>
      <c r="N21" s="61">
        <v>8131.89999996651</v>
      </c>
      <c r="O21" s="62">
        <v>555</v>
      </c>
      <c r="P21" s="56">
        <f t="shared" si="0"/>
        <v>26077.59999992669</v>
      </c>
      <c r="Q21" s="57">
        <f t="shared" si="1"/>
        <v>1794</v>
      </c>
      <c r="R21" s="58">
        <f>Q21/G21</f>
        <v>52.76470588235294</v>
      </c>
      <c r="S21" s="59"/>
      <c r="T21" s="60"/>
      <c r="U21" s="65"/>
      <c r="V21" s="67"/>
      <c r="W21" s="58"/>
      <c r="X21" s="73"/>
      <c r="Y21" s="74"/>
      <c r="Z21" s="68">
        <v>26077.6000000153</v>
      </c>
      <c r="AA21" s="69">
        <v>1794</v>
      </c>
      <c r="AB21" s="99">
        <v>2650</v>
      </c>
      <c r="AC21" s="27"/>
    </row>
    <row r="22" spans="1:29" s="28" customFormat="1" ht="11.25">
      <c r="A22" s="30">
        <v>16</v>
      </c>
      <c r="B22" s="29"/>
      <c r="C22" s="48" t="s">
        <v>57</v>
      </c>
      <c r="D22" s="50" t="s">
        <v>5</v>
      </c>
      <c r="E22" s="51">
        <v>106</v>
      </c>
      <c r="F22" s="51">
        <v>59</v>
      </c>
      <c r="G22" s="64">
        <v>59</v>
      </c>
      <c r="H22" s="52">
        <v>106</v>
      </c>
      <c r="I22" s="53">
        <v>2</v>
      </c>
      <c r="J22" s="61">
        <v>6578.69999988715</v>
      </c>
      <c r="K22" s="62">
        <v>601</v>
      </c>
      <c r="L22" s="61">
        <v>7755.24999999045</v>
      </c>
      <c r="M22" s="62">
        <v>689</v>
      </c>
      <c r="N22" s="61">
        <v>6251.44999992</v>
      </c>
      <c r="O22" s="62">
        <v>543</v>
      </c>
      <c r="P22" s="56">
        <f t="shared" si="0"/>
        <v>20585.3999997976</v>
      </c>
      <c r="Q22" s="57">
        <f t="shared" si="1"/>
        <v>1833</v>
      </c>
      <c r="R22" s="58">
        <f>Q22/G22</f>
        <v>31.06779661016949</v>
      </c>
      <c r="S22" s="59">
        <v>7858</v>
      </c>
      <c r="T22" s="60">
        <f>IF(S22&lt;&gt;0,-(S22-Q22)/S22,"")</f>
        <v>-0.7667345380503945</v>
      </c>
      <c r="U22" s="65">
        <v>164719.86</v>
      </c>
      <c r="V22" s="66">
        <v>15525</v>
      </c>
      <c r="W22" s="58">
        <f>V22/G22</f>
        <v>263.135593220339</v>
      </c>
      <c r="X22" s="73">
        <v>15525</v>
      </c>
      <c r="Y22" s="74">
        <f>IF(X22&lt;&gt;0,-(X22-V22)/X22,"")</f>
        <v>0</v>
      </c>
      <c r="Z22" s="70">
        <v>185305.26000000437</v>
      </c>
      <c r="AA22" s="71">
        <v>17358</v>
      </c>
      <c r="AB22" s="99">
        <v>2644</v>
      </c>
      <c r="AC22" s="27"/>
    </row>
    <row r="23" spans="1:29" s="28" customFormat="1" ht="11.25">
      <c r="A23" s="30">
        <v>17</v>
      </c>
      <c r="B23" s="29"/>
      <c r="C23" s="49" t="s">
        <v>54</v>
      </c>
      <c r="D23" s="50" t="s">
        <v>4</v>
      </c>
      <c r="E23" s="54">
        <v>181</v>
      </c>
      <c r="F23" s="54">
        <v>12</v>
      </c>
      <c r="G23" s="64">
        <v>12</v>
      </c>
      <c r="H23" s="52">
        <v>117</v>
      </c>
      <c r="I23" s="53">
        <v>3</v>
      </c>
      <c r="J23" s="61">
        <v>7072.54999997884</v>
      </c>
      <c r="K23" s="62">
        <v>375</v>
      </c>
      <c r="L23" s="61">
        <v>7722.0499999694</v>
      </c>
      <c r="M23" s="62">
        <v>406</v>
      </c>
      <c r="N23" s="61">
        <v>5671.00000001471</v>
      </c>
      <c r="O23" s="62">
        <v>329</v>
      </c>
      <c r="P23" s="56">
        <f t="shared" si="0"/>
        <v>20465.59999996295</v>
      </c>
      <c r="Q23" s="57">
        <f t="shared" si="1"/>
        <v>1110</v>
      </c>
      <c r="R23" s="58">
        <f>Q23/G23</f>
        <v>92.5</v>
      </c>
      <c r="S23" s="59">
        <v>8409</v>
      </c>
      <c r="T23" s="60">
        <f>IF(S23&lt;&gt;0,-(S23-Q23)/S23,"")</f>
        <v>-0.8679985729575455</v>
      </c>
      <c r="U23" s="65">
        <v>210408.7</v>
      </c>
      <c r="V23" s="66">
        <v>16712</v>
      </c>
      <c r="W23" s="58">
        <f>V23/G23</f>
        <v>1392.6666666666667</v>
      </c>
      <c r="X23" s="55">
        <v>16712</v>
      </c>
      <c r="Y23" s="74">
        <f>IF(X23&lt;&gt;0,-(X23-V23)/X23,"")</f>
        <v>0</v>
      </c>
      <c r="Z23" s="68">
        <v>601045.8299999628</v>
      </c>
      <c r="AA23" s="69">
        <v>49950</v>
      </c>
      <c r="AB23" s="99">
        <v>2635</v>
      </c>
      <c r="AC23" s="27"/>
    </row>
    <row r="24" spans="1:29" s="28" customFormat="1" ht="11.25">
      <c r="A24" s="30">
        <v>18</v>
      </c>
      <c r="B24" s="29"/>
      <c r="C24" s="48" t="s">
        <v>61</v>
      </c>
      <c r="D24" s="50" t="s">
        <v>26</v>
      </c>
      <c r="E24" s="51">
        <v>32</v>
      </c>
      <c r="F24" s="51">
        <v>17</v>
      </c>
      <c r="G24" s="64">
        <v>17</v>
      </c>
      <c r="H24" s="52">
        <v>32</v>
      </c>
      <c r="I24" s="53">
        <v>2</v>
      </c>
      <c r="J24" s="61">
        <v>4584.9499999535</v>
      </c>
      <c r="K24" s="62">
        <v>260</v>
      </c>
      <c r="L24" s="61">
        <v>6569.65000001293</v>
      </c>
      <c r="M24" s="62">
        <v>349</v>
      </c>
      <c r="N24" s="61">
        <v>5855.15000001531</v>
      </c>
      <c r="O24" s="62">
        <v>287</v>
      </c>
      <c r="P24" s="56">
        <f t="shared" si="0"/>
        <v>17009.74999998174</v>
      </c>
      <c r="Q24" s="57">
        <f t="shared" si="1"/>
        <v>896</v>
      </c>
      <c r="R24" s="58">
        <f>Q24/G24</f>
        <v>52.705882352941174</v>
      </c>
      <c r="S24" s="59">
        <v>3576</v>
      </c>
      <c r="T24" s="60">
        <f>IF(S24&lt;&gt;0,-(S24-Q24)/S24,"")</f>
        <v>-0.7494407158836689</v>
      </c>
      <c r="U24" s="65">
        <v>100093.5</v>
      </c>
      <c r="V24" s="66">
        <v>6919</v>
      </c>
      <c r="W24" s="58">
        <f>V24/G24</f>
        <v>407</v>
      </c>
      <c r="X24" s="73">
        <v>6919</v>
      </c>
      <c r="Y24" s="74">
        <f>IF(X24&lt;&gt;0,-(X24-V24)/X24,"")</f>
        <v>0</v>
      </c>
      <c r="Z24" s="70">
        <v>117103.2499999817</v>
      </c>
      <c r="AA24" s="71">
        <v>7815</v>
      </c>
      <c r="AB24" s="99">
        <v>2653</v>
      </c>
      <c r="AC24" s="27"/>
    </row>
    <row r="25" spans="1:29" s="28" customFormat="1" ht="11.25">
      <c r="A25" s="30">
        <v>19</v>
      </c>
      <c r="B25" s="29"/>
      <c r="C25" s="48" t="s">
        <v>60</v>
      </c>
      <c r="D25" s="50" t="s">
        <v>1</v>
      </c>
      <c r="E25" s="51">
        <v>80</v>
      </c>
      <c r="F25" s="51">
        <v>32</v>
      </c>
      <c r="G25" s="64">
        <v>32</v>
      </c>
      <c r="H25" s="51">
        <v>80</v>
      </c>
      <c r="I25" s="53">
        <v>2</v>
      </c>
      <c r="J25" s="61">
        <v>4746.60000001529</v>
      </c>
      <c r="K25" s="62">
        <v>408</v>
      </c>
      <c r="L25" s="61">
        <v>5835.75000002329</v>
      </c>
      <c r="M25" s="62">
        <v>502</v>
      </c>
      <c r="N25" s="61">
        <v>4723.54999990866</v>
      </c>
      <c r="O25" s="62">
        <v>384</v>
      </c>
      <c r="P25" s="56">
        <f t="shared" si="0"/>
        <v>15305.89999994724</v>
      </c>
      <c r="Q25" s="57">
        <f t="shared" si="1"/>
        <v>1294</v>
      </c>
      <c r="R25" s="58">
        <f>Q25/G25</f>
        <v>40.4375</v>
      </c>
      <c r="S25" s="59">
        <v>5585</v>
      </c>
      <c r="T25" s="60">
        <f>IF(S25&lt;&gt;0,-(S25-Q25)/S25,"")</f>
        <v>-0.7683079677708147</v>
      </c>
      <c r="U25" s="65">
        <v>121083.85</v>
      </c>
      <c r="V25" s="66">
        <v>10975</v>
      </c>
      <c r="W25" s="58">
        <f>V25/G25</f>
        <v>342.96875</v>
      </c>
      <c r="X25" s="73">
        <v>10975</v>
      </c>
      <c r="Y25" s="74">
        <f>IF(X25&lt;&gt;0,-(X25-V25)/X25,"")</f>
        <v>0</v>
      </c>
      <c r="Z25" s="72">
        <v>136389.7499999472</v>
      </c>
      <c r="AA25" s="73">
        <v>12269</v>
      </c>
      <c r="AB25" s="99">
        <v>2645</v>
      </c>
      <c r="AC25" s="27"/>
    </row>
    <row r="26" spans="1:29" s="28" customFormat="1" ht="11.25">
      <c r="A26" s="30">
        <v>20</v>
      </c>
      <c r="B26" s="29"/>
      <c r="C26" s="48" t="s">
        <v>46</v>
      </c>
      <c r="D26" s="50" t="s">
        <v>35</v>
      </c>
      <c r="E26" s="51">
        <v>74</v>
      </c>
      <c r="F26" s="51">
        <v>7</v>
      </c>
      <c r="G26" s="64">
        <v>7</v>
      </c>
      <c r="H26" s="52">
        <v>19</v>
      </c>
      <c r="I26" s="53">
        <v>5</v>
      </c>
      <c r="J26" s="61">
        <v>4135.39999995826</v>
      </c>
      <c r="K26" s="62">
        <v>178</v>
      </c>
      <c r="L26" s="61">
        <v>5518.45000000355</v>
      </c>
      <c r="M26" s="62">
        <v>235</v>
      </c>
      <c r="N26" s="61">
        <v>4892.09999999973</v>
      </c>
      <c r="O26" s="62">
        <v>207</v>
      </c>
      <c r="P26" s="56">
        <f t="shared" si="0"/>
        <v>14545.94999996154</v>
      </c>
      <c r="Q26" s="57">
        <f t="shared" si="1"/>
        <v>620</v>
      </c>
      <c r="R26" s="58">
        <f>Q26/G26</f>
        <v>88.57142857142857</v>
      </c>
      <c r="S26" s="59">
        <v>2268</v>
      </c>
      <c r="T26" s="60">
        <f>IF(S26&lt;&gt;0,-(S26-Q26)/S26,"")</f>
        <v>-0.7266313932980599</v>
      </c>
      <c r="U26" s="65">
        <v>69296.4</v>
      </c>
      <c r="V26" s="67">
        <v>4326</v>
      </c>
      <c r="W26" s="58">
        <f>V26/G26</f>
        <v>618</v>
      </c>
      <c r="X26" s="73">
        <v>4326</v>
      </c>
      <c r="Y26" s="74">
        <f>IF(X26&lt;&gt;0,-(X26-V26)/X26,"")</f>
        <v>0</v>
      </c>
      <c r="Z26" s="68">
        <v>716352.0999999911</v>
      </c>
      <c r="AA26" s="69">
        <v>50083</v>
      </c>
      <c r="AB26" s="99">
        <v>2623</v>
      </c>
      <c r="AC26" s="27"/>
    </row>
    <row r="27" spans="1:29" s="28" customFormat="1" ht="11.25">
      <c r="A27" s="30">
        <v>21</v>
      </c>
      <c r="B27" s="29"/>
      <c r="C27" s="49" t="s">
        <v>42</v>
      </c>
      <c r="D27" s="50" t="s">
        <v>31</v>
      </c>
      <c r="E27" s="54">
        <v>298</v>
      </c>
      <c r="F27" s="54">
        <v>2</v>
      </c>
      <c r="G27" s="64">
        <v>2</v>
      </c>
      <c r="H27" s="51">
        <v>10</v>
      </c>
      <c r="I27" s="53">
        <v>7</v>
      </c>
      <c r="J27" s="61">
        <v>1433.94999999892</v>
      </c>
      <c r="K27" s="62">
        <v>73</v>
      </c>
      <c r="L27" s="61">
        <v>2030.35000001452</v>
      </c>
      <c r="M27" s="62">
        <v>97</v>
      </c>
      <c r="N27" s="61">
        <v>1453.74999998407</v>
      </c>
      <c r="O27" s="62">
        <v>74</v>
      </c>
      <c r="P27" s="56">
        <f t="shared" si="0"/>
        <v>4918.04999999751</v>
      </c>
      <c r="Q27" s="57">
        <f t="shared" si="1"/>
        <v>244</v>
      </c>
      <c r="R27" s="58">
        <f>Q27/G27</f>
        <v>122</v>
      </c>
      <c r="S27" s="59">
        <v>1308</v>
      </c>
      <c r="T27" s="60">
        <f>IF(S27&lt;&gt;0,-(S27-Q27)/S27,"")</f>
        <v>-0.8134556574923547</v>
      </c>
      <c r="U27" s="65">
        <v>39634</v>
      </c>
      <c r="V27" s="67">
        <v>2154</v>
      </c>
      <c r="W27" s="58">
        <f>V27/G27</f>
        <v>1077</v>
      </c>
      <c r="X27" s="55">
        <v>2154</v>
      </c>
      <c r="Y27" s="74">
        <f>IF(X27&lt;&gt;0,-(X27-V27)/X27,"")</f>
        <v>0</v>
      </c>
      <c r="Z27" s="68">
        <v>4227768.049999998</v>
      </c>
      <c r="AA27" s="69">
        <v>352381</v>
      </c>
      <c r="AB27" s="99">
        <v>2609</v>
      </c>
      <c r="AC27" s="27"/>
    </row>
    <row r="28" spans="1:29" s="28" customFormat="1" ht="11.25">
      <c r="A28" s="30">
        <v>22</v>
      </c>
      <c r="B28" s="75" t="s">
        <v>24</v>
      </c>
      <c r="C28" s="48" t="s">
        <v>67</v>
      </c>
      <c r="D28" s="50" t="s">
        <v>36</v>
      </c>
      <c r="E28" s="51">
        <v>5</v>
      </c>
      <c r="F28" s="51">
        <v>5</v>
      </c>
      <c r="G28" s="64">
        <v>5</v>
      </c>
      <c r="H28" s="52" t="s">
        <v>30</v>
      </c>
      <c r="I28" s="53">
        <v>1</v>
      </c>
      <c r="J28" s="61">
        <v>1132.99999999399</v>
      </c>
      <c r="K28" s="62">
        <v>77</v>
      </c>
      <c r="L28" s="61">
        <v>1452.0000000141</v>
      </c>
      <c r="M28" s="62">
        <v>101</v>
      </c>
      <c r="N28" s="61">
        <v>1595.99999999475</v>
      </c>
      <c r="O28" s="62">
        <v>101</v>
      </c>
      <c r="P28" s="56">
        <f t="shared" si="0"/>
        <v>4181.000000002839</v>
      </c>
      <c r="Q28" s="57">
        <f t="shared" si="1"/>
        <v>279</v>
      </c>
      <c r="R28" s="58">
        <f>Q28/G28</f>
        <v>55.8</v>
      </c>
      <c r="S28" s="59"/>
      <c r="T28" s="60"/>
      <c r="U28" s="65"/>
      <c r="V28" s="66"/>
      <c r="W28" s="58"/>
      <c r="X28" s="73"/>
      <c r="Y28" s="74"/>
      <c r="Z28" s="70">
        <v>4180.99999994376</v>
      </c>
      <c r="AA28" s="71">
        <v>279</v>
      </c>
      <c r="AB28" s="99">
        <v>2646</v>
      </c>
      <c r="AC28" s="27"/>
    </row>
    <row r="29" spans="1:29" s="28" customFormat="1" ht="11.25">
      <c r="A29" s="30">
        <v>23</v>
      </c>
      <c r="B29" s="29"/>
      <c r="C29" s="49" t="s">
        <v>49</v>
      </c>
      <c r="D29" s="50" t="s">
        <v>31</v>
      </c>
      <c r="E29" s="54">
        <v>200</v>
      </c>
      <c r="F29" s="54">
        <v>4</v>
      </c>
      <c r="G29" s="64">
        <v>4</v>
      </c>
      <c r="H29" s="51">
        <v>109</v>
      </c>
      <c r="I29" s="53">
        <v>4</v>
      </c>
      <c r="J29" s="61">
        <v>342.000000009426</v>
      </c>
      <c r="K29" s="62">
        <v>24</v>
      </c>
      <c r="L29" s="61">
        <v>2029.8999999927</v>
      </c>
      <c r="M29" s="62">
        <v>141</v>
      </c>
      <c r="N29" s="61">
        <v>1286.199999994</v>
      </c>
      <c r="O29" s="62">
        <v>87</v>
      </c>
      <c r="P29" s="56">
        <f t="shared" si="0"/>
        <v>3658.099999996126</v>
      </c>
      <c r="Q29" s="57">
        <f t="shared" si="1"/>
        <v>252</v>
      </c>
      <c r="R29" s="58">
        <f>Q29/G29</f>
        <v>63</v>
      </c>
      <c r="S29" s="59">
        <v>7064</v>
      </c>
      <c r="T29" s="60">
        <f>IF(S29&lt;&gt;0,-(S29-Q29)/S29,"")</f>
        <v>-0.964326160815402</v>
      </c>
      <c r="U29" s="65">
        <v>145917</v>
      </c>
      <c r="V29" s="67">
        <v>12648</v>
      </c>
      <c r="W29" s="58">
        <f>V29/G29</f>
        <v>3162</v>
      </c>
      <c r="X29" s="55">
        <v>12648</v>
      </c>
      <c r="Y29" s="74">
        <f>IF(X29&lt;&gt;0,-(X29-V29)/X29,"")</f>
        <v>0</v>
      </c>
      <c r="Z29" s="68">
        <v>1216554.0999999961</v>
      </c>
      <c r="AA29" s="69">
        <v>109556</v>
      </c>
      <c r="AB29" s="99">
        <v>2638</v>
      </c>
      <c r="AC29" s="27"/>
    </row>
    <row r="30" spans="1:29" s="28" customFormat="1" ht="11.25">
      <c r="A30" s="30">
        <v>24</v>
      </c>
      <c r="B30" s="29"/>
      <c r="C30" s="48" t="s">
        <v>43</v>
      </c>
      <c r="D30" s="50" t="s">
        <v>1</v>
      </c>
      <c r="E30" s="51">
        <v>102</v>
      </c>
      <c r="F30" s="51">
        <v>1</v>
      </c>
      <c r="G30" s="64">
        <v>1</v>
      </c>
      <c r="H30" s="51">
        <v>1</v>
      </c>
      <c r="I30" s="53">
        <v>7</v>
      </c>
      <c r="J30" s="61">
        <v>945.000000000388</v>
      </c>
      <c r="K30" s="62">
        <v>27</v>
      </c>
      <c r="L30" s="61">
        <v>945.000000000388</v>
      </c>
      <c r="M30" s="62">
        <v>27</v>
      </c>
      <c r="N30" s="61">
        <v>907.000000002624</v>
      </c>
      <c r="O30" s="62">
        <v>29</v>
      </c>
      <c r="P30" s="56">
        <f t="shared" si="0"/>
        <v>2797.0000000034</v>
      </c>
      <c r="Q30" s="57">
        <f t="shared" si="1"/>
        <v>83</v>
      </c>
      <c r="R30" s="58">
        <f>Q30/G30</f>
        <v>83</v>
      </c>
      <c r="S30" s="59">
        <v>147</v>
      </c>
      <c r="T30" s="60">
        <f>IF(S30&lt;&gt;0,-(S30-Q30)/S30,"")</f>
        <v>-0.43537414965986393</v>
      </c>
      <c r="U30" s="65">
        <v>8980</v>
      </c>
      <c r="V30" s="66">
        <v>277</v>
      </c>
      <c r="W30" s="58">
        <f>V30/G30</f>
        <v>277</v>
      </c>
      <c r="X30" s="73">
        <v>277</v>
      </c>
      <c r="Y30" s="74">
        <f>IF(X30&lt;&gt;0,-(X30-V30)/X30,"")</f>
        <v>0</v>
      </c>
      <c r="Z30" s="72">
        <v>516803.18000000337</v>
      </c>
      <c r="AA30" s="73">
        <v>38065</v>
      </c>
      <c r="AB30" s="99">
        <v>2613</v>
      </c>
      <c r="AC30" s="27"/>
    </row>
    <row r="31" spans="1:29" s="28" customFormat="1" ht="11.25">
      <c r="A31" s="30">
        <v>25</v>
      </c>
      <c r="B31" s="29"/>
      <c r="C31" s="48" t="s">
        <v>47</v>
      </c>
      <c r="D31" s="50" t="s">
        <v>36</v>
      </c>
      <c r="E31" s="51">
        <v>7</v>
      </c>
      <c r="F31" s="51">
        <v>7</v>
      </c>
      <c r="G31" s="64">
        <v>7</v>
      </c>
      <c r="H31" s="52">
        <v>7</v>
      </c>
      <c r="I31" s="53">
        <v>5</v>
      </c>
      <c r="J31" s="61">
        <v>404.000000008888</v>
      </c>
      <c r="K31" s="62">
        <v>28</v>
      </c>
      <c r="L31" s="61">
        <v>445.999999997088</v>
      </c>
      <c r="M31" s="62">
        <v>35</v>
      </c>
      <c r="N31" s="61">
        <v>729.000000014649</v>
      </c>
      <c r="O31" s="62">
        <v>56</v>
      </c>
      <c r="P31" s="56">
        <f t="shared" si="0"/>
        <v>1579.000000020625</v>
      </c>
      <c r="Q31" s="57">
        <f t="shared" si="1"/>
        <v>119</v>
      </c>
      <c r="R31" s="58">
        <f>Q31/G31</f>
        <v>17</v>
      </c>
      <c r="S31" s="59">
        <v>424</v>
      </c>
      <c r="T31" s="60">
        <f>IF(S31&lt;&gt;0,-(S31-Q31)/S31,"")</f>
        <v>-0.7193396226415094</v>
      </c>
      <c r="U31" s="65">
        <v>10231.5</v>
      </c>
      <c r="V31" s="66">
        <v>771</v>
      </c>
      <c r="W31" s="58">
        <f>V31/G31</f>
        <v>110.14285714285714</v>
      </c>
      <c r="X31" s="73">
        <v>771</v>
      </c>
      <c r="Y31" s="74">
        <f>IF(X31&lt;&gt;0,-(X31-V31)/X31,"")</f>
        <v>0</v>
      </c>
      <c r="Z31" s="70">
        <v>67691.99999999108</v>
      </c>
      <c r="AA31" s="71">
        <v>5121</v>
      </c>
      <c r="AB31" s="99">
        <v>2626</v>
      </c>
      <c r="AC31" s="27"/>
    </row>
    <row r="32" spans="1:29" s="28" customFormat="1" ht="11.25">
      <c r="A32" s="30">
        <v>26</v>
      </c>
      <c r="B32" s="29"/>
      <c r="C32" s="48" t="s">
        <v>51</v>
      </c>
      <c r="D32" s="50" t="s">
        <v>36</v>
      </c>
      <c r="E32" s="51">
        <v>8</v>
      </c>
      <c r="F32" s="51">
        <v>8</v>
      </c>
      <c r="G32" s="64">
        <v>8</v>
      </c>
      <c r="H32" s="52">
        <v>8</v>
      </c>
      <c r="I32" s="53">
        <v>3</v>
      </c>
      <c r="J32" s="61">
        <v>352.000000015057</v>
      </c>
      <c r="K32" s="62">
        <v>31</v>
      </c>
      <c r="L32" s="61">
        <v>218.0000000105</v>
      </c>
      <c r="M32" s="62">
        <v>18</v>
      </c>
      <c r="N32" s="61">
        <v>165.000000004288</v>
      </c>
      <c r="O32" s="62">
        <v>14</v>
      </c>
      <c r="P32" s="56">
        <f t="shared" si="0"/>
        <v>735.0000000298451</v>
      </c>
      <c r="Q32" s="57">
        <f t="shared" si="1"/>
        <v>63</v>
      </c>
      <c r="R32" s="58">
        <f>Q32/G32</f>
        <v>7.875</v>
      </c>
      <c r="S32" s="59">
        <v>335</v>
      </c>
      <c r="T32" s="60">
        <f>IF(S32&lt;&gt;0,-(S32-Q32)/S32,"")</f>
        <v>-0.8119402985074626</v>
      </c>
      <c r="U32" s="65">
        <v>7363.5</v>
      </c>
      <c r="V32" s="66">
        <v>578</v>
      </c>
      <c r="W32" s="58">
        <f>V32/G32</f>
        <v>72.25</v>
      </c>
      <c r="X32" s="73">
        <v>578</v>
      </c>
      <c r="Y32" s="74">
        <f>IF(X32&lt;&gt;0,-(X32-V32)/X32,"")</f>
        <v>0</v>
      </c>
      <c r="Z32" s="70">
        <v>17662.500000029846</v>
      </c>
      <c r="AA32" s="71">
        <v>1376</v>
      </c>
      <c r="AB32" s="99">
        <v>2634</v>
      </c>
      <c r="AC32" s="27"/>
    </row>
    <row r="33" spans="1:29" s="28" customFormat="1" ht="11.25">
      <c r="A33" s="30">
        <v>27</v>
      </c>
      <c r="B33" s="29"/>
      <c r="C33" s="48" t="s">
        <v>53</v>
      </c>
      <c r="D33" s="50" t="s">
        <v>5</v>
      </c>
      <c r="E33" s="51">
        <v>136</v>
      </c>
      <c r="F33" s="51">
        <v>7</v>
      </c>
      <c r="G33" s="64">
        <v>7</v>
      </c>
      <c r="H33" s="52">
        <v>104</v>
      </c>
      <c r="I33" s="53">
        <v>3</v>
      </c>
      <c r="J33" s="61">
        <v>80.000000015508</v>
      </c>
      <c r="K33" s="62">
        <v>12</v>
      </c>
      <c r="L33" s="61">
        <v>263.999999989135</v>
      </c>
      <c r="M33" s="62">
        <v>38</v>
      </c>
      <c r="N33" s="61">
        <v>135.000000016937</v>
      </c>
      <c r="O33" s="62">
        <v>19</v>
      </c>
      <c r="P33" s="56">
        <f t="shared" si="0"/>
        <v>479.00000002158</v>
      </c>
      <c r="Q33" s="57">
        <f t="shared" si="1"/>
        <v>69</v>
      </c>
      <c r="R33" s="58">
        <f>Q33/G33</f>
        <v>9.857142857142858</v>
      </c>
      <c r="S33" s="59">
        <v>2227</v>
      </c>
      <c r="T33" s="60">
        <f>IF(S33&lt;&gt;0,-(S33-Q33)/S33,"")</f>
        <v>-0.9690166142792995</v>
      </c>
      <c r="U33" s="65">
        <v>45970.65</v>
      </c>
      <c r="V33" s="66">
        <v>4126</v>
      </c>
      <c r="W33" s="58">
        <f>V33/G33</f>
        <v>589.4285714285714</v>
      </c>
      <c r="X33" s="73">
        <v>4126</v>
      </c>
      <c r="Y33" s="74">
        <f>IF(X33&lt;&gt;0,-(X33-V33)/X33,"")</f>
        <v>0</v>
      </c>
      <c r="Z33" s="70">
        <v>222173.14999999202</v>
      </c>
      <c r="AA33" s="71">
        <v>19915</v>
      </c>
      <c r="AB33" s="99">
        <v>2367</v>
      </c>
      <c r="AC33" s="27"/>
    </row>
    <row r="34" spans="1:29" s="28" customFormat="1" ht="11.25">
      <c r="A34" s="30">
        <v>28</v>
      </c>
      <c r="B34" s="29"/>
      <c r="C34" s="49" t="s">
        <v>38</v>
      </c>
      <c r="D34" s="50" t="s">
        <v>4</v>
      </c>
      <c r="E34" s="54">
        <v>247</v>
      </c>
      <c r="F34" s="54">
        <v>1</v>
      </c>
      <c r="G34" s="64">
        <v>1</v>
      </c>
      <c r="H34" s="52">
        <v>2</v>
      </c>
      <c r="I34" s="53">
        <v>11</v>
      </c>
      <c r="J34" s="61">
        <v>299.999999991682</v>
      </c>
      <c r="K34" s="62">
        <v>37</v>
      </c>
      <c r="L34" s="61">
        <v>72.0000000050942</v>
      </c>
      <c r="M34" s="62">
        <v>9</v>
      </c>
      <c r="N34" s="61">
        <v>39.9999999929823</v>
      </c>
      <c r="O34" s="62">
        <v>5</v>
      </c>
      <c r="P34" s="56">
        <f t="shared" si="0"/>
        <v>411.99999998975846</v>
      </c>
      <c r="Q34" s="57">
        <f t="shared" si="1"/>
        <v>51</v>
      </c>
      <c r="R34" s="58">
        <f>Q34/G34</f>
        <v>51</v>
      </c>
      <c r="S34" s="59">
        <v>64</v>
      </c>
      <c r="T34" s="60">
        <f>IF(S34&lt;&gt;0,-(S34-Q34)/S34,"")</f>
        <v>-0.203125</v>
      </c>
      <c r="U34" s="65">
        <v>1445</v>
      </c>
      <c r="V34" s="66">
        <v>151</v>
      </c>
      <c r="W34" s="58">
        <f>V34/G34</f>
        <v>151</v>
      </c>
      <c r="X34" s="55">
        <v>151</v>
      </c>
      <c r="Y34" s="74">
        <f>IF(X34&lt;&gt;0,-(X34-V34)/X34,"")</f>
        <v>0</v>
      </c>
      <c r="Z34" s="68">
        <v>2392330.8399999896</v>
      </c>
      <c r="AA34" s="69">
        <v>226330</v>
      </c>
      <c r="AB34" s="99">
        <v>2577</v>
      </c>
      <c r="AC34" s="27"/>
    </row>
    <row r="35" spans="1:29" s="28" customFormat="1" ht="11.25">
      <c r="A35" s="30">
        <v>29</v>
      </c>
      <c r="B35" s="26"/>
      <c r="C35" s="49" t="s">
        <v>39</v>
      </c>
      <c r="D35" s="50" t="s">
        <v>32</v>
      </c>
      <c r="E35" s="54">
        <v>313</v>
      </c>
      <c r="F35" s="54">
        <v>1</v>
      </c>
      <c r="G35" s="64">
        <v>1</v>
      </c>
      <c r="H35" s="51">
        <v>2</v>
      </c>
      <c r="I35" s="53">
        <v>9</v>
      </c>
      <c r="J35" s="61">
        <v>108.000000007641</v>
      </c>
      <c r="K35" s="62">
        <v>13</v>
      </c>
      <c r="L35" s="61">
        <v>86.0000000011608</v>
      </c>
      <c r="M35" s="62">
        <v>10</v>
      </c>
      <c r="N35" s="61">
        <v>32.0000000121118</v>
      </c>
      <c r="O35" s="62">
        <v>4</v>
      </c>
      <c r="P35" s="56">
        <f t="shared" si="0"/>
        <v>226.0000000209136</v>
      </c>
      <c r="Q35" s="57">
        <f t="shared" si="1"/>
        <v>27</v>
      </c>
      <c r="R35" s="58">
        <f>Q35/G35</f>
        <v>27</v>
      </c>
      <c r="S35" s="59">
        <v>55</v>
      </c>
      <c r="T35" s="60">
        <f>IF(S35&lt;&gt;0,-(S35-Q35)/S35,"")</f>
        <v>-0.509090909090909</v>
      </c>
      <c r="U35" s="65">
        <v>1948</v>
      </c>
      <c r="V35" s="66">
        <v>133</v>
      </c>
      <c r="W35" s="58">
        <f>V35/G35</f>
        <v>133</v>
      </c>
      <c r="X35" s="55">
        <v>133</v>
      </c>
      <c r="Y35" s="74">
        <f>IF(X35&lt;&gt;0,-(X35-V35)/X35,"")</f>
        <v>0</v>
      </c>
      <c r="Z35" s="68">
        <v>4684862.999999992</v>
      </c>
      <c r="AA35" s="69">
        <v>376068</v>
      </c>
      <c r="AB35" s="99">
        <v>2565</v>
      </c>
      <c r="AC35" s="27"/>
    </row>
    <row r="36" spans="1:29" s="28" customFormat="1" ht="11.25">
      <c r="A36" s="30">
        <v>30</v>
      </c>
      <c r="B36" s="29"/>
      <c r="C36" s="48" t="s">
        <v>44</v>
      </c>
      <c r="D36" s="50" t="s">
        <v>36</v>
      </c>
      <c r="E36" s="51">
        <v>9</v>
      </c>
      <c r="F36" s="51">
        <v>1</v>
      </c>
      <c r="G36" s="64">
        <v>1</v>
      </c>
      <c r="H36" s="52">
        <v>9</v>
      </c>
      <c r="I36" s="53">
        <v>6</v>
      </c>
      <c r="J36" s="61">
        <v>24.0000000016981</v>
      </c>
      <c r="K36" s="62">
        <v>2</v>
      </c>
      <c r="L36" s="61">
        <v>60.0000000042451</v>
      </c>
      <c r="M36" s="62">
        <v>5</v>
      </c>
      <c r="N36" s="61">
        <v>65.999999989898</v>
      </c>
      <c r="O36" s="62">
        <v>5</v>
      </c>
      <c r="P36" s="56">
        <f t="shared" si="0"/>
        <v>149.99999999584122</v>
      </c>
      <c r="Q36" s="57">
        <f t="shared" si="1"/>
        <v>12</v>
      </c>
      <c r="R36" s="58">
        <f>Q36/G36</f>
        <v>12</v>
      </c>
      <c r="S36" s="59">
        <v>66</v>
      </c>
      <c r="T36" s="60">
        <f>IF(S36&lt;&gt;0,-(S36-Q36)/S36,"")</f>
        <v>-0.8181818181818182</v>
      </c>
      <c r="U36" s="65">
        <v>1395</v>
      </c>
      <c r="V36" s="66">
        <v>143</v>
      </c>
      <c r="W36" s="58">
        <f>V36/G36</f>
        <v>143</v>
      </c>
      <c r="X36" s="73">
        <v>143</v>
      </c>
      <c r="Y36" s="74">
        <f>IF(X36&lt;&gt;0,-(X36-V36)/X36,"")</f>
        <v>0</v>
      </c>
      <c r="Z36" s="70">
        <v>79130.58999999583</v>
      </c>
      <c r="AA36" s="71">
        <v>5929</v>
      </c>
      <c r="AB36" s="99">
        <v>2617</v>
      </c>
      <c r="AC36" s="27"/>
    </row>
    <row r="37" spans="1:29" s="28" customFormat="1" ht="11.25">
      <c r="A37" s="30">
        <v>31</v>
      </c>
      <c r="B37" s="29"/>
      <c r="C37" s="48" t="s">
        <v>50</v>
      </c>
      <c r="D37" s="50" t="s">
        <v>35</v>
      </c>
      <c r="E37" s="51">
        <v>200</v>
      </c>
      <c r="F37" s="51">
        <v>3</v>
      </c>
      <c r="G37" s="64">
        <v>3</v>
      </c>
      <c r="H37" s="52">
        <v>3</v>
      </c>
      <c r="I37" s="53">
        <v>4</v>
      </c>
      <c r="J37" s="61">
        <v>0</v>
      </c>
      <c r="K37" s="62">
        <v>0</v>
      </c>
      <c r="L37" s="61">
        <v>44.0000000129609</v>
      </c>
      <c r="M37" s="62">
        <v>5</v>
      </c>
      <c r="N37" s="61">
        <v>103.999999987663</v>
      </c>
      <c r="O37" s="62">
        <v>11</v>
      </c>
      <c r="P37" s="56">
        <f t="shared" si="0"/>
        <v>148.0000000006239</v>
      </c>
      <c r="Q37" s="57">
        <f t="shared" si="1"/>
        <v>16</v>
      </c>
      <c r="R37" s="58">
        <f>Q37/G37</f>
        <v>5.333333333333333</v>
      </c>
      <c r="S37" s="59">
        <v>0</v>
      </c>
      <c r="T37" s="60">
        <f>IF(S37&lt;&gt;0,-(S37-Q37)/S37,"")</f>
      </c>
      <c r="U37" s="65">
        <v>388.7</v>
      </c>
      <c r="V37" s="67">
        <v>52</v>
      </c>
      <c r="W37" s="58">
        <f>V37/G37</f>
        <v>17.333333333333332</v>
      </c>
      <c r="X37" s="73">
        <v>52</v>
      </c>
      <c r="Y37" s="74">
        <f>IF(X37&lt;&gt;0,-(X37-V37)/X37,"")</f>
        <v>0</v>
      </c>
      <c r="Z37" s="68">
        <v>423546.69000000064</v>
      </c>
      <c r="AA37" s="69">
        <v>38628</v>
      </c>
      <c r="AB37" s="99">
        <v>2631</v>
      </c>
      <c r="AC37" s="27"/>
    </row>
    <row r="38" spans="1:29" s="28" customFormat="1" ht="11.25">
      <c r="A38" s="30">
        <v>32</v>
      </c>
      <c r="B38" s="29"/>
      <c r="C38" s="48" t="s">
        <v>41</v>
      </c>
      <c r="D38" s="50" t="s">
        <v>26</v>
      </c>
      <c r="E38" s="51">
        <v>58</v>
      </c>
      <c r="F38" s="51">
        <v>1</v>
      </c>
      <c r="G38" s="64">
        <v>1</v>
      </c>
      <c r="H38" s="51">
        <v>3</v>
      </c>
      <c r="I38" s="53">
        <v>7</v>
      </c>
      <c r="J38" s="61">
        <v>18.9000000005986</v>
      </c>
      <c r="K38" s="62">
        <v>2</v>
      </c>
      <c r="L38" s="61">
        <v>85.6000000080259</v>
      </c>
      <c r="M38" s="62">
        <v>10</v>
      </c>
      <c r="N38" s="61">
        <v>15.0000000084471</v>
      </c>
      <c r="O38" s="62">
        <v>2</v>
      </c>
      <c r="P38" s="56">
        <f t="shared" si="0"/>
        <v>119.5000000170716</v>
      </c>
      <c r="Q38" s="57">
        <f t="shared" si="1"/>
        <v>14</v>
      </c>
      <c r="R38" s="58">
        <f>Q38/G38</f>
        <v>14</v>
      </c>
      <c r="S38" s="59">
        <v>312</v>
      </c>
      <c r="T38" s="60">
        <f>IF(S38&lt;&gt;0,-(S38-Q38)/S38,"")</f>
        <v>-0.9551282051282052</v>
      </c>
      <c r="U38" s="65">
        <v>6861</v>
      </c>
      <c r="V38" s="66">
        <v>709</v>
      </c>
      <c r="W38" s="58">
        <f>V38/G38</f>
        <v>709</v>
      </c>
      <c r="X38" s="73">
        <v>709</v>
      </c>
      <c r="Y38" s="74">
        <f>IF(X38&lt;&gt;0,-(X38-V38)/X38,"")</f>
        <v>0</v>
      </c>
      <c r="Z38" s="72">
        <v>208679.4899999875</v>
      </c>
      <c r="AA38" s="73">
        <v>17056</v>
      </c>
      <c r="AB38" s="99">
        <v>2601</v>
      </c>
      <c r="AC38" s="27"/>
    </row>
    <row r="39" spans="1:29" s="28" customFormat="1" ht="11.25">
      <c r="A39" s="30">
        <v>33</v>
      </c>
      <c r="B39" s="29"/>
      <c r="C39" s="48" t="s">
        <v>59</v>
      </c>
      <c r="D39" s="50" t="s">
        <v>34</v>
      </c>
      <c r="E39" s="51">
        <v>23</v>
      </c>
      <c r="F39" s="51">
        <v>3</v>
      </c>
      <c r="G39" s="64">
        <v>3</v>
      </c>
      <c r="H39" s="51">
        <v>23</v>
      </c>
      <c r="I39" s="53">
        <v>2</v>
      </c>
      <c r="J39" s="61">
        <v>27.9999999921333</v>
      </c>
      <c r="K39" s="62">
        <v>4</v>
      </c>
      <c r="L39" s="61">
        <v>0</v>
      </c>
      <c r="M39" s="62">
        <v>0</v>
      </c>
      <c r="N39" s="61">
        <v>0</v>
      </c>
      <c r="O39" s="62">
        <v>0</v>
      </c>
      <c r="P39" s="56">
        <f t="shared" si="0"/>
        <v>27.9999999921333</v>
      </c>
      <c r="Q39" s="57">
        <f t="shared" si="1"/>
        <v>4</v>
      </c>
      <c r="R39" s="58">
        <f>Q39/G39</f>
        <v>1.3333333333333333</v>
      </c>
      <c r="S39" s="59">
        <v>430</v>
      </c>
      <c r="T39" s="60">
        <f>IF(S39&lt;&gt;0,-(S39-Q39)/S39,"")</f>
        <v>-0.9906976744186047</v>
      </c>
      <c r="U39" s="65">
        <v>7423</v>
      </c>
      <c r="V39" s="66">
        <v>863</v>
      </c>
      <c r="W39" s="58">
        <f>V39/G39</f>
        <v>287.6666666666667</v>
      </c>
      <c r="X39" s="73">
        <v>863</v>
      </c>
      <c r="Y39" s="74">
        <f>IF(X39&lt;&gt;0,-(X39-V39)/X39,"")</f>
        <v>0</v>
      </c>
      <c r="Z39" s="70">
        <v>7450.999999992133</v>
      </c>
      <c r="AA39" s="71">
        <v>867</v>
      </c>
      <c r="AB39" s="99">
        <v>2643</v>
      </c>
      <c r="AC39" s="27"/>
    </row>
    <row r="40" spans="1:33" ht="11.25">
      <c r="A40" s="83" t="s">
        <v>29</v>
      </c>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C40" s="27"/>
      <c r="AD40" s="28"/>
      <c r="AG40" s="28"/>
    </row>
    <row r="41" spans="1:30" ht="11.2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C41" s="27"/>
      <c r="AD41" s="28"/>
    </row>
    <row r="42" spans="1:27" ht="11.2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1:27" ht="11.2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row>
    <row r="44" spans="1:27" ht="11.2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row>
  </sheetData>
  <sheetProtection formatCells="0" formatColumns="0" formatRows="0" insertColumns="0" insertRows="0" insertHyperlinks="0" deleteColumns="0" deleteRows="0" sort="0" autoFilter="0" pivotTables="0"/>
  <mergeCells count="11">
    <mergeCell ref="B3:C3"/>
    <mergeCell ref="J4:K4"/>
    <mergeCell ref="L4:M4"/>
    <mergeCell ref="N4:O4"/>
    <mergeCell ref="P4:R4"/>
    <mergeCell ref="B1:C1"/>
    <mergeCell ref="B2:C2"/>
    <mergeCell ref="J1:AB3"/>
    <mergeCell ref="Z4:AA4"/>
    <mergeCell ref="A40:AA44"/>
    <mergeCell ref="U4:V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2016-09-12T09:11:44Z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