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46" yWindow="0" windowWidth="20730" windowHeight="5745" tabRatio="660" activeTab="0"/>
  </bookViews>
  <sheets>
    <sheet name="12-18.8.2016 (hafta) detay" sheetId="1" r:id="rId1"/>
  </sheets>
  <definedNames>
    <definedName name="_xlnm.Print_Area" localSheetId="0">'12-18.8.2016 (hafta) detay'!#REF!</definedName>
  </definedNames>
  <calcPr fullCalcOnLoad="1"/>
</workbook>
</file>

<file path=xl/sharedStrings.xml><?xml version="1.0" encoding="utf-8"?>
<sst xmlns="http://schemas.openxmlformats.org/spreadsheetml/2006/main" count="225" uniqueCount="141">
  <si>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</si>
  <si>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</si>
  <si>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</si>
  <si>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</si>
  <si>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</si>
  <si>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</si>
  <si>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</si>
  <si>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</si>
  <si>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</si>
  <si>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</si>
  <si>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</si>
  <si>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 İÇİ GÜNLER</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</si>
  <si>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</si>
  <si>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</si>
  <si>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</si>
  <si>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</si>
  <si>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</si>
  <si>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</si>
  <si>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</si>
  <si>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</si>
  <si>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</si>
  <si>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</si>
  <si>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</si>
  <si>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</si>
  <si>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</si>
  <si>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</si>
  <si>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</si>
  <si>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</si>
  <si>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</si>
  <si>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</si>
  <si>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RELATOS SALVAJES</t>
  </si>
  <si>
    <t>ASABİYİM BEN</t>
  </si>
  <si>
    <t>THE MIDNIGHT IN PARIS</t>
  </si>
  <si>
    <t>PARİS'TE GECEYARISI</t>
  </si>
  <si>
    <t>AŞK UĞRUNA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</si>
  <si>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</si>
  <si>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</si>
  <si>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ABLUKA</t>
  </si>
  <si>
    <t>ALİ BABA VE 7 CÜCELER</t>
  </si>
  <si>
    <t>CASUSLAR KÖPRÜSÜ</t>
  </si>
  <si>
    <t>BRIDGE OF SPIES</t>
  </si>
  <si>
    <t>ÇILGIN DOSTLAR: KORKAK KAHRAMAN</t>
  </si>
  <si>
    <t>OPEN SEASON: SCARED SILLY</t>
  </si>
  <si>
    <t>ERTUĞRUL 1890</t>
  </si>
  <si>
    <t>JOY</t>
  </si>
  <si>
    <t>DİREN!</t>
  </si>
  <si>
    <t>LES SUFFRAGETTES</t>
  </si>
  <si>
    <t>UIP TURKEY</t>
  </si>
  <si>
    <t>WARNER BROS. TURKEY</t>
  </si>
  <si>
    <t>CHANTIER FILMS</t>
  </si>
  <si>
    <t>ÖZEN FİLM</t>
  </si>
  <si>
    <t>BİR FİLM</t>
  </si>
  <si>
    <t>MC FİLM</t>
  </si>
  <si>
    <t>M3 FİLM</t>
  </si>
  <si>
    <t>İFTARLIK GAZOZ</t>
  </si>
  <si>
    <t>ALL ROADS LEAD TO ROME</t>
  </si>
  <si>
    <t>ROMA'DA AŞK BAŞKADIR</t>
  </si>
  <si>
    <t>KUNGU FU PANDA 3</t>
  </si>
  <si>
    <t>KUNG FU PANDA 3</t>
  </si>
  <si>
    <t>MISS YOU ALREADY</t>
  </si>
  <si>
    <t>SENİ ŞİMDİDEN ÖZLEDİM</t>
  </si>
  <si>
    <t>LOKASYON</t>
  </si>
  <si>
    <t>THE NICE GUYS</t>
  </si>
  <si>
    <t>İYİ ADAMLAR</t>
  </si>
  <si>
    <t>ALAMET-İ KIYAMET: TARİKAT</t>
  </si>
  <si>
    <t>X-MEN: APOCALYPSE</t>
  </si>
  <si>
    <t>1 KEZBAN 1 MAHMUT: ADANA YOLLARINDA</t>
  </si>
  <si>
    <t>NOW YOU SEE ME 2</t>
  </si>
  <si>
    <t>SİHİRBAZLAR ÇETESİ 2</t>
  </si>
  <si>
    <t>ZOOTOPIA</t>
  </si>
  <si>
    <t>ZOOTROPLİS: HAYVANLAR ŞEHRİ</t>
  </si>
  <si>
    <t>THE CONJURING 2: THE ENFIELD POLTERGEIST</t>
  </si>
  <si>
    <t>KORKU SEANSI 2</t>
  </si>
  <si>
    <t>ROBINSON CRUSOE</t>
  </si>
  <si>
    <t>THE BOY</t>
  </si>
  <si>
    <t>LANETLİ ÇOCUK</t>
  </si>
  <si>
    <t>ME BEFORE YOU</t>
  </si>
  <si>
    <t>SENDEN ÖNCE BEN</t>
  </si>
  <si>
    <t>TEENAGE MUTANT NINJA TURTLES: OUT OF THE SHADOWS</t>
  </si>
  <si>
    <t>NİNJA KAPLUMBAĞALAR: GÖLGELERİN İÇİNDEN</t>
  </si>
  <si>
    <t>INDEPENDENCE DAYS: RESURGENCE</t>
  </si>
  <si>
    <t>KURTULUŞ GÜNÜ: YENİ TEHDİT</t>
  </si>
  <si>
    <t>MIDNIGHT SPECIAL</t>
  </si>
  <si>
    <t>BABAANNEM</t>
  </si>
  <si>
    <t>THE BFG</t>
  </si>
  <si>
    <t>THE BIG FRIENDLY GIANT</t>
  </si>
  <si>
    <t>ÜÇ HARFLİLER 3: KARABÜYÜ</t>
  </si>
  <si>
    <t>THE PURGE: ELECTION YEAR</t>
  </si>
  <si>
    <t>ARINMA GECESİ: SEÇİM YILI</t>
  </si>
  <si>
    <t>THE LEGEND OF TARZAN</t>
  </si>
  <si>
    <t>TARZAN EFSANESİ</t>
  </si>
  <si>
    <t>THE CALL UP</t>
  </si>
  <si>
    <t>SİMÜLASYON</t>
  </si>
  <si>
    <t>ICE AGE: COLLISION COURSE</t>
  </si>
  <si>
    <t>BUZ DEVRİ. BÜYÜK ÇARPIŞMA</t>
  </si>
  <si>
    <t>EQUALS</t>
  </si>
  <si>
    <t>LIGHTS OUT</t>
  </si>
  <si>
    <t>IŞIKLAR SÖNÜNCE</t>
  </si>
  <si>
    <t>THE GHOSTS OF GARIP</t>
  </si>
  <si>
    <t>KANLI GİRDAP</t>
  </si>
  <si>
    <t>EIGA DORAEMON: SHIN NOBITA NO NIPPON TANJOU</t>
  </si>
  <si>
    <t>DORAEMON: TAŞ DEVRİ MACERASI</t>
  </si>
  <si>
    <t>REMEMBER</t>
  </si>
  <si>
    <t>HATIRLA</t>
  </si>
  <si>
    <t>OUR KIND OF TRAITOR</t>
  </si>
  <si>
    <t>HAİN</t>
  </si>
  <si>
    <t>LES PROFS 2</t>
  </si>
  <si>
    <t>AMMAN HOCAM 2</t>
  </si>
  <si>
    <t>PRENSİM</t>
  </si>
  <si>
    <t>MON ROI</t>
  </si>
  <si>
    <t>WORRY DOLLS</t>
  </si>
  <si>
    <t>ŞEYTANIN OYUNCAKLARI</t>
  </si>
  <si>
    <t>JASON BOURNE</t>
  </si>
  <si>
    <t>GHOSTBUSTERS: HAYALET AVCILARI</t>
  </si>
  <si>
    <t>GHOSTBUSTERS</t>
  </si>
  <si>
    <t>BAD MOMS</t>
  </si>
  <si>
    <t>EYVAH ANNEM DAĞITTI!</t>
  </si>
  <si>
    <t>EXTRACTION</t>
  </si>
  <si>
    <t>KURTARICI</t>
  </si>
  <si>
    <t>THE NEON DEMON</t>
  </si>
  <si>
    <t>NEON ŞEYTAN</t>
  </si>
  <si>
    <t>EMANET</t>
  </si>
  <si>
    <t>FAN</t>
  </si>
  <si>
    <t>HAYRAN</t>
  </si>
  <si>
    <t>BEFORE I WAKE</t>
  </si>
  <si>
    <t>KABUSTAN GELEN</t>
  </si>
  <si>
    <t>EVCİL HAYVANLARIN GİZLİ YAŞAMI</t>
  </si>
  <si>
    <t>SECRET LIFE OF PETS</t>
  </si>
  <si>
    <t>THE SHALLOWS</t>
  </si>
  <si>
    <t>KARANLIK SULAR</t>
  </si>
  <si>
    <t>VAHŞET GECESİ</t>
  </si>
  <si>
    <t>BOUND TO VENGEANCE</t>
  </si>
  <si>
    <t>CAFE SOCIETY</t>
  </si>
  <si>
    <t>THE DOUBLE LIFE OF VERONIQUE</t>
  </si>
  <si>
    <t>VERONIQUE'İN İKİLİ YAŞAMI</t>
  </si>
  <si>
    <t>KÜMES</t>
  </si>
  <si>
    <t>LANETLİ ANAHTAR</t>
  </si>
  <si>
    <t>SUICIDE SQUAD</t>
  </si>
  <si>
    <t>SUICIDE SQUAD: GERÇEK KÖTÜLER</t>
  </si>
  <si>
    <t>12 - 18 AĞUSTOS 2016 / 33. VİZYON HAFTASI</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</si>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</sst>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4" fontId="65" fillId="0" borderId="11" xfId="132" applyNumberFormat="1" applyFont="1" applyFill="1" applyBorder="1" applyAlignment="1" applyProtection="1">
      <alignment vertical="center"/>
      <protection/>
    </xf>
    <xf numFmtId="3" fontId="65"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4" fontId="65" fillId="0" borderId="11" xfId="79" applyNumberFormat="1" applyFont="1" applyFill="1" applyBorder="1" applyAlignment="1" applyProtection="1">
      <alignment vertical="center"/>
      <protection/>
    </xf>
    <xf numFmtId="3" fontId="65" fillId="0" borderId="11" xfId="79" applyNumberFormat="1" applyFont="1" applyFill="1" applyBorder="1" applyAlignment="1" applyProtection="1">
      <alignment vertical="center"/>
      <protection/>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7" fillId="36" borderId="12"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6" borderId="12"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64" fillId="0" borderId="12" xfId="0" applyFont="1" applyBorder="1" applyAlignment="1">
      <alignment horizontal="center" wrapText="1"/>
    </xf>
    <xf numFmtId="14" fontId="16" fillId="34" borderId="0" xfId="0" applyNumberFormat="1" applyFont="1" applyFill="1" applyBorder="1" applyAlignment="1" applyProtection="1">
      <alignment horizontal="left" vertical="center" wrapText="1"/>
      <protection/>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9"/>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32" bestFit="1" customWidth="1"/>
    <col min="2" max="2" width="3.28125" style="2" bestFit="1" customWidth="1"/>
    <col min="3" max="3" width="32.28125" style="1" bestFit="1" customWidth="1"/>
    <col min="4" max="4" width="26.7109375" style="4" bestFit="1" customWidth="1"/>
    <col min="5" max="5" width="5.8515625" style="92" bestFit="1" customWidth="1"/>
    <col min="6" max="6" width="13.57421875" style="3" bestFit="1" customWidth="1"/>
    <col min="7" max="8" width="3.140625" style="33" bestFit="1" customWidth="1"/>
    <col min="9" max="9" width="3.140625" style="47" bestFit="1" customWidth="1"/>
    <col min="10" max="10" width="2.57421875" style="48" bestFit="1" customWidth="1"/>
    <col min="11" max="11" width="8.28125" style="5" hidden="1" customWidth="1"/>
    <col min="12" max="12" width="5.57421875" style="6" hidden="1" customWidth="1"/>
    <col min="13" max="13" width="8.28125" style="5" hidden="1" customWidth="1"/>
    <col min="14" max="14" width="4.8515625" style="6" hidden="1" customWidth="1"/>
    <col min="15" max="15" width="8.28125" style="7" hidden="1" customWidth="1"/>
    <col min="16" max="16" width="4.8515625" style="8" hidden="1" customWidth="1"/>
    <col min="17" max="17" width="8.28125" style="9" hidden="1" customWidth="1"/>
    <col min="18" max="18" width="5.57421875" style="10" hidden="1" customWidth="1"/>
    <col min="19" max="19" width="4.28125" style="11" hidden="1" customWidth="1"/>
    <col min="20" max="20" width="4.8515625" style="12" hidden="1" customWidth="1"/>
    <col min="21" max="21" width="4.421875" style="13" hidden="1" customWidth="1"/>
    <col min="22" max="22" width="8.28125" style="12" hidden="1" customWidth="1"/>
    <col min="23" max="23" width="5.57421875" style="6" hidden="1" customWidth="1"/>
    <col min="24" max="24" width="8.28125" style="7" bestFit="1" customWidth="1"/>
    <col min="25" max="25" width="5.57421875" style="8" bestFit="1" customWidth="1"/>
    <col min="26" max="26" width="6.00390625" style="6" bestFit="1" customWidth="1"/>
    <col min="27" max="27" width="5.57421875" style="5" bestFit="1" customWidth="1"/>
    <col min="28" max="28" width="4.00390625" style="6" bestFit="1" customWidth="1"/>
    <col min="29" max="29" width="9.00390625" style="7" bestFit="1" customWidth="1"/>
    <col min="30" max="30" width="6.7109375" style="14" bestFit="1" customWidth="1"/>
    <col min="31" max="31" width="3.00390625" style="72" bestFit="1" customWidth="1"/>
    <col min="32" max="16384" width="4.28125" style="1" customWidth="1"/>
  </cols>
  <sheetData>
    <row r="1" spans="1:31" s="34" customFormat="1" ht="12.75">
      <c r="A1" s="15" t="s">
        <v>0</v>
      </c>
      <c r="B1" s="105" t="s">
        <v>6</v>
      </c>
      <c r="C1" s="105"/>
      <c r="D1" s="16"/>
      <c r="E1" s="87"/>
      <c r="F1" s="16"/>
      <c r="G1" s="17"/>
      <c r="H1" s="17"/>
      <c r="I1" s="17"/>
      <c r="J1" s="17"/>
      <c r="K1" s="108" t="s">
        <v>3</v>
      </c>
      <c r="L1" s="109"/>
      <c r="M1" s="109"/>
      <c r="N1" s="109"/>
      <c r="O1" s="109"/>
      <c r="P1" s="109"/>
      <c r="Q1" s="109"/>
      <c r="R1" s="109"/>
      <c r="S1" s="109"/>
      <c r="T1" s="109"/>
      <c r="U1" s="109"/>
      <c r="V1" s="109"/>
      <c r="W1" s="109"/>
      <c r="X1" s="109"/>
      <c r="Y1" s="109"/>
      <c r="Z1" s="109"/>
      <c r="AA1" s="109"/>
      <c r="AB1" s="109"/>
      <c r="AC1" s="109"/>
      <c r="AD1" s="109"/>
      <c r="AE1" s="110"/>
    </row>
    <row r="2" spans="1:31" s="34" customFormat="1" ht="12.75">
      <c r="A2" s="15"/>
      <c r="B2" s="106" t="s">
        <v>2</v>
      </c>
      <c r="C2" s="107"/>
      <c r="D2" s="18"/>
      <c r="E2" s="88"/>
      <c r="F2" s="18"/>
      <c r="G2" s="19"/>
      <c r="H2" s="19"/>
      <c r="I2" s="19"/>
      <c r="J2" s="20"/>
      <c r="K2" s="111"/>
      <c r="L2" s="111"/>
      <c r="M2" s="111"/>
      <c r="N2" s="111"/>
      <c r="O2" s="111"/>
      <c r="P2" s="111"/>
      <c r="Q2" s="111"/>
      <c r="R2" s="111"/>
      <c r="S2" s="111"/>
      <c r="T2" s="111"/>
      <c r="U2" s="111"/>
      <c r="V2" s="111"/>
      <c r="W2" s="111"/>
      <c r="X2" s="111"/>
      <c r="Y2" s="111"/>
      <c r="Z2" s="111"/>
      <c r="AA2" s="111"/>
      <c r="AB2" s="111"/>
      <c r="AC2" s="111"/>
      <c r="AD2" s="111"/>
      <c r="AE2" s="110"/>
    </row>
    <row r="3" spans="1:31" s="34" customFormat="1" ht="12">
      <c r="A3" s="15"/>
      <c r="B3" s="99" t="s">
        <v>139</v>
      </c>
      <c r="C3" s="99"/>
      <c r="D3" s="21"/>
      <c r="E3" s="89"/>
      <c r="F3" s="21"/>
      <c r="G3" s="22"/>
      <c r="H3" s="22"/>
      <c r="I3" s="22"/>
      <c r="J3" s="22"/>
      <c r="K3" s="112"/>
      <c r="L3" s="112"/>
      <c r="M3" s="112"/>
      <c r="N3" s="112"/>
      <c r="O3" s="112"/>
      <c r="P3" s="112"/>
      <c r="Q3" s="112"/>
      <c r="R3" s="112"/>
      <c r="S3" s="112"/>
      <c r="T3" s="112"/>
      <c r="U3" s="112"/>
      <c r="V3" s="112"/>
      <c r="W3" s="112"/>
      <c r="X3" s="112"/>
      <c r="Y3" s="112"/>
      <c r="Z3" s="112"/>
      <c r="AA3" s="112"/>
      <c r="AB3" s="112"/>
      <c r="AC3" s="112"/>
      <c r="AD3" s="112"/>
      <c r="AE3" s="113"/>
    </row>
    <row r="4" spans="1:31" s="24" customFormat="1" ht="11.25" customHeight="1">
      <c r="A4" s="23"/>
      <c r="B4" s="35"/>
      <c r="C4" s="36"/>
      <c r="D4" s="36"/>
      <c r="E4" s="90"/>
      <c r="F4" s="37"/>
      <c r="G4" s="37"/>
      <c r="H4" s="37"/>
      <c r="I4" s="37"/>
      <c r="J4" s="37"/>
      <c r="K4" s="100" t="s">
        <v>7</v>
      </c>
      <c r="L4" s="101"/>
      <c r="M4" s="102" t="s">
        <v>8</v>
      </c>
      <c r="N4" s="103"/>
      <c r="O4" s="102" t="s">
        <v>9</v>
      </c>
      <c r="P4" s="103"/>
      <c r="Q4" s="102" t="s">
        <v>10</v>
      </c>
      <c r="R4" s="104"/>
      <c r="S4" s="104"/>
      <c r="T4" s="98"/>
      <c r="U4" s="98"/>
      <c r="V4" s="114" t="s">
        <v>11</v>
      </c>
      <c r="W4" s="116"/>
      <c r="X4" s="114" t="s">
        <v>12</v>
      </c>
      <c r="Y4" s="116"/>
      <c r="Z4" s="97" t="s">
        <v>12</v>
      </c>
      <c r="AA4" s="97" t="s">
        <v>140</v>
      </c>
      <c r="AB4" s="97" t="s">
        <v>140</v>
      </c>
      <c r="AC4" s="115" t="s">
        <v>13</v>
      </c>
      <c r="AD4" s="115"/>
      <c r="AE4" s="115"/>
    </row>
    <row r="5" spans="1:31" s="26" customFormat="1" ht="45.75">
      <c r="A5" s="25"/>
      <c r="B5" s="38"/>
      <c r="C5" s="39" t="s">
        <v>14</v>
      </c>
      <c r="D5" s="39" t="s">
        <v>15</v>
      </c>
      <c r="E5" s="91" t="s">
        <v>16</v>
      </c>
      <c r="F5" s="42" t="s">
        <v>17</v>
      </c>
      <c r="G5" s="40" t="s">
        <v>18</v>
      </c>
      <c r="H5" s="40" t="s">
        <v>61</v>
      </c>
      <c r="I5" s="40" t="s">
        <v>19</v>
      </c>
      <c r="J5" s="40" t="s">
        <v>20</v>
      </c>
      <c r="K5" s="41" t="s">
        <v>21</v>
      </c>
      <c r="L5" s="43" t="s">
        <v>22</v>
      </c>
      <c r="M5" s="44" t="s">
        <v>21</v>
      </c>
      <c r="N5" s="45" t="s">
        <v>22</v>
      </c>
      <c r="O5" s="44" t="s">
        <v>21</v>
      </c>
      <c r="P5" s="45" t="s">
        <v>22</v>
      </c>
      <c r="Q5" s="44" t="s">
        <v>27</v>
      </c>
      <c r="R5" s="45" t="s">
        <v>22</v>
      </c>
      <c r="S5" s="46" t="s">
        <v>23</v>
      </c>
      <c r="T5" s="45" t="s">
        <v>24</v>
      </c>
      <c r="U5" s="46" t="s">
        <v>29</v>
      </c>
      <c r="V5" s="44" t="s">
        <v>21</v>
      </c>
      <c r="W5" s="45" t="s">
        <v>24</v>
      </c>
      <c r="X5" s="44" t="s">
        <v>27</v>
      </c>
      <c r="Y5" s="45" t="s">
        <v>24</v>
      </c>
      <c r="Z5" s="46" t="s">
        <v>23</v>
      </c>
      <c r="AA5" s="45" t="s">
        <v>24</v>
      </c>
      <c r="AB5" s="46" t="s">
        <v>25</v>
      </c>
      <c r="AC5" s="44" t="s">
        <v>21</v>
      </c>
      <c r="AD5" s="45" t="s">
        <v>22</v>
      </c>
      <c r="AE5" s="96" t="s">
        <v>35</v>
      </c>
    </row>
    <row r="6" ht="11.25">
      <c r="U6" s="64">
        <f>IF(T6&lt;&gt;0,-(T6-R6)/T6,"")</f>
      </c>
    </row>
    <row r="7" spans="1:32" s="29" customFormat="1" ht="11.25">
      <c r="A7" s="31">
        <v>1</v>
      </c>
      <c r="B7" s="93" t="s">
        <v>26</v>
      </c>
      <c r="C7" s="50" t="s">
        <v>137</v>
      </c>
      <c r="D7" s="55" t="s">
        <v>138</v>
      </c>
      <c r="E7" s="86">
        <v>42594</v>
      </c>
      <c r="F7" s="52" t="s">
        <v>48</v>
      </c>
      <c r="G7" s="56">
        <v>306</v>
      </c>
      <c r="H7" s="56">
        <v>306</v>
      </c>
      <c r="I7" s="73">
        <v>531</v>
      </c>
      <c r="J7" s="54">
        <v>1</v>
      </c>
      <c r="K7" s="68">
        <v>1358505</v>
      </c>
      <c r="L7" s="69">
        <v>101596</v>
      </c>
      <c r="M7" s="68">
        <v>1067075</v>
      </c>
      <c r="N7" s="69">
        <v>80674</v>
      </c>
      <c r="O7" s="68">
        <v>1053244</v>
      </c>
      <c r="P7" s="69">
        <v>80061</v>
      </c>
      <c r="Q7" s="60">
        <f aca="true" t="shared" si="0" ref="Q7:Q64">K7+M7+O7</f>
        <v>3478824</v>
      </c>
      <c r="R7" s="61">
        <f aca="true" t="shared" si="1" ref="R7:R64">L7+N7+P7</f>
        <v>262331</v>
      </c>
      <c r="S7" s="62">
        <f>R7/I7</f>
        <v>494.03201506591336</v>
      </c>
      <c r="T7" s="63"/>
      <c r="U7" s="64"/>
      <c r="V7" s="65">
        <f>X7-Q7</f>
        <v>2269303</v>
      </c>
      <c r="W7" s="66">
        <f>Y7-R7</f>
        <v>189720</v>
      </c>
      <c r="X7" s="74">
        <v>5748127</v>
      </c>
      <c r="Y7" s="75">
        <v>452051</v>
      </c>
      <c r="Z7" s="62">
        <f>Y7/I7</f>
        <v>851.3201506591337</v>
      </c>
      <c r="AA7" s="57"/>
      <c r="AB7" s="85"/>
      <c r="AC7" s="77">
        <v>5748127</v>
      </c>
      <c r="AD7" s="78">
        <v>452051</v>
      </c>
      <c r="AE7" s="118">
        <v>2625</v>
      </c>
      <c r="AF7" s="28"/>
    </row>
    <row r="8" spans="1:32" s="29" customFormat="1" ht="11.25">
      <c r="A8" s="31">
        <v>2</v>
      </c>
      <c r="B8" s="27"/>
      <c r="C8" s="50" t="s">
        <v>93</v>
      </c>
      <c r="D8" s="55" t="s">
        <v>94</v>
      </c>
      <c r="E8" s="86">
        <v>42566</v>
      </c>
      <c r="F8" s="52" t="s">
        <v>4</v>
      </c>
      <c r="G8" s="56">
        <v>345</v>
      </c>
      <c r="H8" s="56">
        <v>330</v>
      </c>
      <c r="I8" s="73">
        <v>330</v>
      </c>
      <c r="J8" s="54">
        <v>5</v>
      </c>
      <c r="K8" s="68">
        <v>165158</v>
      </c>
      <c r="L8" s="69">
        <v>14386</v>
      </c>
      <c r="M8" s="68">
        <v>303145.5</v>
      </c>
      <c r="N8" s="69">
        <v>25743</v>
      </c>
      <c r="O8" s="68">
        <v>336919</v>
      </c>
      <c r="P8" s="69">
        <v>28982</v>
      </c>
      <c r="Q8" s="60">
        <f t="shared" si="0"/>
        <v>805222.5</v>
      </c>
      <c r="R8" s="61">
        <f t="shared" si="1"/>
        <v>69111</v>
      </c>
      <c r="S8" s="62">
        <f>R8/I8</f>
        <v>209.42727272727274</v>
      </c>
      <c r="T8" s="63">
        <v>80957</v>
      </c>
      <c r="U8" s="64">
        <f>IF(T8&lt;&gt;0,-(T8-R8)/T8,"")</f>
        <v>-0.1463245920673938</v>
      </c>
      <c r="V8" s="65">
        <f>X8-Q8</f>
        <v>608075.3200000001</v>
      </c>
      <c r="W8" s="66">
        <f>Y8-R8</f>
        <v>59386</v>
      </c>
      <c r="X8" s="74">
        <v>1413297.82</v>
      </c>
      <c r="Y8" s="75">
        <v>128497</v>
      </c>
      <c r="Z8" s="62">
        <f>Y8/I8</f>
        <v>389.3848484848485</v>
      </c>
      <c r="AA8" s="57">
        <v>155555</v>
      </c>
      <c r="AB8" s="85">
        <f>IF(AA8&lt;&gt;0,-(AA8-Y8)/AA8,"")</f>
        <v>-0.17394490694609624</v>
      </c>
      <c r="AC8" s="77">
        <v>11871055.41</v>
      </c>
      <c r="AD8" s="78">
        <v>1055746</v>
      </c>
      <c r="AE8" s="118">
        <v>2596</v>
      </c>
      <c r="AF8" s="28"/>
    </row>
    <row r="9" spans="1:32" s="29" customFormat="1" ht="11.25">
      <c r="A9" s="31">
        <v>3</v>
      </c>
      <c r="B9" s="30"/>
      <c r="C9" s="50" t="s">
        <v>127</v>
      </c>
      <c r="D9" s="55" t="s">
        <v>126</v>
      </c>
      <c r="E9" s="86">
        <v>42587</v>
      </c>
      <c r="F9" s="52" t="s">
        <v>47</v>
      </c>
      <c r="G9" s="56">
        <v>271</v>
      </c>
      <c r="H9" s="56">
        <v>277</v>
      </c>
      <c r="I9" s="73">
        <v>279</v>
      </c>
      <c r="J9" s="54">
        <v>2</v>
      </c>
      <c r="K9" s="68">
        <v>169894</v>
      </c>
      <c r="L9" s="69">
        <v>13834</v>
      </c>
      <c r="M9" s="68">
        <v>293718</v>
      </c>
      <c r="N9" s="69">
        <v>23580</v>
      </c>
      <c r="O9" s="68">
        <v>275110</v>
      </c>
      <c r="P9" s="69">
        <v>22434</v>
      </c>
      <c r="Q9" s="60">
        <f t="shared" si="0"/>
        <v>738722</v>
      </c>
      <c r="R9" s="61">
        <f t="shared" si="1"/>
        <v>59848</v>
      </c>
      <c r="S9" s="62">
        <f>R9/I9</f>
        <v>214.5089605734767</v>
      </c>
      <c r="T9" s="63">
        <v>69797</v>
      </c>
      <c r="U9" s="64">
        <f>IF(T9&lt;&gt;0,-(T9-R9)/T9,"")</f>
        <v>-0.14254194306345544</v>
      </c>
      <c r="V9" s="65">
        <f>X9-Q9</f>
        <v>586825</v>
      </c>
      <c r="W9" s="66">
        <f>Y9-R9</f>
        <v>55362</v>
      </c>
      <c r="X9" s="74">
        <v>1325547</v>
      </c>
      <c r="Y9" s="76">
        <v>115210</v>
      </c>
      <c r="Z9" s="62">
        <f>Y9/I9</f>
        <v>412.93906810035844</v>
      </c>
      <c r="AA9" s="57">
        <v>136405</v>
      </c>
      <c r="AB9" s="85">
        <f>IF(AA9&lt;&gt;0,-(AA9-Y9)/AA9,"")</f>
        <v>-0.15538286719695027</v>
      </c>
      <c r="AC9" s="77">
        <v>2904341</v>
      </c>
      <c r="AD9" s="78">
        <v>251615</v>
      </c>
      <c r="AE9" s="118">
        <v>2620</v>
      </c>
      <c r="AF9" s="28"/>
    </row>
    <row r="10" spans="1:32" s="29" customFormat="1" ht="11.25">
      <c r="A10" s="31">
        <v>4</v>
      </c>
      <c r="B10" s="30"/>
      <c r="C10" s="50" t="s">
        <v>112</v>
      </c>
      <c r="D10" s="55" t="s">
        <v>112</v>
      </c>
      <c r="E10" s="86">
        <v>42580</v>
      </c>
      <c r="F10" s="52" t="s">
        <v>47</v>
      </c>
      <c r="G10" s="56">
        <v>298</v>
      </c>
      <c r="H10" s="56">
        <v>292</v>
      </c>
      <c r="I10" s="73">
        <v>292</v>
      </c>
      <c r="J10" s="54">
        <v>3</v>
      </c>
      <c r="K10" s="68">
        <v>91387</v>
      </c>
      <c r="L10" s="69">
        <v>7488</v>
      </c>
      <c r="M10" s="68">
        <v>138110</v>
      </c>
      <c r="N10" s="69">
        <v>10981</v>
      </c>
      <c r="O10" s="68">
        <v>164370</v>
      </c>
      <c r="P10" s="69">
        <v>13475</v>
      </c>
      <c r="Q10" s="60">
        <f t="shared" si="0"/>
        <v>393867</v>
      </c>
      <c r="R10" s="61">
        <f t="shared" si="1"/>
        <v>31944</v>
      </c>
      <c r="S10" s="62">
        <f>R10/I10</f>
        <v>109.3972602739726</v>
      </c>
      <c r="T10" s="63">
        <v>51843</v>
      </c>
      <c r="U10" s="64">
        <f>IF(T10&lt;&gt;0,-(T10-R10)/T10,"")</f>
        <v>-0.3838319541693189</v>
      </c>
      <c r="V10" s="65">
        <f>X10-Q10</f>
        <v>263134</v>
      </c>
      <c r="W10" s="66">
        <f>Y10-R10</f>
        <v>25043</v>
      </c>
      <c r="X10" s="74">
        <v>657001</v>
      </c>
      <c r="Y10" s="76">
        <v>56987</v>
      </c>
      <c r="Z10" s="62">
        <f>Y10/I10</f>
        <v>195.16095890410958</v>
      </c>
      <c r="AA10" s="57">
        <v>92794</v>
      </c>
      <c r="AB10" s="85">
        <f>IF(AA10&lt;&gt;0,-(AA10-Y10)/AA10,"")</f>
        <v>-0.3858762419984051</v>
      </c>
      <c r="AC10" s="77">
        <v>3541592</v>
      </c>
      <c r="AD10" s="78">
        <v>297015</v>
      </c>
      <c r="AE10" s="118">
        <v>2609</v>
      </c>
      <c r="AF10" s="28"/>
    </row>
    <row r="11" spans="1:32" s="29" customFormat="1" ht="11.25">
      <c r="A11" s="31">
        <v>5</v>
      </c>
      <c r="B11" s="27"/>
      <c r="C11" s="50" t="s">
        <v>128</v>
      </c>
      <c r="D11" s="55" t="s">
        <v>129</v>
      </c>
      <c r="E11" s="86">
        <v>42587</v>
      </c>
      <c r="F11" s="52" t="s">
        <v>48</v>
      </c>
      <c r="G11" s="56">
        <v>166</v>
      </c>
      <c r="H11" s="56">
        <v>169</v>
      </c>
      <c r="I11" s="73">
        <v>169</v>
      </c>
      <c r="J11" s="54">
        <v>2</v>
      </c>
      <c r="K11" s="68">
        <v>56258</v>
      </c>
      <c r="L11" s="69">
        <v>4651</v>
      </c>
      <c r="M11" s="68">
        <v>82947</v>
      </c>
      <c r="N11" s="69">
        <v>6621</v>
      </c>
      <c r="O11" s="68">
        <v>91847</v>
      </c>
      <c r="P11" s="69">
        <v>7488</v>
      </c>
      <c r="Q11" s="60">
        <f t="shared" si="0"/>
        <v>231052</v>
      </c>
      <c r="R11" s="61">
        <f t="shared" si="1"/>
        <v>18760</v>
      </c>
      <c r="S11" s="62">
        <f>R11/I11</f>
        <v>111.00591715976331</v>
      </c>
      <c r="T11" s="63">
        <v>24777</v>
      </c>
      <c r="U11" s="64">
        <f>IF(T11&lt;&gt;0,-(T11-R11)/T11,"")</f>
        <v>-0.24284618799693264</v>
      </c>
      <c r="V11" s="65">
        <f>X11-Q11</f>
        <v>194712</v>
      </c>
      <c r="W11" s="66">
        <f>Y11-R11</f>
        <v>18520</v>
      </c>
      <c r="X11" s="74">
        <v>425764</v>
      </c>
      <c r="Y11" s="75">
        <v>37280</v>
      </c>
      <c r="Z11" s="62">
        <f>Y11/I11</f>
        <v>220.59171597633136</v>
      </c>
      <c r="AA11" s="57">
        <v>51688</v>
      </c>
      <c r="AB11" s="85">
        <f>IF(AA11&lt;&gt;0,-(AA11-Y11)/AA11,"")</f>
        <v>-0.27874941959449</v>
      </c>
      <c r="AC11" s="77">
        <v>1015138</v>
      </c>
      <c r="AD11" s="78">
        <v>88968</v>
      </c>
      <c r="AE11" s="118">
        <v>2619</v>
      </c>
      <c r="AF11" s="28"/>
    </row>
    <row r="12" spans="1:32" s="29" customFormat="1" ht="11.25">
      <c r="A12" s="31">
        <v>6</v>
      </c>
      <c r="B12" s="93" t="s">
        <v>26</v>
      </c>
      <c r="C12" s="49" t="s">
        <v>132</v>
      </c>
      <c r="D12" s="51" t="s">
        <v>132</v>
      </c>
      <c r="E12" s="67">
        <v>42594</v>
      </c>
      <c r="F12" s="52" t="s">
        <v>51</v>
      </c>
      <c r="G12" s="53">
        <v>74</v>
      </c>
      <c r="H12" s="53">
        <v>74</v>
      </c>
      <c r="I12" s="73">
        <v>75</v>
      </c>
      <c r="J12" s="54">
        <v>1</v>
      </c>
      <c r="K12" s="68">
        <v>48445.35</v>
      </c>
      <c r="L12" s="69">
        <v>3200</v>
      </c>
      <c r="M12" s="68">
        <v>73662.67</v>
      </c>
      <c r="N12" s="69">
        <v>4873</v>
      </c>
      <c r="O12" s="68">
        <v>65890</v>
      </c>
      <c r="P12" s="69">
        <v>4526</v>
      </c>
      <c r="Q12" s="60">
        <f t="shared" si="0"/>
        <v>187998.02</v>
      </c>
      <c r="R12" s="61">
        <f t="shared" si="1"/>
        <v>12599</v>
      </c>
      <c r="S12" s="62">
        <f>R12/I12</f>
        <v>167.98666666666668</v>
      </c>
      <c r="T12" s="63"/>
      <c r="U12" s="64"/>
      <c r="V12" s="65">
        <f>X12-Q12</f>
        <v>124507.22</v>
      </c>
      <c r="W12" s="66">
        <f>Y12-R12</f>
        <v>10223</v>
      </c>
      <c r="X12" s="74">
        <v>312505.24</v>
      </c>
      <c r="Y12" s="76">
        <v>22822</v>
      </c>
      <c r="Z12" s="62">
        <f>Y12/I12</f>
        <v>304.29333333333335</v>
      </c>
      <c r="AA12" s="82"/>
      <c r="AB12" s="85"/>
      <c r="AC12" s="77">
        <v>312505.24</v>
      </c>
      <c r="AD12" s="78">
        <v>22822</v>
      </c>
      <c r="AE12" s="118">
        <v>2623</v>
      </c>
      <c r="AF12" s="28"/>
    </row>
    <row r="13" spans="1:32" s="29" customFormat="1" ht="11.25">
      <c r="A13" s="31">
        <v>7</v>
      </c>
      <c r="B13" s="30"/>
      <c r="C13" s="50" t="s">
        <v>67</v>
      </c>
      <c r="D13" s="59" t="s">
        <v>68</v>
      </c>
      <c r="E13" s="86">
        <v>42531</v>
      </c>
      <c r="F13" s="52" t="s">
        <v>4</v>
      </c>
      <c r="G13" s="56">
        <v>279</v>
      </c>
      <c r="H13" s="56">
        <v>78</v>
      </c>
      <c r="I13" s="73">
        <v>78</v>
      </c>
      <c r="J13" s="54">
        <v>10</v>
      </c>
      <c r="K13" s="68">
        <v>41049.25</v>
      </c>
      <c r="L13" s="69">
        <v>3142</v>
      </c>
      <c r="M13" s="68">
        <v>59422.65</v>
      </c>
      <c r="N13" s="69">
        <v>4569</v>
      </c>
      <c r="O13" s="68">
        <v>70843.82</v>
      </c>
      <c r="P13" s="69">
        <v>5545</v>
      </c>
      <c r="Q13" s="60">
        <f t="shared" si="0"/>
        <v>171315.72</v>
      </c>
      <c r="R13" s="61">
        <f t="shared" si="1"/>
        <v>13256</v>
      </c>
      <c r="S13" s="62">
        <f>R13/I13</f>
        <v>169.94871794871796</v>
      </c>
      <c r="T13" s="63">
        <v>16299</v>
      </c>
      <c r="U13" s="64">
        <f>IF(T13&lt;&gt;0,-(T13-R13)/T13,"")</f>
        <v>-0.18669857046444568</v>
      </c>
      <c r="V13" s="65">
        <f>X13-Q13</f>
        <v>140911.49999999997</v>
      </c>
      <c r="W13" s="66">
        <f>Y13-R13</f>
        <v>12839</v>
      </c>
      <c r="X13" s="74">
        <v>312227.22</v>
      </c>
      <c r="Y13" s="75">
        <v>26095</v>
      </c>
      <c r="Z13" s="62">
        <f>Y13/I13</f>
        <v>334.55128205128204</v>
      </c>
      <c r="AA13" s="57">
        <v>32762</v>
      </c>
      <c r="AB13" s="85">
        <f>IF(AA13&lt;&gt;0,-(AA13-Y13)/AA13,"")</f>
        <v>-0.20349795494780537</v>
      </c>
      <c r="AC13" s="77">
        <v>8452767.000000002</v>
      </c>
      <c r="AD13" s="78">
        <v>723663</v>
      </c>
      <c r="AE13" s="118">
        <v>2576</v>
      </c>
      <c r="AF13" s="28"/>
    </row>
    <row r="14" spans="1:32" s="29" customFormat="1" ht="11.25">
      <c r="A14" s="31">
        <v>8</v>
      </c>
      <c r="B14" s="93" t="s">
        <v>26</v>
      </c>
      <c r="C14" s="49" t="s">
        <v>136</v>
      </c>
      <c r="D14" s="51" t="s">
        <v>136</v>
      </c>
      <c r="E14" s="67">
        <v>42594</v>
      </c>
      <c r="F14" s="52" t="s">
        <v>5</v>
      </c>
      <c r="G14" s="53">
        <v>126</v>
      </c>
      <c r="H14" s="53">
        <v>126</v>
      </c>
      <c r="I14" s="73">
        <v>126</v>
      </c>
      <c r="J14" s="54">
        <v>1</v>
      </c>
      <c r="K14" s="68">
        <v>22077.75</v>
      </c>
      <c r="L14" s="69">
        <v>2065</v>
      </c>
      <c r="M14" s="68">
        <v>36164.25</v>
      </c>
      <c r="N14" s="69">
        <v>3174</v>
      </c>
      <c r="O14" s="68">
        <v>53618.25</v>
      </c>
      <c r="P14" s="69">
        <v>4779</v>
      </c>
      <c r="Q14" s="60">
        <f t="shared" si="0"/>
        <v>111860.25</v>
      </c>
      <c r="R14" s="61">
        <f t="shared" si="1"/>
        <v>10018</v>
      </c>
      <c r="S14" s="62">
        <f>R14/I14</f>
        <v>79.5079365079365</v>
      </c>
      <c r="T14" s="63"/>
      <c r="U14" s="64"/>
      <c r="V14" s="65">
        <f>X14-Q14</f>
        <v>85952.35999999999</v>
      </c>
      <c r="W14" s="66">
        <f>Y14-R14</f>
        <v>8754</v>
      </c>
      <c r="X14" s="74">
        <v>197812.61</v>
      </c>
      <c r="Y14" s="75">
        <v>18772</v>
      </c>
      <c r="Z14" s="62">
        <f>Y14/I14</f>
        <v>148.984126984127</v>
      </c>
      <c r="AA14" s="82"/>
      <c r="AB14" s="85"/>
      <c r="AC14" s="79">
        <v>197812.61</v>
      </c>
      <c r="AD14" s="80">
        <v>18772</v>
      </c>
      <c r="AE14" s="118">
        <v>2624</v>
      </c>
      <c r="AF14" s="28"/>
    </row>
    <row r="15" spans="1:32" s="29" customFormat="1" ht="11.25">
      <c r="A15" s="31">
        <v>9</v>
      </c>
      <c r="B15" s="27"/>
      <c r="C15" s="50" t="s">
        <v>96</v>
      </c>
      <c r="D15" s="55" t="s">
        <v>97</v>
      </c>
      <c r="E15" s="86">
        <v>42573</v>
      </c>
      <c r="F15" s="52" t="s">
        <v>48</v>
      </c>
      <c r="G15" s="56">
        <v>161</v>
      </c>
      <c r="H15" s="56">
        <v>56</v>
      </c>
      <c r="I15" s="73">
        <v>56</v>
      </c>
      <c r="J15" s="54">
        <v>4</v>
      </c>
      <c r="K15" s="68">
        <v>21285</v>
      </c>
      <c r="L15" s="69">
        <v>1679</v>
      </c>
      <c r="M15" s="68">
        <v>24513</v>
      </c>
      <c r="N15" s="69">
        <v>1805</v>
      </c>
      <c r="O15" s="68">
        <v>30949</v>
      </c>
      <c r="P15" s="69">
        <v>2286</v>
      </c>
      <c r="Q15" s="60">
        <f t="shared" si="0"/>
        <v>76747</v>
      </c>
      <c r="R15" s="61">
        <f t="shared" si="1"/>
        <v>5770</v>
      </c>
      <c r="S15" s="62">
        <f>R15/I15</f>
        <v>103.03571428571429</v>
      </c>
      <c r="T15" s="63">
        <v>10360</v>
      </c>
      <c r="U15" s="64">
        <f>IF(T15&lt;&gt;0,-(T15-R15)/T15,"")</f>
        <v>-0.44305019305019305</v>
      </c>
      <c r="V15" s="65">
        <f>X15-Q15</f>
        <v>73120</v>
      </c>
      <c r="W15" s="66">
        <f>Y15-R15</f>
        <v>6678</v>
      </c>
      <c r="X15" s="74">
        <v>149867</v>
      </c>
      <c r="Y15" s="75">
        <v>12448</v>
      </c>
      <c r="Z15" s="62">
        <f>Y15/I15</f>
        <v>222.28571428571428</v>
      </c>
      <c r="AA15" s="57">
        <v>22206</v>
      </c>
      <c r="AB15" s="85">
        <f>IF(AA15&lt;&gt;0,-(AA15-Y15)/AA15,"")</f>
        <v>-0.43943078447266504</v>
      </c>
      <c r="AC15" s="77">
        <v>1373542</v>
      </c>
      <c r="AD15" s="78">
        <v>120443</v>
      </c>
      <c r="AE15" s="118">
        <v>2606</v>
      </c>
      <c r="AF15" s="28"/>
    </row>
    <row r="16" spans="1:32" s="29" customFormat="1" ht="11.25">
      <c r="A16" s="31">
        <v>10</v>
      </c>
      <c r="B16" s="27"/>
      <c r="C16" s="50" t="s">
        <v>114</v>
      </c>
      <c r="D16" s="55" t="s">
        <v>113</v>
      </c>
      <c r="E16" s="86">
        <v>42580</v>
      </c>
      <c r="F16" s="52" t="s">
        <v>48</v>
      </c>
      <c r="G16" s="56">
        <v>248</v>
      </c>
      <c r="H16" s="56">
        <v>93</v>
      </c>
      <c r="I16" s="73">
        <v>93</v>
      </c>
      <c r="J16" s="54">
        <v>3</v>
      </c>
      <c r="K16" s="68">
        <v>22151</v>
      </c>
      <c r="L16" s="69">
        <v>1508</v>
      </c>
      <c r="M16" s="68">
        <v>29100</v>
      </c>
      <c r="N16" s="69">
        <v>1993</v>
      </c>
      <c r="O16" s="68">
        <v>26746</v>
      </c>
      <c r="P16" s="69">
        <v>1883</v>
      </c>
      <c r="Q16" s="60">
        <f t="shared" si="0"/>
        <v>77997</v>
      </c>
      <c r="R16" s="61">
        <f t="shared" si="1"/>
        <v>5384</v>
      </c>
      <c r="S16" s="62">
        <f>R16/I16</f>
        <v>57.89247311827957</v>
      </c>
      <c r="T16" s="63">
        <v>17206</v>
      </c>
      <c r="U16" s="64">
        <f>IF(T16&lt;&gt;0,-(T16-R16)/T16,"")</f>
        <v>-0.6870859002673486</v>
      </c>
      <c r="V16" s="65">
        <f>X16-Q16</f>
        <v>67805</v>
      </c>
      <c r="W16" s="66">
        <f>Y16-R16</f>
        <v>5441</v>
      </c>
      <c r="X16" s="74">
        <v>145802</v>
      </c>
      <c r="Y16" s="75">
        <v>10825</v>
      </c>
      <c r="Z16" s="62">
        <f>Y16/I16</f>
        <v>116.39784946236558</v>
      </c>
      <c r="AA16" s="57">
        <v>34567</v>
      </c>
      <c r="AB16" s="85">
        <f>IF(AA16&lt;&gt;0,-(AA16-Y16)/AA16,"")</f>
        <v>-0.6868400497584402</v>
      </c>
      <c r="AC16" s="77">
        <v>1295240</v>
      </c>
      <c r="AD16" s="78">
        <v>95490</v>
      </c>
      <c r="AE16" s="118">
        <v>2611</v>
      </c>
      <c r="AF16" s="28"/>
    </row>
    <row r="17" spans="1:32" s="29" customFormat="1" ht="11.25">
      <c r="A17" s="31">
        <v>11</v>
      </c>
      <c r="B17" s="27"/>
      <c r="C17" s="50" t="s">
        <v>76</v>
      </c>
      <c r="D17" s="55" t="s">
        <v>77</v>
      </c>
      <c r="E17" s="86">
        <v>42538</v>
      </c>
      <c r="F17" s="52" t="s">
        <v>48</v>
      </c>
      <c r="G17" s="56">
        <v>121</v>
      </c>
      <c r="H17" s="56">
        <v>31</v>
      </c>
      <c r="I17" s="73">
        <v>31</v>
      </c>
      <c r="J17" s="54">
        <v>9</v>
      </c>
      <c r="K17" s="68">
        <v>10619</v>
      </c>
      <c r="L17" s="69">
        <v>851</v>
      </c>
      <c r="M17" s="68">
        <v>18501</v>
      </c>
      <c r="N17" s="69">
        <v>1351</v>
      </c>
      <c r="O17" s="68">
        <v>17495</v>
      </c>
      <c r="P17" s="69">
        <v>1332</v>
      </c>
      <c r="Q17" s="60">
        <f t="shared" si="0"/>
        <v>46615</v>
      </c>
      <c r="R17" s="61">
        <f t="shared" si="1"/>
        <v>3534</v>
      </c>
      <c r="S17" s="62">
        <f>R17/I17</f>
        <v>114</v>
      </c>
      <c r="T17" s="63">
        <v>4085</v>
      </c>
      <c r="U17" s="64">
        <f>IF(T17&lt;&gt;0,-(T17-R17)/T17,"")</f>
        <v>-0.13488372093023257</v>
      </c>
      <c r="V17" s="65">
        <f>X17-Q17</f>
        <v>39337</v>
      </c>
      <c r="W17" s="66">
        <f>Y17-R17</f>
        <v>3528</v>
      </c>
      <c r="X17" s="74">
        <v>85952</v>
      </c>
      <c r="Y17" s="75">
        <v>7062</v>
      </c>
      <c r="Z17" s="62">
        <f>Y17/I17</f>
        <v>227.80645161290323</v>
      </c>
      <c r="AA17" s="57">
        <v>8269</v>
      </c>
      <c r="AB17" s="85">
        <f>IF(AA17&lt;&gt;0,-(AA17-Y17)/AA17,"")</f>
        <v>-0.14596686419155883</v>
      </c>
      <c r="AC17" s="77">
        <v>3166112</v>
      </c>
      <c r="AD17" s="78">
        <v>259865</v>
      </c>
      <c r="AE17" s="118">
        <v>2584</v>
      </c>
      <c r="AF17" s="28"/>
    </row>
    <row r="18" spans="1:32" s="29" customFormat="1" ht="11.25">
      <c r="A18" s="31">
        <v>12</v>
      </c>
      <c r="B18" s="27"/>
      <c r="C18" s="50" t="s">
        <v>89</v>
      </c>
      <c r="D18" s="55" t="s">
        <v>90</v>
      </c>
      <c r="E18" s="86">
        <v>42559</v>
      </c>
      <c r="F18" s="52" t="s">
        <v>48</v>
      </c>
      <c r="G18" s="56">
        <v>313</v>
      </c>
      <c r="H18" s="56">
        <v>52</v>
      </c>
      <c r="I18" s="73">
        <v>61</v>
      </c>
      <c r="J18" s="54">
        <v>6</v>
      </c>
      <c r="K18" s="68">
        <v>11278</v>
      </c>
      <c r="L18" s="69">
        <v>912</v>
      </c>
      <c r="M18" s="68">
        <v>16508</v>
      </c>
      <c r="N18" s="69">
        <v>1283</v>
      </c>
      <c r="O18" s="68">
        <v>19354</v>
      </c>
      <c r="P18" s="69">
        <v>1617</v>
      </c>
      <c r="Q18" s="60">
        <f t="shared" si="0"/>
        <v>47140</v>
      </c>
      <c r="R18" s="61">
        <f t="shared" si="1"/>
        <v>3812</v>
      </c>
      <c r="S18" s="62">
        <f>R18/I18</f>
        <v>62.49180327868852</v>
      </c>
      <c r="T18" s="63">
        <v>9561</v>
      </c>
      <c r="U18" s="64">
        <f>IF(T18&lt;&gt;0,-(T18-R18)/T18,"")</f>
        <v>-0.6012969354670014</v>
      </c>
      <c r="V18" s="65">
        <f>X18-Q18</f>
        <v>35742</v>
      </c>
      <c r="W18" s="66">
        <f>Y18-R18</f>
        <v>3398</v>
      </c>
      <c r="X18" s="74">
        <v>82882</v>
      </c>
      <c r="Y18" s="75">
        <v>7210</v>
      </c>
      <c r="Z18" s="62">
        <f>Y18/I18</f>
        <v>118.19672131147541</v>
      </c>
      <c r="AA18" s="57">
        <v>20777</v>
      </c>
      <c r="AB18" s="85">
        <f>IF(AA18&lt;&gt;0,-(AA18-Y18)/AA18,"")</f>
        <v>-0.6529816624151706</v>
      </c>
      <c r="AC18" s="77">
        <v>4656425</v>
      </c>
      <c r="AD18" s="78">
        <v>374107</v>
      </c>
      <c r="AE18" s="118">
        <v>2565</v>
      </c>
      <c r="AF18" s="28"/>
    </row>
    <row r="19" spans="1:32" s="29" customFormat="1" ht="11.25">
      <c r="A19" s="31">
        <v>13</v>
      </c>
      <c r="B19" s="30"/>
      <c r="C19" s="50" t="s">
        <v>86</v>
      </c>
      <c r="D19" s="59" t="s">
        <v>86</v>
      </c>
      <c r="E19" s="86">
        <v>42552</v>
      </c>
      <c r="F19" s="52" t="s">
        <v>4</v>
      </c>
      <c r="G19" s="56">
        <v>247</v>
      </c>
      <c r="H19" s="56">
        <v>25</v>
      </c>
      <c r="I19" s="73">
        <v>25</v>
      </c>
      <c r="J19" s="54">
        <v>7</v>
      </c>
      <c r="K19" s="68">
        <v>8182</v>
      </c>
      <c r="L19" s="69">
        <v>763</v>
      </c>
      <c r="M19" s="68">
        <v>11546.03</v>
      </c>
      <c r="N19" s="69">
        <v>1079</v>
      </c>
      <c r="O19" s="68">
        <v>16720</v>
      </c>
      <c r="P19" s="69">
        <v>1568</v>
      </c>
      <c r="Q19" s="60">
        <f t="shared" si="0"/>
        <v>36448.03</v>
      </c>
      <c r="R19" s="61">
        <f t="shared" si="1"/>
        <v>3410</v>
      </c>
      <c r="S19" s="62">
        <f>R19/I19</f>
        <v>136.4</v>
      </c>
      <c r="T19" s="63">
        <v>5116</v>
      </c>
      <c r="U19" s="64">
        <f>IF(T19&lt;&gt;0,-(T19-R19)/T19,"")</f>
        <v>-0.33346364347146207</v>
      </c>
      <c r="V19" s="65">
        <f>X19-Q19</f>
        <v>37941.25</v>
      </c>
      <c r="W19" s="66">
        <f>Y19-R19</f>
        <v>3943</v>
      </c>
      <c r="X19" s="74">
        <v>74389.28</v>
      </c>
      <c r="Y19" s="75">
        <v>7353</v>
      </c>
      <c r="Z19" s="62">
        <f>Y19/I19</f>
        <v>294.12</v>
      </c>
      <c r="AA19" s="57">
        <v>10877</v>
      </c>
      <c r="AB19" s="85">
        <f>IF(AA19&lt;&gt;0,-(AA19-Y19)/AA19,"")</f>
        <v>-0.32398639330697804</v>
      </c>
      <c r="AC19" s="77">
        <v>2329369.82</v>
      </c>
      <c r="AD19" s="78">
        <v>220046</v>
      </c>
      <c r="AE19" s="118">
        <v>2577</v>
      </c>
      <c r="AF19" s="28"/>
    </row>
    <row r="20" spans="1:32" s="29" customFormat="1" ht="11.25">
      <c r="A20" s="31">
        <v>14</v>
      </c>
      <c r="B20" s="30"/>
      <c r="C20" s="50" t="s">
        <v>124</v>
      </c>
      <c r="D20" s="55" t="s">
        <v>125</v>
      </c>
      <c r="E20" s="86">
        <v>42587</v>
      </c>
      <c r="F20" s="52" t="s">
        <v>4</v>
      </c>
      <c r="G20" s="56">
        <v>162</v>
      </c>
      <c r="H20" s="56">
        <v>82</v>
      </c>
      <c r="I20" s="73">
        <v>82</v>
      </c>
      <c r="J20" s="54">
        <v>2</v>
      </c>
      <c r="K20" s="68">
        <v>10176</v>
      </c>
      <c r="L20" s="69">
        <v>930</v>
      </c>
      <c r="M20" s="68">
        <v>13374</v>
      </c>
      <c r="N20" s="69">
        <v>1200</v>
      </c>
      <c r="O20" s="68">
        <v>14433.75</v>
      </c>
      <c r="P20" s="69">
        <v>1287</v>
      </c>
      <c r="Q20" s="60">
        <f t="shared" si="0"/>
        <v>37983.75</v>
      </c>
      <c r="R20" s="61">
        <f t="shared" si="1"/>
        <v>3417</v>
      </c>
      <c r="S20" s="62">
        <f>R20/I20</f>
        <v>41.670731707317074</v>
      </c>
      <c r="T20" s="63">
        <v>9385</v>
      </c>
      <c r="U20" s="64">
        <f>IF(T20&lt;&gt;0,-(T20-R20)/T20,"")</f>
        <v>-0.6359083644112946</v>
      </c>
      <c r="V20" s="65">
        <f>X20-Q20</f>
        <v>34533.990000000005</v>
      </c>
      <c r="W20" s="66">
        <f>Y20-R20</f>
        <v>3603</v>
      </c>
      <c r="X20" s="74">
        <v>72517.74</v>
      </c>
      <c r="Y20" s="75">
        <v>7020</v>
      </c>
      <c r="Z20" s="62">
        <f>Y20/I20</f>
        <v>85.60975609756098</v>
      </c>
      <c r="AA20" s="57">
        <v>20240</v>
      </c>
      <c r="AB20" s="85">
        <f>IF(AA20&lt;&gt;0,-(AA20-Y20)/AA20,"")</f>
        <v>-0.6531620553359684</v>
      </c>
      <c r="AC20" s="77">
        <v>280968.36</v>
      </c>
      <c r="AD20" s="78">
        <v>27264</v>
      </c>
      <c r="AE20" s="118">
        <v>2622</v>
      </c>
      <c r="AF20" s="28"/>
    </row>
    <row r="21" spans="1:32" s="29" customFormat="1" ht="11.25">
      <c r="A21" s="31">
        <v>15</v>
      </c>
      <c r="B21" s="30"/>
      <c r="C21" s="49" t="s">
        <v>115</v>
      </c>
      <c r="D21" s="51" t="s">
        <v>116</v>
      </c>
      <c r="E21" s="67">
        <v>42580</v>
      </c>
      <c r="F21" s="52" t="s">
        <v>1</v>
      </c>
      <c r="G21" s="53">
        <v>102</v>
      </c>
      <c r="H21" s="53">
        <v>27</v>
      </c>
      <c r="I21" s="73">
        <v>27</v>
      </c>
      <c r="J21" s="54">
        <v>3</v>
      </c>
      <c r="K21" s="68">
        <v>10581.25</v>
      </c>
      <c r="L21" s="69">
        <v>665</v>
      </c>
      <c r="M21" s="68">
        <v>13373.11</v>
      </c>
      <c r="N21" s="69">
        <v>819</v>
      </c>
      <c r="O21" s="68">
        <v>12265.85</v>
      </c>
      <c r="P21" s="69">
        <v>770</v>
      </c>
      <c r="Q21" s="60">
        <f t="shared" si="0"/>
        <v>36220.21</v>
      </c>
      <c r="R21" s="61">
        <f t="shared" si="1"/>
        <v>2254</v>
      </c>
      <c r="S21" s="62">
        <f>R21/I21</f>
        <v>83.48148148148148</v>
      </c>
      <c r="T21" s="63">
        <v>5335</v>
      </c>
      <c r="U21" s="64">
        <f>IF(T21&lt;&gt;0,-(T21-R21)/T21,"")</f>
        <v>-0.5775070290534208</v>
      </c>
      <c r="V21" s="65">
        <f>X21-Q21</f>
        <v>31495.010000000002</v>
      </c>
      <c r="W21" s="66">
        <f>Y21-R21</f>
        <v>2456</v>
      </c>
      <c r="X21" s="74">
        <v>67715.22</v>
      </c>
      <c r="Y21" s="75">
        <v>4710</v>
      </c>
      <c r="Z21" s="62">
        <f>Y21/I21</f>
        <v>174.44444444444446</v>
      </c>
      <c r="AA21" s="82">
        <v>11069</v>
      </c>
      <c r="AB21" s="85">
        <f>IF(AA21&lt;&gt;0,-(AA21-Y21)/AA21,"")</f>
        <v>-0.574487306893125</v>
      </c>
      <c r="AC21" s="81">
        <v>462796.18</v>
      </c>
      <c r="AD21" s="82">
        <v>35366</v>
      </c>
      <c r="AE21" s="118">
        <v>2613</v>
      </c>
      <c r="AF21" s="28"/>
    </row>
    <row r="22" spans="1:32" s="29" customFormat="1" ht="11.25">
      <c r="A22" s="31">
        <v>16</v>
      </c>
      <c r="B22" s="93" t="s">
        <v>26</v>
      </c>
      <c r="C22" s="49" t="s">
        <v>131</v>
      </c>
      <c r="D22" s="51" t="s">
        <v>130</v>
      </c>
      <c r="E22" s="67">
        <v>42594</v>
      </c>
      <c r="F22" s="52" t="s">
        <v>51</v>
      </c>
      <c r="G22" s="53">
        <v>69</v>
      </c>
      <c r="H22" s="53">
        <v>69</v>
      </c>
      <c r="I22" s="73">
        <v>69</v>
      </c>
      <c r="J22" s="54">
        <v>1</v>
      </c>
      <c r="K22" s="68">
        <v>6132</v>
      </c>
      <c r="L22" s="69">
        <v>605</v>
      </c>
      <c r="M22" s="68">
        <v>10638</v>
      </c>
      <c r="N22" s="69">
        <v>1037</v>
      </c>
      <c r="O22" s="68">
        <v>14218</v>
      </c>
      <c r="P22" s="69">
        <v>1390</v>
      </c>
      <c r="Q22" s="60">
        <f t="shared" si="0"/>
        <v>30988</v>
      </c>
      <c r="R22" s="61">
        <f t="shared" si="1"/>
        <v>3032</v>
      </c>
      <c r="S22" s="62">
        <f>R22/I22</f>
        <v>43.94202898550725</v>
      </c>
      <c r="T22" s="63"/>
      <c r="U22" s="64"/>
      <c r="V22" s="65">
        <f>X22-Q22</f>
        <v>27488</v>
      </c>
      <c r="W22" s="66">
        <f>Y22-R22</f>
        <v>3048</v>
      </c>
      <c r="X22" s="74">
        <v>58476</v>
      </c>
      <c r="Y22" s="76">
        <v>6080</v>
      </c>
      <c r="Z22" s="62">
        <f>Y22/I22</f>
        <v>88.1159420289855</v>
      </c>
      <c r="AA22" s="82"/>
      <c r="AB22" s="85"/>
      <c r="AC22" s="77">
        <v>58476</v>
      </c>
      <c r="AD22" s="78">
        <v>6080</v>
      </c>
      <c r="AE22" s="118">
        <v>2627</v>
      </c>
      <c r="AF22" s="28"/>
    </row>
    <row r="23" spans="1:32" s="29" customFormat="1" ht="11.25">
      <c r="A23" s="31">
        <v>17</v>
      </c>
      <c r="B23" s="30"/>
      <c r="C23" s="49" t="s">
        <v>121</v>
      </c>
      <c r="D23" s="51" t="s">
        <v>121</v>
      </c>
      <c r="E23" s="67">
        <v>42587</v>
      </c>
      <c r="F23" s="52" t="s">
        <v>5</v>
      </c>
      <c r="G23" s="53">
        <v>109</v>
      </c>
      <c r="H23" s="53">
        <v>82</v>
      </c>
      <c r="I23" s="73">
        <v>82</v>
      </c>
      <c r="J23" s="54">
        <v>2</v>
      </c>
      <c r="K23" s="68">
        <v>6739</v>
      </c>
      <c r="L23" s="69">
        <v>605</v>
      </c>
      <c r="M23" s="68">
        <v>10010.16</v>
      </c>
      <c r="N23" s="69">
        <v>839</v>
      </c>
      <c r="O23" s="68">
        <v>12410.01</v>
      </c>
      <c r="P23" s="69">
        <v>1120</v>
      </c>
      <c r="Q23" s="60">
        <f t="shared" si="0"/>
        <v>29159.17</v>
      </c>
      <c r="R23" s="61">
        <f t="shared" si="1"/>
        <v>2564</v>
      </c>
      <c r="S23" s="62">
        <f>R23/I23</f>
        <v>31.26829268292683</v>
      </c>
      <c r="T23" s="63">
        <v>5015</v>
      </c>
      <c r="U23" s="64">
        <f>IF(T23&lt;&gt;0,-(T23-R23)/T23,"")</f>
        <v>-0.4887337986041874</v>
      </c>
      <c r="V23" s="65">
        <f>X23-Q23</f>
        <v>20879.18</v>
      </c>
      <c r="W23" s="66">
        <f>Y23-R23</f>
        <v>2126</v>
      </c>
      <c r="X23" s="74">
        <v>50038.35</v>
      </c>
      <c r="Y23" s="75">
        <v>4690</v>
      </c>
      <c r="Z23" s="62">
        <f>Y23/I23</f>
        <v>57.19512195121951</v>
      </c>
      <c r="AA23" s="82">
        <v>9805</v>
      </c>
      <c r="AB23" s="85">
        <f>IF(AA23&lt;&gt;0,-(AA23-Y23)/AA23,"")</f>
        <v>-0.5216726160122387</v>
      </c>
      <c r="AC23" s="79">
        <v>151143.32</v>
      </c>
      <c r="AD23" s="80">
        <v>14495</v>
      </c>
      <c r="AE23" s="118">
        <v>2614</v>
      </c>
      <c r="AF23" s="28"/>
    </row>
    <row r="24" spans="1:32" s="29" customFormat="1" ht="11.25">
      <c r="A24" s="31">
        <v>18</v>
      </c>
      <c r="B24" s="30"/>
      <c r="C24" s="49" t="s">
        <v>117</v>
      </c>
      <c r="D24" s="51" t="s">
        <v>118</v>
      </c>
      <c r="E24" s="67">
        <v>42587</v>
      </c>
      <c r="F24" s="52" t="s">
        <v>49</v>
      </c>
      <c r="G24" s="53">
        <v>73</v>
      </c>
      <c r="H24" s="53">
        <v>31</v>
      </c>
      <c r="I24" s="73">
        <v>31</v>
      </c>
      <c r="J24" s="54">
        <v>2</v>
      </c>
      <c r="K24" s="68">
        <v>4535</v>
      </c>
      <c r="L24" s="69">
        <v>320</v>
      </c>
      <c r="M24" s="68">
        <v>6070</v>
      </c>
      <c r="N24" s="69">
        <v>425</v>
      </c>
      <c r="O24" s="68">
        <v>7690.8</v>
      </c>
      <c r="P24" s="69">
        <v>556</v>
      </c>
      <c r="Q24" s="60">
        <f t="shared" si="0"/>
        <v>18295.8</v>
      </c>
      <c r="R24" s="61">
        <f t="shared" si="1"/>
        <v>1301</v>
      </c>
      <c r="S24" s="62">
        <f>R24/I24</f>
        <v>41.96774193548387</v>
      </c>
      <c r="T24" s="63">
        <v>5100</v>
      </c>
      <c r="U24" s="64">
        <f>IF(T24&lt;&gt;0,-(T24-R24)/T24,"")</f>
        <v>-0.7449019607843137</v>
      </c>
      <c r="V24" s="65">
        <f>X24-Q24</f>
        <v>14108.7</v>
      </c>
      <c r="W24" s="66">
        <f>Y24-R24</f>
        <v>1242</v>
      </c>
      <c r="X24" s="74">
        <v>32404.5</v>
      </c>
      <c r="Y24" s="75">
        <v>2543</v>
      </c>
      <c r="Z24" s="62">
        <f>Y24/I24</f>
        <v>82.03225806451613</v>
      </c>
      <c r="AA24" s="82">
        <v>9707</v>
      </c>
      <c r="AB24" s="85">
        <f>IF(AA24&lt;&gt;0,-(AA24-Y24)/AA24,"")</f>
        <v>-0.7380241063150303</v>
      </c>
      <c r="AC24" s="79">
        <v>146010.92</v>
      </c>
      <c r="AD24" s="80">
        <v>12250</v>
      </c>
      <c r="AE24" s="118">
        <v>2616</v>
      </c>
      <c r="AF24" s="28"/>
    </row>
    <row r="25" spans="1:32" s="29" customFormat="1" ht="11.25">
      <c r="A25" s="31">
        <v>19</v>
      </c>
      <c r="B25" s="93" t="s">
        <v>26</v>
      </c>
      <c r="C25" s="49" t="s">
        <v>133</v>
      </c>
      <c r="D25" s="58" t="s">
        <v>134</v>
      </c>
      <c r="E25" s="67">
        <v>42594</v>
      </c>
      <c r="F25" s="52" t="s">
        <v>53</v>
      </c>
      <c r="G25" s="53">
        <v>6</v>
      </c>
      <c r="H25" s="53">
        <v>6</v>
      </c>
      <c r="I25" s="73">
        <v>6</v>
      </c>
      <c r="J25" s="54">
        <v>1</v>
      </c>
      <c r="K25" s="68">
        <v>2926</v>
      </c>
      <c r="L25" s="69">
        <v>199</v>
      </c>
      <c r="M25" s="68">
        <v>4950.5</v>
      </c>
      <c r="N25" s="69">
        <v>325</v>
      </c>
      <c r="O25" s="68">
        <v>5311.5</v>
      </c>
      <c r="P25" s="69">
        <v>335</v>
      </c>
      <c r="Q25" s="60">
        <f t="shared" si="0"/>
        <v>13188</v>
      </c>
      <c r="R25" s="61">
        <f t="shared" si="1"/>
        <v>859</v>
      </c>
      <c r="S25" s="62">
        <f>R25/I25</f>
        <v>143.16666666666666</v>
      </c>
      <c r="T25" s="63"/>
      <c r="U25" s="64"/>
      <c r="V25" s="65">
        <f>X25-Q25</f>
        <v>0</v>
      </c>
      <c r="W25" s="66">
        <f>Y25-R25</f>
        <v>0</v>
      </c>
      <c r="X25" s="74">
        <v>13188</v>
      </c>
      <c r="Y25" s="75">
        <v>859</v>
      </c>
      <c r="Z25" s="62">
        <f>Y25/I25</f>
        <v>143.16666666666666</v>
      </c>
      <c r="AA25" s="82"/>
      <c r="AB25" s="85"/>
      <c r="AC25" s="79">
        <v>17778</v>
      </c>
      <c r="AD25" s="80">
        <v>1293</v>
      </c>
      <c r="AE25" s="118">
        <v>2626</v>
      </c>
      <c r="AF25" s="28"/>
    </row>
    <row r="26" spans="1:32" s="29" customFormat="1" ht="11.25">
      <c r="A26" s="31">
        <v>20</v>
      </c>
      <c r="B26" s="30"/>
      <c r="C26" s="49" t="s">
        <v>119</v>
      </c>
      <c r="D26" s="58" t="s">
        <v>120</v>
      </c>
      <c r="E26" s="67">
        <v>42587</v>
      </c>
      <c r="F26" s="52" t="s">
        <v>53</v>
      </c>
      <c r="G26" s="53">
        <v>19</v>
      </c>
      <c r="H26" s="53">
        <v>16</v>
      </c>
      <c r="I26" s="73">
        <v>16</v>
      </c>
      <c r="J26" s="54">
        <v>2</v>
      </c>
      <c r="K26" s="68">
        <v>2418</v>
      </c>
      <c r="L26" s="69">
        <v>149</v>
      </c>
      <c r="M26" s="68">
        <v>4256.37</v>
      </c>
      <c r="N26" s="69">
        <v>254</v>
      </c>
      <c r="O26" s="68">
        <v>3788.47</v>
      </c>
      <c r="P26" s="69">
        <v>238</v>
      </c>
      <c r="Q26" s="60">
        <f t="shared" si="0"/>
        <v>10462.84</v>
      </c>
      <c r="R26" s="61">
        <f t="shared" si="1"/>
        <v>641</v>
      </c>
      <c r="S26" s="62">
        <f>R26/I26</f>
        <v>40.0625</v>
      </c>
      <c r="T26" s="63">
        <v>1742</v>
      </c>
      <c r="U26" s="64">
        <f>IF(T26&lt;&gt;0,-(T26-R26)/T26,"")</f>
        <v>-0.6320321469575201</v>
      </c>
      <c r="V26" s="65">
        <f>X26-Q26</f>
        <v>0</v>
      </c>
      <c r="W26" s="66">
        <f>Y26-R26</f>
        <v>0</v>
      </c>
      <c r="X26" s="74">
        <v>10462.84</v>
      </c>
      <c r="Y26" s="75">
        <v>641</v>
      </c>
      <c r="Z26" s="62">
        <f>Y26/I26</f>
        <v>40.0625</v>
      </c>
      <c r="AA26" s="82">
        <v>3455</v>
      </c>
      <c r="AB26" s="85">
        <f>IF(AA26&lt;&gt;0,-(AA26-Y26)/AA26,"")</f>
        <v>-0.8144717800289436</v>
      </c>
      <c r="AC26" s="79">
        <v>56893.09</v>
      </c>
      <c r="AD26" s="80">
        <v>4096</v>
      </c>
      <c r="AE26" s="118">
        <v>2617</v>
      </c>
      <c r="AF26" s="28"/>
    </row>
    <row r="27" spans="1:32" s="29" customFormat="1" ht="11.25">
      <c r="A27" s="31">
        <v>21</v>
      </c>
      <c r="B27" s="30"/>
      <c r="C27" s="49" t="s">
        <v>109</v>
      </c>
      <c r="D27" s="58" t="s">
        <v>108</v>
      </c>
      <c r="E27" s="67">
        <v>42580</v>
      </c>
      <c r="F27" s="52" t="s">
        <v>53</v>
      </c>
      <c r="G27" s="53">
        <v>6</v>
      </c>
      <c r="H27" s="53">
        <v>11</v>
      </c>
      <c r="I27" s="73">
        <v>11</v>
      </c>
      <c r="J27" s="54">
        <v>3</v>
      </c>
      <c r="K27" s="68">
        <v>1247.5</v>
      </c>
      <c r="L27" s="69">
        <v>84</v>
      </c>
      <c r="M27" s="68">
        <v>3121</v>
      </c>
      <c r="N27" s="69">
        <v>196</v>
      </c>
      <c r="O27" s="68">
        <v>5150</v>
      </c>
      <c r="P27" s="69">
        <v>641</v>
      </c>
      <c r="Q27" s="60">
        <f t="shared" si="0"/>
        <v>9518.5</v>
      </c>
      <c r="R27" s="61">
        <f t="shared" si="1"/>
        <v>921</v>
      </c>
      <c r="S27" s="62">
        <f>R27/I27</f>
        <v>83.72727272727273</v>
      </c>
      <c r="T27" s="63">
        <v>572</v>
      </c>
      <c r="U27" s="64">
        <f>IF(T27&lt;&gt;0,-(T27-R27)/T27,"")</f>
        <v>0.6101398601398601</v>
      </c>
      <c r="V27" s="65">
        <f>X27-Q27</f>
        <v>0</v>
      </c>
      <c r="W27" s="66">
        <f>Y27-R27</f>
        <v>0</v>
      </c>
      <c r="X27" s="74">
        <v>9518.5</v>
      </c>
      <c r="Y27" s="75">
        <v>921</v>
      </c>
      <c r="Z27" s="62">
        <f>Y27/I27</f>
        <v>83.72727272727273</v>
      </c>
      <c r="AA27" s="82">
        <v>1173</v>
      </c>
      <c r="AB27" s="85">
        <f>IF(AA27&lt;&gt;0,-(AA27-Y27)/AA27,"")</f>
        <v>-0.21483375959079284</v>
      </c>
      <c r="AC27" s="79">
        <v>55570.75</v>
      </c>
      <c r="AD27" s="80">
        <v>4161</v>
      </c>
      <c r="AE27" s="118">
        <v>2610</v>
      </c>
      <c r="AF27" s="28"/>
    </row>
    <row r="28" spans="1:32" s="29" customFormat="1" ht="11.25">
      <c r="A28" s="31">
        <v>22</v>
      </c>
      <c r="B28" s="30"/>
      <c r="C28" s="49" t="s">
        <v>95</v>
      </c>
      <c r="D28" s="51" t="s">
        <v>34</v>
      </c>
      <c r="E28" s="67">
        <v>42566</v>
      </c>
      <c r="F28" s="52" t="s">
        <v>28</v>
      </c>
      <c r="G28" s="53">
        <v>58</v>
      </c>
      <c r="H28" s="53">
        <v>4</v>
      </c>
      <c r="I28" s="73">
        <v>4</v>
      </c>
      <c r="J28" s="54">
        <v>5</v>
      </c>
      <c r="K28" s="68">
        <v>878.75</v>
      </c>
      <c r="L28" s="69">
        <v>92</v>
      </c>
      <c r="M28" s="68">
        <v>1801</v>
      </c>
      <c r="N28" s="69">
        <v>163</v>
      </c>
      <c r="O28" s="68">
        <v>1450.25</v>
      </c>
      <c r="P28" s="69">
        <v>150</v>
      </c>
      <c r="Q28" s="60">
        <f t="shared" si="0"/>
        <v>4130</v>
      </c>
      <c r="R28" s="61">
        <f t="shared" si="1"/>
        <v>405</v>
      </c>
      <c r="S28" s="62">
        <f>R28/I28</f>
        <v>101.25</v>
      </c>
      <c r="T28" s="63">
        <v>118</v>
      </c>
      <c r="U28" s="64">
        <f>IF(T28&lt;&gt;0,-(T28-R28)/T28,"")</f>
        <v>2.4322033898305087</v>
      </c>
      <c r="V28" s="65">
        <f>X28-Q28</f>
        <v>5106.25</v>
      </c>
      <c r="W28" s="66">
        <f>Y28-R28</f>
        <v>559</v>
      </c>
      <c r="X28" s="74">
        <v>9236.25</v>
      </c>
      <c r="Y28" s="75">
        <v>964</v>
      </c>
      <c r="Z28" s="62">
        <f>Y28/I28</f>
        <v>241</v>
      </c>
      <c r="AA28" s="82">
        <v>285</v>
      </c>
      <c r="AB28" s="85">
        <f>IF(AA28&lt;&gt;0,-(AA28-Y28)/AA28,"")</f>
        <v>2.382456140350877</v>
      </c>
      <c r="AC28" s="81">
        <v>201698.99</v>
      </c>
      <c r="AD28" s="82">
        <v>16333</v>
      </c>
      <c r="AE28" s="118">
        <v>2601</v>
      </c>
      <c r="AF28" s="28"/>
    </row>
    <row r="29" spans="1:32" s="29" customFormat="1" ht="11.25">
      <c r="A29" s="31">
        <v>23</v>
      </c>
      <c r="B29" s="30"/>
      <c r="C29" s="49" t="s">
        <v>122</v>
      </c>
      <c r="D29" s="51" t="s">
        <v>123</v>
      </c>
      <c r="E29" s="67">
        <v>42587</v>
      </c>
      <c r="F29" s="52" t="s">
        <v>5</v>
      </c>
      <c r="G29" s="53">
        <v>15</v>
      </c>
      <c r="H29" s="53">
        <v>9</v>
      </c>
      <c r="I29" s="73">
        <v>9</v>
      </c>
      <c r="J29" s="54">
        <v>2</v>
      </c>
      <c r="K29" s="68">
        <v>417.75</v>
      </c>
      <c r="L29" s="69">
        <v>33</v>
      </c>
      <c r="M29" s="68">
        <v>1654.25</v>
      </c>
      <c r="N29" s="69">
        <v>103</v>
      </c>
      <c r="O29" s="68">
        <v>1609</v>
      </c>
      <c r="P29" s="69">
        <v>109</v>
      </c>
      <c r="Q29" s="60">
        <f t="shared" si="0"/>
        <v>3681</v>
      </c>
      <c r="R29" s="61">
        <f t="shared" si="1"/>
        <v>245</v>
      </c>
      <c r="S29" s="62">
        <f>R29/I29</f>
        <v>27.22222222222222</v>
      </c>
      <c r="T29" s="63">
        <v>647</v>
      </c>
      <c r="U29" s="64">
        <f>IF(T29&lt;&gt;0,-(T29-R29)/T29,"")</f>
        <v>-0.6213292117465224</v>
      </c>
      <c r="V29" s="65">
        <f>X29-Q29</f>
        <v>3450.5</v>
      </c>
      <c r="W29" s="66">
        <f>Y29-R29</f>
        <v>269</v>
      </c>
      <c r="X29" s="74">
        <v>7131.5</v>
      </c>
      <c r="Y29" s="75">
        <v>514</v>
      </c>
      <c r="Z29" s="62">
        <f>Y29/I29</f>
        <v>57.111111111111114</v>
      </c>
      <c r="AA29" s="82">
        <v>1333</v>
      </c>
      <c r="AB29" s="85">
        <f>IF(AA29&lt;&gt;0,-(AA29-Y29)/AA29,"")</f>
        <v>-0.614403600900225</v>
      </c>
      <c r="AC29" s="79">
        <v>25449</v>
      </c>
      <c r="AD29" s="80">
        <v>1847</v>
      </c>
      <c r="AE29" s="118">
        <v>2618</v>
      </c>
      <c r="AF29" s="28"/>
    </row>
    <row r="30" spans="1:32" s="29" customFormat="1" ht="11.25">
      <c r="A30" s="31">
        <v>24</v>
      </c>
      <c r="B30" s="27"/>
      <c r="C30" s="50" t="s">
        <v>71</v>
      </c>
      <c r="D30" s="55" t="s">
        <v>72</v>
      </c>
      <c r="E30" s="86">
        <v>42531</v>
      </c>
      <c r="F30" s="52" t="s">
        <v>48</v>
      </c>
      <c r="G30" s="56">
        <v>184</v>
      </c>
      <c r="H30" s="56">
        <v>2</v>
      </c>
      <c r="I30" s="73">
        <v>2</v>
      </c>
      <c r="J30" s="54">
        <v>10</v>
      </c>
      <c r="K30" s="68">
        <v>1615</v>
      </c>
      <c r="L30" s="69">
        <v>145</v>
      </c>
      <c r="M30" s="68">
        <v>793</v>
      </c>
      <c r="N30" s="69">
        <v>49</v>
      </c>
      <c r="O30" s="68">
        <v>1485</v>
      </c>
      <c r="P30" s="69">
        <v>98</v>
      </c>
      <c r="Q30" s="60">
        <f t="shared" si="0"/>
        <v>3893</v>
      </c>
      <c r="R30" s="61">
        <f t="shared" si="1"/>
        <v>292</v>
      </c>
      <c r="S30" s="62">
        <f>R30/I30</f>
        <v>146</v>
      </c>
      <c r="T30" s="63">
        <v>205</v>
      </c>
      <c r="U30" s="64">
        <f>IF(T30&lt;&gt;0,-(T30-R30)/T30,"")</f>
        <v>0.424390243902439</v>
      </c>
      <c r="V30" s="65">
        <f>X30-Q30</f>
        <v>2294</v>
      </c>
      <c r="W30" s="66">
        <f>Y30-R30</f>
        <v>202</v>
      </c>
      <c r="X30" s="74">
        <v>6187</v>
      </c>
      <c r="Y30" s="75">
        <v>494</v>
      </c>
      <c r="Z30" s="62">
        <f>Y30/I30</f>
        <v>247</v>
      </c>
      <c r="AA30" s="57">
        <v>424</v>
      </c>
      <c r="AB30" s="85">
        <f>IF(AA30&lt;&gt;0,-(AA30-Y30)/AA30,"")</f>
        <v>0.1650943396226415</v>
      </c>
      <c r="AC30" s="77">
        <v>2069608</v>
      </c>
      <c r="AD30" s="78">
        <v>177872</v>
      </c>
      <c r="AE30" s="118">
        <v>2574</v>
      </c>
      <c r="AF30" s="28"/>
    </row>
    <row r="31" spans="1:32" s="29" customFormat="1" ht="11.25">
      <c r="A31" s="31">
        <v>25</v>
      </c>
      <c r="B31" s="30"/>
      <c r="C31" s="50" t="s">
        <v>87</v>
      </c>
      <c r="D31" s="55" t="s">
        <v>88</v>
      </c>
      <c r="E31" s="86">
        <v>42552</v>
      </c>
      <c r="F31" s="52" t="s">
        <v>47</v>
      </c>
      <c r="G31" s="56">
        <v>123</v>
      </c>
      <c r="H31" s="56">
        <v>3</v>
      </c>
      <c r="I31" s="73">
        <v>3</v>
      </c>
      <c r="J31" s="54">
        <v>7</v>
      </c>
      <c r="K31" s="68">
        <v>838</v>
      </c>
      <c r="L31" s="69">
        <v>75</v>
      </c>
      <c r="M31" s="68">
        <v>58</v>
      </c>
      <c r="N31" s="69">
        <v>6</v>
      </c>
      <c r="O31" s="68">
        <v>401</v>
      </c>
      <c r="P31" s="69">
        <v>28</v>
      </c>
      <c r="Q31" s="60">
        <f t="shared" si="0"/>
        <v>1297</v>
      </c>
      <c r="R31" s="61">
        <f t="shared" si="1"/>
        <v>109</v>
      </c>
      <c r="S31" s="62">
        <f>R31/I31</f>
        <v>36.333333333333336</v>
      </c>
      <c r="T31" s="63">
        <v>818</v>
      </c>
      <c r="U31" s="64">
        <f>IF(T31&lt;&gt;0,-(T31-R31)/T31,"")</f>
        <v>-0.8667481662591687</v>
      </c>
      <c r="V31" s="65">
        <f>X31-Q31</f>
        <v>3874</v>
      </c>
      <c r="W31" s="66">
        <f>Y31-R31</f>
        <v>390</v>
      </c>
      <c r="X31" s="74">
        <v>5171</v>
      </c>
      <c r="Y31" s="76">
        <v>499</v>
      </c>
      <c r="Z31" s="62">
        <f>Y31/I31</f>
        <v>166.33333333333334</v>
      </c>
      <c r="AA31" s="57">
        <v>1552</v>
      </c>
      <c r="AB31" s="85">
        <f>IF(AA31&lt;&gt;0,-(AA31-Y31)/AA31,"")</f>
        <v>-0.678479381443299</v>
      </c>
      <c r="AC31" s="77">
        <v>1382973</v>
      </c>
      <c r="AD31" s="78">
        <v>116865</v>
      </c>
      <c r="AE31" s="118">
        <v>2579</v>
      </c>
      <c r="AF31" s="28"/>
    </row>
    <row r="32" spans="1:32" s="29" customFormat="1" ht="11.25">
      <c r="A32" s="31">
        <v>26</v>
      </c>
      <c r="B32" s="30"/>
      <c r="C32" s="49" t="s">
        <v>102</v>
      </c>
      <c r="D32" s="58" t="s">
        <v>103</v>
      </c>
      <c r="E32" s="67">
        <v>42573</v>
      </c>
      <c r="F32" s="52" t="s">
        <v>53</v>
      </c>
      <c r="G32" s="53">
        <v>16</v>
      </c>
      <c r="H32" s="53">
        <v>4</v>
      </c>
      <c r="I32" s="73">
        <v>4</v>
      </c>
      <c r="J32" s="54">
        <v>4</v>
      </c>
      <c r="K32" s="68">
        <v>849</v>
      </c>
      <c r="L32" s="69">
        <v>49</v>
      </c>
      <c r="M32" s="68">
        <v>2106</v>
      </c>
      <c r="N32" s="69">
        <v>91</v>
      </c>
      <c r="O32" s="68">
        <v>1279</v>
      </c>
      <c r="P32" s="69">
        <v>54</v>
      </c>
      <c r="Q32" s="60">
        <f t="shared" si="0"/>
        <v>4234</v>
      </c>
      <c r="R32" s="61">
        <f t="shared" si="1"/>
        <v>194</v>
      </c>
      <c r="S32" s="62">
        <f>R32/I32</f>
        <v>48.5</v>
      </c>
      <c r="T32" s="63">
        <v>471</v>
      </c>
      <c r="U32" s="64">
        <f>IF(T32&lt;&gt;0,-(T32-R32)/T32,"")</f>
        <v>-0.5881104033970276</v>
      </c>
      <c r="V32" s="65">
        <f>X32-Q32</f>
        <v>0</v>
      </c>
      <c r="W32" s="66">
        <f>Y32-R32</f>
        <v>0</v>
      </c>
      <c r="X32" s="74">
        <v>4234</v>
      </c>
      <c r="Y32" s="75">
        <v>194</v>
      </c>
      <c r="Z32" s="62">
        <f>Y32/I32</f>
        <v>48.5</v>
      </c>
      <c r="AA32" s="82">
        <v>805</v>
      </c>
      <c r="AB32" s="85">
        <f>IF(AA32&lt;&gt;0,-(AA32-Y32)/AA32,"")</f>
        <v>-0.7590062111801242</v>
      </c>
      <c r="AC32" s="79">
        <v>69338.5</v>
      </c>
      <c r="AD32" s="80">
        <v>4575</v>
      </c>
      <c r="AE32" s="118">
        <v>2604</v>
      </c>
      <c r="AF32" s="28"/>
    </row>
    <row r="33" spans="1:32" s="29" customFormat="1" ht="11.25">
      <c r="A33" s="31">
        <v>27</v>
      </c>
      <c r="B33" s="30"/>
      <c r="C33" s="49" t="s">
        <v>54</v>
      </c>
      <c r="D33" s="51" t="s">
        <v>54</v>
      </c>
      <c r="E33" s="67">
        <v>42398</v>
      </c>
      <c r="F33" s="52" t="s">
        <v>5</v>
      </c>
      <c r="G33" s="53">
        <v>307</v>
      </c>
      <c r="H33" s="53">
        <v>1</v>
      </c>
      <c r="I33" s="73">
        <v>1</v>
      </c>
      <c r="J33" s="54">
        <v>15</v>
      </c>
      <c r="K33" s="68">
        <v>0</v>
      </c>
      <c r="L33" s="69">
        <v>0</v>
      </c>
      <c r="M33" s="68">
        <v>0</v>
      </c>
      <c r="N33" s="69">
        <v>0</v>
      </c>
      <c r="O33" s="68">
        <v>0</v>
      </c>
      <c r="P33" s="69">
        <v>0</v>
      </c>
      <c r="Q33" s="60">
        <f t="shared" si="0"/>
        <v>0</v>
      </c>
      <c r="R33" s="61">
        <f t="shared" si="1"/>
        <v>0</v>
      </c>
      <c r="S33" s="62">
        <f>R33/I33</f>
        <v>0</v>
      </c>
      <c r="T33" s="63">
        <v>0</v>
      </c>
      <c r="U33" s="64">
        <f>IF(T33&lt;&gt;0,-(T33-R33)/T33,"")</f>
      </c>
      <c r="V33" s="65">
        <f>X33-Q33</f>
        <v>3589.65</v>
      </c>
      <c r="W33" s="66">
        <f>Y33-R33</f>
        <v>513</v>
      </c>
      <c r="X33" s="74">
        <v>3589.65</v>
      </c>
      <c r="Y33" s="75">
        <v>513</v>
      </c>
      <c r="Z33" s="62">
        <f>Y33/I33</f>
        <v>513</v>
      </c>
      <c r="AA33" s="82">
        <v>5129</v>
      </c>
      <c r="AB33" s="85">
        <f>IF(AA33&lt;&gt;0,-(AA33-Y33)/AA33,"")</f>
        <v>-0.8999805030220316</v>
      </c>
      <c r="AC33" s="79">
        <v>12265290.26</v>
      </c>
      <c r="AD33" s="80">
        <v>1023326</v>
      </c>
      <c r="AE33" s="118">
        <v>2397</v>
      </c>
      <c r="AF33" s="28"/>
    </row>
    <row r="34" spans="1:32" s="29" customFormat="1" ht="11.25">
      <c r="A34" s="31">
        <v>28</v>
      </c>
      <c r="B34" s="30"/>
      <c r="C34" s="50" t="s">
        <v>65</v>
      </c>
      <c r="D34" s="59" t="s">
        <v>65</v>
      </c>
      <c r="E34" s="86">
        <v>42509</v>
      </c>
      <c r="F34" s="52" t="s">
        <v>4</v>
      </c>
      <c r="G34" s="56">
        <v>325</v>
      </c>
      <c r="H34" s="56">
        <v>1</v>
      </c>
      <c r="I34" s="73">
        <v>1</v>
      </c>
      <c r="J34" s="54">
        <v>10</v>
      </c>
      <c r="K34" s="68">
        <v>0</v>
      </c>
      <c r="L34" s="69">
        <v>0</v>
      </c>
      <c r="M34" s="68">
        <v>0</v>
      </c>
      <c r="N34" s="69">
        <v>0</v>
      </c>
      <c r="O34" s="68">
        <v>0</v>
      </c>
      <c r="P34" s="69">
        <v>0</v>
      </c>
      <c r="Q34" s="60">
        <f t="shared" si="0"/>
        <v>0</v>
      </c>
      <c r="R34" s="61">
        <f t="shared" si="1"/>
        <v>0</v>
      </c>
      <c r="S34" s="62">
        <f>R34/I34</f>
        <v>0</v>
      </c>
      <c r="T34" s="63">
        <v>0</v>
      </c>
      <c r="U34" s="64">
        <f>IF(T34&lt;&gt;0,-(T34-R34)/T34,"")</f>
      </c>
      <c r="V34" s="65">
        <f>X34-Q34</f>
        <v>3000</v>
      </c>
      <c r="W34" s="66">
        <f>Y34-R34</f>
        <v>300</v>
      </c>
      <c r="X34" s="74">
        <v>3000</v>
      </c>
      <c r="Y34" s="75">
        <v>300</v>
      </c>
      <c r="Z34" s="62">
        <f>Y34/I34</f>
        <v>300</v>
      </c>
      <c r="AA34" s="57">
        <v>40</v>
      </c>
      <c r="AB34" s="85">
        <f>IF(AA34&lt;&gt;0,-(AA34-Y34)/AA34,"")</f>
        <v>6.5</v>
      </c>
      <c r="AC34" s="77">
        <v>7166620.760000001</v>
      </c>
      <c r="AD34" s="78">
        <v>546194</v>
      </c>
      <c r="AE34" s="118">
        <v>2525</v>
      </c>
      <c r="AF34" s="28"/>
    </row>
    <row r="35" spans="1:32" s="29" customFormat="1" ht="11.25">
      <c r="A35" s="31">
        <v>29</v>
      </c>
      <c r="B35" s="30"/>
      <c r="C35" s="49" t="s">
        <v>62</v>
      </c>
      <c r="D35" s="51" t="s">
        <v>63</v>
      </c>
      <c r="E35" s="67">
        <v>42510</v>
      </c>
      <c r="F35" s="52" t="s">
        <v>49</v>
      </c>
      <c r="G35" s="53">
        <v>121</v>
      </c>
      <c r="H35" s="53">
        <v>1</v>
      </c>
      <c r="I35" s="73">
        <v>1</v>
      </c>
      <c r="J35" s="54">
        <v>9</v>
      </c>
      <c r="K35" s="68">
        <v>164</v>
      </c>
      <c r="L35" s="69">
        <v>8</v>
      </c>
      <c r="M35" s="68">
        <v>142.5</v>
      </c>
      <c r="N35" s="69">
        <v>10</v>
      </c>
      <c r="O35" s="68">
        <v>205</v>
      </c>
      <c r="P35" s="69">
        <v>10</v>
      </c>
      <c r="Q35" s="60">
        <f t="shared" si="0"/>
        <v>511.5</v>
      </c>
      <c r="R35" s="61">
        <f t="shared" si="1"/>
        <v>28</v>
      </c>
      <c r="S35" s="62">
        <f>R35/I35</f>
        <v>28</v>
      </c>
      <c r="T35" s="63">
        <v>28</v>
      </c>
      <c r="U35" s="64">
        <f>IF(T35&lt;&gt;0,-(T35-R35)/T35,"")</f>
        <v>0</v>
      </c>
      <c r="V35" s="65">
        <f>X35-Q35</f>
        <v>2453.5</v>
      </c>
      <c r="W35" s="66">
        <f>Y35-R35</f>
        <v>269</v>
      </c>
      <c r="X35" s="74">
        <v>2965</v>
      </c>
      <c r="Y35" s="75">
        <v>297</v>
      </c>
      <c r="Z35" s="62">
        <f>Y35/I35</f>
        <v>297</v>
      </c>
      <c r="AA35" s="82">
        <v>63</v>
      </c>
      <c r="AB35" s="85">
        <f>IF(AA35&lt;&gt;0,-(AA35-Y35)/AA35,"")</f>
        <v>3.7142857142857144</v>
      </c>
      <c r="AC35" s="79">
        <v>899476.34</v>
      </c>
      <c r="AD35" s="80">
        <v>67262</v>
      </c>
      <c r="AE35" s="118">
        <v>2540</v>
      </c>
      <c r="AF35" s="28"/>
    </row>
    <row r="36" spans="1:32" s="29" customFormat="1" ht="11.25">
      <c r="A36" s="31">
        <v>30</v>
      </c>
      <c r="B36" s="30"/>
      <c r="C36" s="49" t="s">
        <v>100</v>
      </c>
      <c r="D36" s="51" t="s">
        <v>101</v>
      </c>
      <c r="E36" s="67">
        <v>42573</v>
      </c>
      <c r="F36" s="52" t="s">
        <v>51</v>
      </c>
      <c r="G36" s="53">
        <v>134</v>
      </c>
      <c r="H36" s="53">
        <v>9</v>
      </c>
      <c r="I36" s="73">
        <v>9</v>
      </c>
      <c r="J36" s="54">
        <v>4</v>
      </c>
      <c r="K36" s="68">
        <v>409.5</v>
      </c>
      <c r="L36" s="69">
        <v>50</v>
      </c>
      <c r="M36" s="68">
        <v>352.5</v>
      </c>
      <c r="N36" s="69">
        <v>34</v>
      </c>
      <c r="O36" s="68">
        <v>646.5</v>
      </c>
      <c r="P36" s="69">
        <v>56</v>
      </c>
      <c r="Q36" s="60">
        <f t="shared" si="0"/>
        <v>1408.5</v>
      </c>
      <c r="R36" s="61">
        <f t="shared" si="1"/>
        <v>140</v>
      </c>
      <c r="S36" s="62">
        <f>R36/I36</f>
        <v>15.555555555555555</v>
      </c>
      <c r="T36" s="63">
        <v>1542</v>
      </c>
      <c r="U36" s="64">
        <f>IF(T36&lt;&gt;0,-(T36-R36)/T36,"")</f>
        <v>-0.9092088197146563</v>
      </c>
      <c r="V36" s="65">
        <f>X36-Q36</f>
        <v>1279.75</v>
      </c>
      <c r="W36" s="66">
        <f>Y36-R36</f>
        <v>140</v>
      </c>
      <c r="X36" s="74">
        <v>2688.25</v>
      </c>
      <c r="Y36" s="76">
        <v>280</v>
      </c>
      <c r="Z36" s="62">
        <f>Y36/I36</f>
        <v>31.11111111111111</v>
      </c>
      <c r="AA36" s="82">
        <v>2861</v>
      </c>
      <c r="AB36" s="85">
        <f>IF(AA36&lt;&gt;0,-(AA36-Y36)/AA36,"")</f>
        <v>-0.9021321216357917</v>
      </c>
      <c r="AC36" s="77">
        <v>352965.86</v>
      </c>
      <c r="AD36" s="78">
        <v>31788</v>
      </c>
      <c r="AE36" s="118">
        <v>2603</v>
      </c>
      <c r="AF36" s="28"/>
    </row>
    <row r="37" spans="1:32" s="29" customFormat="1" ht="11.25">
      <c r="A37" s="31">
        <v>31</v>
      </c>
      <c r="B37" s="30"/>
      <c r="C37" s="49" t="s">
        <v>38</v>
      </c>
      <c r="D37" s="51" t="s">
        <v>38</v>
      </c>
      <c r="E37" s="67">
        <v>42321</v>
      </c>
      <c r="F37" s="52" t="s">
        <v>5</v>
      </c>
      <c r="G37" s="53">
        <v>352</v>
      </c>
      <c r="H37" s="53">
        <v>1</v>
      </c>
      <c r="I37" s="73">
        <v>1</v>
      </c>
      <c r="J37" s="54">
        <v>10</v>
      </c>
      <c r="K37" s="68">
        <v>0</v>
      </c>
      <c r="L37" s="69">
        <v>0</v>
      </c>
      <c r="M37" s="68">
        <v>0</v>
      </c>
      <c r="N37" s="69">
        <v>0</v>
      </c>
      <c r="O37" s="68">
        <v>0</v>
      </c>
      <c r="P37" s="69">
        <v>0</v>
      </c>
      <c r="Q37" s="60">
        <f t="shared" si="0"/>
        <v>0</v>
      </c>
      <c r="R37" s="61">
        <f t="shared" si="1"/>
        <v>0</v>
      </c>
      <c r="S37" s="62">
        <f>R37/I37</f>
        <v>0</v>
      </c>
      <c r="T37" s="63">
        <v>0</v>
      </c>
      <c r="U37" s="64">
        <f>IF(T37&lt;&gt;0,-(T37-R37)/T37,"")</f>
      </c>
      <c r="V37" s="65">
        <f>X37-Q37</f>
        <v>2393.1</v>
      </c>
      <c r="W37" s="66">
        <f>Y37-R37</f>
        <v>342</v>
      </c>
      <c r="X37" s="74">
        <v>2393.1</v>
      </c>
      <c r="Y37" s="75">
        <v>342</v>
      </c>
      <c r="Z37" s="62">
        <f>Y37/I37</f>
        <v>342</v>
      </c>
      <c r="AA37" s="82">
        <v>342</v>
      </c>
      <c r="AB37" s="85">
        <f>IF(AA37&lt;&gt;0,-(AA37-Y37)/AA37,"")</f>
        <v>0</v>
      </c>
      <c r="AC37" s="79">
        <v>21859346.93</v>
      </c>
      <c r="AD37" s="80">
        <v>1828311</v>
      </c>
      <c r="AE37" s="118">
        <v>2216</v>
      </c>
      <c r="AF37" s="28"/>
    </row>
    <row r="38" spans="1:32" s="29" customFormat="1" ht="11.25">
      <c r="A38" s="31">
        <v>32</v>
      </c>
      <c r="B38" s="30"/>
      <c r="C38" s="49" t="s">
        <v>43</v>
      </c>
      <c r="D38" s="51" t="s">
        <v>43</v>
      </c>
      <c r="E38" s="67">
        <v>42363</v>
      </c>
      <c r="F38" s="52" t="s">
        <v>5</v>
      </c>
      <c r="G38" s="53">
        <v>279</v>
      </c>
      <c r="H38" s="53">
        <v>1</v>
      </c>
      <c r="I38" s="73">
        <v>1</v>
      </c>
      <c r="J38" s="54">
        <v>18</v>
      </c>
      <c r="K38" s="68">
        <v>0</v>
      </c>
      <c r="L38" s="69">
        <v>0</v>
      </c>
      <c r="M38" s="68">
        <v>0</v>
      </c>
      <c r="N38" s="69">
        <v>0</v>
      </c>
      <c r="O38" s="68">
        <v>0</v>
      </c>
      <c r="P38" s="69">
        <v>0</v>
      </c>
      <c r="Q38" s="60">
        <f t="shared" si="0"/>
        <v>0</v>
      </c>
      <c r="R38" s="61">
        <f t="shared" si="1"/>
        <v>0</v>
      </c>
      <c r="S38" s="62">
        <f>R38/I38</f>
        <v>0</v>
      </c>
      <c r="T38" s="63">
        <v>0</v>
      </c>
      <c r="U38" s="64">
        <f>IF(T38&lt;&gt;0,-(T38-R38)/T38,"")</f>
      </c>
      <c r="V38" s="65">
        <f>X38-Q38</f>
        <v>2393.1</v>
      </c>
      <c r="W38" s="66">
        <f>Y38-R38</f>
        <v>342</v>
      </c>
      <c r="X38" s="74">
        <v>2393.1</v>
      </c>
      <c r="Y38" s="75">
        <v>342</v>
      </c>
      <c r="Z38" s="62">
        <f>Y38/I38</f>
        <v>342</v>
      </c>
      <c r="AA38" s="82">
        <v>1306</v>
      </c>
      <c r="AB38" s="85">
        <f>IF(AA38&lt;&gt;0,-(AA38-Y38)/AA38,"")</f>
        <v>-0.7381316998468607</v>
      </c>
      <c r="AC38" s="79">
        <v>4646996.97</v>
      </c>
      <c r="AD38" s="80">
        <v>450767</v>
      </c>
      <c r="AE38" s="118">
        <v>2376</v>
      </c>
      <c r="AF38" s="28"/>
    </row>
    <row r="39" spans="1:32" s="29" customFormat="1" ht="11.25">
      <c r="A39" s="31">
        <v>33</v>
      </c>
      <c r="B39" s="30"/>
      <c r="C39" s="49" t="s">
        <v>37</v>
      </c>
      <c r="D39" s="51" t="s">
        <v>37</v>
      </c>
      <c r="E39" s="67">
        <v>42314</v>
      </c>
      <c r="F39" s="52" t="s">
        <v>51</v>
      </c>
      <c r="G39" s="53">
        <v>25</v>
      </c>
      <c r="H39" s="53">
        <v>1</v>
      </c>
      <c r="I39" s="73">
        <v>1</v>
      </c>
      <c r="J39" s="54">
        <v>23</v>
      </c>
      <c r="K39" s="79">
        <v>0</v>
      </c>
      <c r="L39" s="80">
        <v>0</v>
      </c>
      <c r="M39" s="79">
        <v>0</v>
      </c>
      <c r="N39" s="80">
        <v>0</v>
      </c>
      <c r="O39" s="79">
        <v>0</v>
      </c>
      <c r="P39" s="80">
        <v>0</v>
      </c>
      <c r="Q39" s="60">
        <f t="shared" si="0"/>
        <v>0</v>
      </c>
      <c r="R39" s="61">
        <f t="shared" si="1"/>
        <v>0</v>
      </c>
      <c r="S39" s="62">
        <f>R39/I39</f>
        <v>0</v>
      </c>
      <c r="T39" s="63">
        <v>0</v>
      </c>
      <c r="U39" s="64">
        <f>IF(T39&lt;&gt;0,-(T39-R39)/T39,"")</f>
      </c>
      <c r="V39" s="65">
        <f>X39-Q39</f>
        <v>2376</v>
      </c>
      <c r="W39" s="66">
        <f>Y39-R39</f>
        <v>475</v>
      </c>
      <c r="X39" s="74">
        <v>2376</v>
      </c>
      <c r="Y39" s="76">
        <v>475</v>
      </c>
      <c r="Z39" s="62">
        <f>Y39/I39</f>
        <v>475</v>
      </c>
      <c r="AA39" s="82">
        <v>475</v>
      </c>
      <c r="AB39" s="85">
        <f>IF(AA39&lt;&gt;0,-(AA39-Y39)/AA39,"")</f>
        <v>0</v>
      </c>
      <c r="AC39" s="77">
        <v>228251.03000000003</v>
      </c>
      <c r="AD39" s="78">
        <v>22422</v>
      </c>
      <c r="AE39" s="118">
        <v>2334</v>
      </c>
      <c r="AF39" s="28"/>
    </row>
    <row r="40" spans="1:32" s="29" customFormat="1" ht="11.25">
      <c r="A40" s="31">
        <v>34</v>
      </c>
      <c r="B40" s="30"/>
      <c r="C40" s="49" t="s">
        <v>32</v>
      </c>
      <c r="D40" s="51" t="s">
        <v>33</v>
      </c>
      <c r="E40" s="67">
        <v>40816</v>
      </c>
      <c r="F40" s="52" t="s">
        <v>49</v>
      </c>
      <c r="G40" s="53">
        <v>41</v>
      </c>
      <c r="H40" s="53">
        <v>1</v>
      </c>
      <c r="I40" s="73">
        <v>1</v>
      </c>
      <c r="J40" s="54">
        <v>31</v>
      </c>
      <c r="K40" s="68">
        <v>0</v>
      </c>
      <c r="L40" s="69">
        <v>0</v>
      </c>
      <c r="M40" s="68">
        <v>0</v>
      </c>
      <c r="N40" s="69">
        <v>0</v>
      </c>
      <c r="O40" s="68">
        <v>0</v>
      </c>
      <c r="P40" s="69">
        <v>0</v>
      </c>
      <c r="Q40" s="60">
        <f t="shared" si="0"/>
        <v>0</v>
      </c>
      <c r="R40" s="61">
        <f t="shared" si="1"/>
        <v>0</v>
      </c>
      <c r="S40" s="62">
        <f>R40/I40</f>
        <v>0</v>
      </c>
      <c r="T40" s="63">
        <v>0</v>
      </c>
      <c r="U40" s="64">
        <f>IF(T40&lt;&gt;0,-(T40-R40)/T40,"")</f>
      </c>
      <c r="V40" s="65">
        <f>X40-Q40</f>
        <v>2372</v>
      </c>
      <c r="W40" s="66">
        <f>Y40-R40</f>
        <v>237</v>
      </c>
      <c r="X40" s="74">
        <v>2372</v>
      </c>
      <c r="Y40" s="75">
        <v>237</v>
      </c>
      <c r="Z40" s="62">
        <f>Y40/I40</f>
        <v>237</v>
      </c>
      <c r="AA40" s="82">
        <v>0</v>
      </c>
      <c r="AB40" s="85">
        <f>IF(AA40&lt;&gt;0,-(AA40-Y40)/AA40,"")</f>
      </c>
      <c r="AC40" s="70">
        <v>1318779</v>
      </c>
      <c r="AD40" s="71">
        <v>106534</v>
      </c>
      <c r="AE40" s="118">
        <v>741</v>
      </c>
      <c r="AF40" s="28"/>
    </row>
    <row r="41" spans="1:32" s="29" customFormat="1" ht="11.25">
      <c r="A41" s="31">
        <v>35</v>
      </c>
      <c r="B41" s="30"/>
      <c r="C41" s="50" t="s">
        <v>69</v>
      </c>
      <c r="D41" s="55" t="s">
        <v>70</v>
      </c>
      <c r="E41" s="86">
        <v>42531</v>
      </c>
      <c r="F41" s="52" t="s">
        <v>47</v>
      </c>
      <c r="G41" s="56">
        <v>295</v>
      </c>
      <c r="H41" s="56">
        <v>2</v>
      </c>
      <c r="I41" s="73">
        <v>2</v>
      </c>
      <c r="J41" s="54">
        <v>10</v>
      </c>
      <c r="K41" s="68">
        <v>466</v>
      </c>
      <c r="L41" s="69">
        <v>31</v>
      </c>
      <c r="M41" s="68">
        <v>472</v>
      </c>
      <c r="N41" s="69">
        <v>37</v>
      </c>
      <c r="O41" s="68">
        <v>152</v>
      </c>
      <c r="P41" s="69">
        <v>11</v>
      </c>
      <c r="Q41" s="60">
        <f t="shared" si="0"/>
        <v>1090</v>
      </c>
      <c r="R41" s="61">
        <f t="shared" si="1"/>
        <v>79</v>
      </c>
      <c r="S41" s="62">
        <f>R41/I41</f>
        <v>39.5</v>
      </c>
      <c r="T41" s="63">
        <v>418</v>
      </c>
      <c r="U41" s="64">
        <f>IF(T41&lt;&gt;0,-(T41-R41)/T41,"")</f>
        <v>-0.8110047846889952</v>
      </c>
      <c r="V41" s="65">
        <f>X41-Q41</f>
        <v>995</v>
      </c>
      <c r="W41" s="66">
        <f>Y41-R41</f>
        <v>82</v>
      </c>
      <c r="X41" s="74">
        <v>2085</v>
      </c>
      <c r="Y41" s="76">
        <v>161</v>
      </c>
      <c r="Z41" s="62">
        <f>Y41/I41</f>
        <v>80.5</v>
      </c>
      <c r="AA41" s="57">
        <v>654</v>
      </c>
      <c r="AB41" s="85">
        <f>IF(AA41&lt;&gt;0,-(AA41-Y41)/AA41,"")</f>
        <v>-0.753822629969419</v>
      </c>
      <c r="AC41" s="77">
        <v>4243806</v>
      </c>
      <c r="AD41" s="78">
        <v>353608</v>
      </c>
      <c r="AE41" s="118">
        <v>2578</v>
      </c>
      <c r="AF41" s="28"/>
    </row>
    <row r="42" spans="1:32" s="29" customFormat="1" ht="11.25">
      <c r="A42" s="31">
        <v>36</v>
      </c>
      <c r="B42" s="30"/>
      <c r="C42" s="50" t="s">
        <v>78</v>
      </c>
      <c r="D42" s="55" t="s">
        <v>79</v>
      </c>
      <c r="E42" s="86">
        <v>42545</v>
      </c>
      <c r="F42" s="52" t="s">
        <v>47</v>
      </c>
      <c r="G42" s="56">
        <v>317</v>
      </c>
      <c r="H42" s="56">
        <v>1</v>
      </c>
      <c r="I42" s="73">
        <v>1</v>
      </c>
      <c r="J42" s="54">
        <v>8</v>
      </c>
      <c r="K42" s="68">
        <v>159</v>
      </c>
      <c r="L42" s="69">
        <v>13</v>
      </c>
      <c r="M42" s="68">
        <v>381</v>
      </c>
      <c r="N42" s="69">
        <v>31</v>
      </c>
      <c r="O42" s="68">
        <v>627</v>
      </c>
      <c r="P42" s="69">
        <v>51</v>
      </c>
      <c r="Q42" s="60">
        <f t="shared" si="0"/>
        <v>1167</v>
      </c>
      <c r="R42" s="61">
        <f t="shared" si="1"/>
        <v>95</v>
      </c>
      <c r="S42" s="62">
        <f>R42/I42</f>
        <v>95</v>
      </c>
      <c r="T42" s="63">
        <v>266</v>
      </c>
      <c r="U42" s="64">
        <f>IF(T42&lt;&gt;0,-(T42-R42)/T42,"")</f>
        <v>-0.6428571428571429</v>
      </c>
      <c r="V42" s="65">
        <f>X42-Q42</f>
        <v>881</v>
      </c>
      <c r="W42" s="66">
        <f>Y42-R42</f>
        <v>88</v>
      </c>
      <c r="X42" s="74">
        <v>2048</v>
      </c>
      <c r="Y42" s="76">
        <v>183</v>
      </c>
      <c r="Z42" s="62">
        <f>Y42/I42</f>
        <v>183</v>
      </c>
      <c r="AA42" s="57">
        <v>490</v>
      </c>
      <c r="AB42" s="85">
        <f>IF(AA42&lt;&gt;0,-(AA42-Y42)/AA42,"")</f>
        <v>-0.6265306122448979</v>
      </c>
      <c r="AC42" s="77">
        <v>3213646</v>
      </c>
      <c r="AD42" s="78">
        <v>281988</v>
      </c>
      <c r="AE42" s="118">
        <v>2516</v>
      </c>
      <c r="AF42" s="28"/>
    </row>
    <row r="43" spans="1:32" s="29" customFormat="1" ht="11.25">
      <c r="A43" s="31">
        <v>37</v>
      </c>
      <c r="B43" s="30"/>
      <c r="C43" s="49" t="s">
        <v>46</v>
      </c>
      <c r="D43" s="51" t="s">
        <v>45</v>
      </c>
      <c r="E43" s="67">
        <v>42384</v>
      </c>
      <c r="F43" s="52" t="s">
        <v>51</v>
      </c>
      <c r="G43" s="53">
        <v>15</v>
      </c>
      <c r="H43" s="53">
        <v>1</v>
      </c>
      <c r="I43" s="73">
        <v>1</v>
      </c>
      <c r="J43" s="54">
        <v>15</v>
      </c>
      <c r="K43" s="68">
        <v>0</v>
      </c>
      <c r="L43" s="69">
        <v>0</v>
      </c>
      <c r="M43" s="68">
        <v>0</v>
      </c>
      <c r="N43" s="69">
        <v>0</v>
      </c>
      <c r="O43" s="68">
        <v>0</v>
      </c>
      <c r="P43" s="69">
        <v>0</v>
      </c>
      <c r="Q43" s="60">
        <f t="shared" si="0"/>
        <v>0</v>
      </c>
      <c r="R43" s="61">
        <f t="shared" si="1"/>
        <v>0</v>
      </c>
      <c r="S43" s="62">
        <f>R43/I43</f>
        <v>0</v>
      </c>
      <c r="T43" s="63">
        <v>0</v>
      </c>
      <c r="U43" s="64">
        <f>IF(T43&lt;&gt;0,-(T43-R43)/T43,"")</f>
      </c>
      <c r="V43" s="65">
        <f>X43-Q43</f>
        <v>2019.6</v>
      </c>
      <c r="W43" s="66">
        <f>Y43-R43</f>
        <v>404</v>
      </c>
      <c r="X43" s="74">
        <v>2019.6</v>
      </c>
      <c r="Y43" s="76">
        <v>404</v>
      </c>
      <c r="Z43" s="62">
        <f>Y43/I43</f>
        <v>404</v>
      </c>
      <c r="AA43" s="82">
        <v>475</v>
      </c>
      <c r="AB43" s="85">
        <f>IF(AA43&lt;&gt;0,-(AA43-Y43)/AA43,"")</f>
        <v>-0.14947368421052631</v>
      </c>
      <c r="AC43" s="77">
        <v>186750.07000000004</v>
      </c>
      <c r="AD43" s="78">
        <v>15323</v>
      </c>
      <c r="AE43" s="118">
        <v>2394</v>
      </c>
      <c r="AF43" s="28"/>
    </row>
    <row r="44" spans="1:32" s="29" customFormat="1" ht="11.25">
      <c r="A44" s="31">
        <v>38</v>
      </c>
      <c r="B44" s="30"/>
      <c r="C44" s="50" t="s">
        <v>57</v>
      </c>
      <c r="D44" s="55" t="s">
        <v>58</v>
      </c>
      <c r="E44" s="86">
        <v>42447</v>
      </c>
      <c r="F44" s="52" t="s">
        <v>4</v>
      </c>
      <c r="G44" s="56">
        <v>273</v>
      </c>
      <c r="H44" s="56">
        <v>1</v>
      </c>
      <c r="I44" s="73">
        <v>1</v>
      </c>
      <c r="J44" s="54">
        <v>17</v>
      </c>
      <c r="K44" s="68">
        <v>0</v>
      </c>
      <c r="L44" s="69">
        <v>0</v>
      </c>
      <c r="M44" s="68">
        <v>0</v>
      </c>
      <c r="N44" s="69">
        <v>0</v>
      </c>
      <c r="O44" s="68">
        <v>2000</v>
      </c>
      <c r="P44" s="69">
        <v>200</v>
      </c>
      <c r="Q44" s="60">
        <f t="shared" si="0"/>
        <v>2000</v>
      </c>
      <c r="R44" s="61">
        <f t="shared" si="1"/>
        <v>200</v>
      </c>
      <c r="S44" s="62">
        <f>R44/I44</f>
        <v>200</v>
      </c>
      <c r="T44" s="63">
        <v>100</v>
      </c>
      <c r="U44" s="64">
        <f>IF(T44&lt;&gt;0,-(T44-R44)/T44,"")</f>
        <v>1</v>
      </c>
      <c r="V44" s="65">
        <f>X44-Q44</f>
        <v>0</v>
      </c>
      <c r="W44" s="66">
        <f>Y44-R44</f>
        <v>0</v>
      </c>
      <c r="X44" s="74">
        <v>2000</v>
      </c>
      <c r="Y44" s="75">
        <v>200</v>
      </c>
      <c r="Z44" s="62">
        <f>Y44/I44</f>
        <v>200</v>
      </c>
      <c r="AA44" s="57">
        <v>100</v>
      </c>
      <c r="AB44" s="85">
        <f>IF(AA44&lt;&gt;0,-(AA44-Y44)/AA44,"")</f>
        <v>1</v>
      </c>
      <c r="AC44" s="94">
        <v>4189031.3099999996</v>
      </c>
      <c r="AD44" s="95">
        <v>347334</v>
      </c>
      <c r="AE44" s="118">
        <v>2457</v>
      </c>
      <c r="AF44" s="28"/>
    </row>
    <row r="45" spans="1:32" s="29" customFormat="1" ht="11.25">
      <c r="A45" s="31">
        <v>39</v>
      </c>
      <c r="B45" s="30"/>
      <c r="C45" s="49" t="s">
        <v>42</v>
      </c>
      <c r="D45" s="51" t="s">
        <v>41</v>
      </c>
      <c r="E45" s="67">
        <v>42356</v>
      </c>
      <c r="F45" s="52" t="s">
        <v>51</v>
      </c>
      <c r="G45" s="53">
        <v>149</v>
      </c>
      <c r="H45" s="53">
        <v>1</v>
      </c>
      <c r="I45" s="73">
        <v>1</v>
      </c>
      <c r="J45" s="54">
        <v>20</v>
      </c>
      <c r="K45" s="68">
        <v>0</v>
      </c>
      <c r="L45" s="69">
        <v>0</v>
      </c>
      <c r="M45" s="68">
        <v>0</v>
      </c>
      <c r="N45" s="69">
        <v>0</v>
      </c>
      <c r="O45" s="68">
        <v>0</v>
      </c>
      <c r="P45" s="69">
        <v>0</v>
      </c>
      <c r="Q45" s="60">
        <f t="shared" si="0"/>
        <v>0</v>
      </c>
      <c r="R45" s="61">
        <f t="shared" si="1"/>
        <v>0</v>
      </c>
      <c r="S45" s="62">
        <f>R45/I45</f>
        <v>0</v>
      </c>
      <c r="T45" s="63">
        <v>0</v>
      </c>
      <c r="U45" s="64">
        <f>IF(T45&lt;&gt;0,-(T45-R45)/T45,"")</f>
      </c>
      <c r="V45" s="65">
        <f>X45-Q45</f>
        <v>1782</v>
      </c>
      <c r="W45" s="66">
        <f>Y45-R45</f>
        <v>356</v>
      </c>
      <c r="X45" s="74">
        <v>1782</v>
      </c>
      <c r="Y45" s="76">
        <v>356</v>
      </c>
      <c r="Z45" s="62">
        <f>Y45/I45</f>
        <v>356</v>
      </c>
      <c r="AA45" s="82">
        <v>475</v>
      </c>
      <c r="AB45" s="85">
        <f>IF(AA45&lt;&gt;0,-(AA45-Y45)/AA45,"")</f>
        <v>-0.2505263157894737</v>
      </c>
      <c r="AC45" s="77">
        <v>1081876</v>
      </c>
      <c r="AD45" s="78">
        <v>106286</v>
      </c>
      <c r="AE45" s="118">
        <v>2367</v>
      </c>
      <c r="AF45" s="28"/>
    </row>
    <row r="46" spans="1:32" s="29" customFormat="1" ht="11.25">
      <c r="A46" s="31">
        <v>40</v>
      </c>
      <c r="B46" s="30"/>
      <c r="C46" s="49" t="s">
        <v>55</v>
      </c>
      <c r="D46" s="51" t="s">
        <v>56</v>
      </c>
      <c r="E46" s="67">
        <v>42440</v>
      </c>
      <c r="F46" s="52" t="s">
        <v>51</v>
      </c>
      <c r="G46" s="53">
        <v>33</v>
      </c>
      <c r="H46" s="53">
        <v>1</v>
      </c>
      <c r="I46" s="73">
        <v>1</v>
      </c>
      <c r="J46" s="54">
        <v>7</v>
      </c>
      <c r="K46" s="68">
        <v>0</v>
      </c>
      <c r="L46" s="69">
        <v>0</v>
      </c>
      <c r="M46" s="68">
        <v>0</v>
      </c>
      <c r="N46" s="69">
        <v>0</v>
      </c>
      <c r="O46" s="68">
        <v>0</v>
      </c>
      <c r="P46" s="69">
        <v>0</v>
      </c>
      <c r="Q46" s="60">
        <f t="shared" si="0"/>
        <v>0</v>
      </c>
      <c r="R46" s="61">
        <f t="shared" si="1"/>
        <v>0</v>
      </c>
      <c r="S46" s="62">
        <f>R46/I46</f>
        <v>0</v>
      </c>
      <c r="T46" s="63">
        <v>0</v>
      </c>
      <c r="U46" s="64">
        <f>IF(T46&lt;&gt;0,-(T46-R46)/T46,"")</f>
      </c>
      <c r="V46" s="65">
        <f>X46-Q46</f>
        <v>1782</v>
      </c>
      <c r="W46" s="66">
        <f>Y46-R46</f>
        <v>356</v>
      </c>
      <c r="X46" s="74">
        <v>1782</v>
      </c>
      <c r="Y46" s="76">
        <v>356</v>
      </c>
      <c r="Z46" s="62">
        <f>Y46/I46</f>
        <v>356</v>
      </c>
      <c r="AA46" s="82">
        <v>238</v>
      </c>
      <c r="AB46" s="85">
        <f>IF(AA46&lt;&gt;0,-(AA46-Y46)/AA46,"")</f>
        <v>0.4957983193277311</v>
      </c>
      <c r="AC46" s="77">
        <v>287486.45999999996</v>
      </c>
      <c r="AD46" s="78">
        <v>18307</v>
      </c>
      <c r="AE46" s="118">
        <v>2445</v>
      </c>
      <c r="AF46" s="28"/>
    </row>
    <row r="47" spans="1:32" s="29" customFormat="1" ht="11.25">
      <c r="A47" s="31">
        <v>41</v>
      </c>
      <c r="B47" s="30"/>
      <c r="C47" s="49" t="s">
        <v>84</v>
      </c>
      <c r="D47" s="51" t="s">
        <v>85</v>
      </c>
      <c r="E47" s="67">
        <v>42551</v>
      </c>
      <c r="F47" s="52" t="s">
        <v>1</v>
      </c>
      <c r="G47" s="53">
        <v>250</v>
      </c>
      <c r="H47" s="53">
        <v>1</v>
      </c>
      <c r="I47" s="73">
        <v>1</v>
      </c>
      <c r="J47" s="54">
        <v>7</v>
      </c>
      <c r="K47" s="68">
        <v>123</v>
      </c>
      <c r="L47" s="69">
        <v>9</v>
      </c>
      <c r="M47" s="68">
        <v>114</v>
      </c>
      <c r="N47" s="69">
        <v>8</v>
      </c>
      <c r="O47" s="68">
        <v>209.75</v>
      </c>
      <c r="P47" s="69">
        <v>14</v>
      </c>
      <c r="Q47" s="60">
        <f t="shared" si="0"/>
        <v>446.75</v>
      </c>
      <c r="R47" s="61">
        <f t="shared" si="1"/>
        <v>31</v>
      </c>
      <c r="S47" s="62">
        <f>R47/I47</f>
        <v>31</v>
      </c>
      <c r="T47" s="63">
        <v>649</v>
      </c>
      <c r="U47" s="64">
        <f>IF(T47&lt;&gt;0,-(T47-R47)/T47,"")</f>
        <v>-0.9522342064714946</v>
      </c>
      <c r="V47" s="65">
        <f>X47-Q47</f>
        <v>1154</v>
      </c>
      <c r="W47" s="66">
        <f>Y47-R47</f>
        <v>123</v>
      </c>
      <c r="X47" s="74">
        <v>1600.75</v>
      </c>
      <c r="Y47" s="75">
        <v>154</v>
      </c>
      <c r="Z47" s="62">
        <f>Y47/I47</f>
        <v>154</v>
      </c>
      <c r="AA47" s="82">
        <v>1447</v>
      </c>
      <c r="AB47" s="85">
        <f>IF(AA47&lt;&gt;0,-(AA47-Y47)/AA47,"")</f>
        <v>-0.8935729094678645</v>
      </c>
      <c r="AC47" s="81">
        <v>1602525.48</v>
      </c>
      <c r="AD47" s="82">
        <v>134808</v>
      </c>
      <c r="AE47" s="118">
        <v>2592</v>
      </c>
      <c r="AF47" s="28"/>
    </row>
    <row r="48" spans="1:32" s="29" customFormat="1" ht="11.25">
      <c r="A48" s="31">
        <v>42</v>
      </c>
      <c r="B48" s="30"/>
      <c r="C48" s="49" t="s">
        <v>110</v>
      </c>
      <c r="D48" s="51" t="s">
        <v>111</v>
      </c>
      <c r="E48" s="67">
        <v>42580</v>
      </c>
      <c r="F48" s="52" t="s">
        <v>51</v>
      </c>
      <c r="G48" s="53">
        <v>120</v>
      </c>
      <c r="H48" s="53">
        <v>10</v>
      </c>
      <c r="I48" s="73">
        <v>10</v>
      </c>
      <c r="J48" s="54">
        <v>3</v>
      </c>
      <c r="K48" s="68">
        <v>253</v>
      </c>
      <c r="L48" s="69">
        <v>37</v>
      </c>
      <c r="M48" s="68">
        <v>261</v>
      </c>
      <c r="N48" s="69">
        <v>30</v>
      </c>
      <c r="O48" s="68">
        <v>323</v>
      </c>
      <c r="P48" s="69">
        <v>40</v>
      </c>
      <c r="Q48" s="60">
        <f t="shared" si="0"/>
        <v>837</v>
      </c>
      <c r="R48" s="61">
        <f t="shared" si="1"/>
        <v>107</v>
      </c>
      <c r="S48" s="62">
        <f>R48/I48</f>
        <v>10.7</v>
      </c>
      <c r="T48" s="63">
        <v>2111</v>
      </c>
      <c r="U48" s="64">
        <f>IF(T48&lt;&gt;0,-(T48-R48)/T48,"")</f>
        <v>-0.9493131217432497</v>
      </c>
      <c r="V48" s="65">
        <f>X48-Q48</f>
        <v>713</v>
      </c>
      <c r="W48" s="66">
        <f>Y48-R48</f>
        <v>98</v>
      </c>
      <c r="X48" s="74">
        <v>1550</v>
      </c>
      <c r="Y48" s="76">
        <v>205</v>
      </c>
      <c r="Z48" s="62">
        <f>Y48/I48</f>
        <v>20.5</v>
      </c>
      <c r="AA48" s="82">
        <v>4364</v>
      </c>
      <c r="AB48" s="85">
        <f>IF(AA48&lt;&gt;0,-(AA48-Y48)/AA48,"")</f>
        <v>-0.9530247479376719</v>
      </c>
      <c r="AC48" s="77">
        <v>164350.13</v>
      </c>
      <c r="AD48" s="78">
        <v>15723</v>
      </c>
      <c r="AE48" s="118">
        <v>2612</v>
      </c>
      <c r="AF48" s="28"/>
    </row>
    <row r="49" spans="1:32" s="29" customFormat="1" ht="11.25">
      <c r="A49" s="31">
        <v>43</v>
      </c>
      <c r="B49" s="30"/>
      <c r="C49" s="50" t="s">
        <v>80</v>
      </c>
      <c r="D49" s="55" t="s">
        <v>81</v>
      </c>
      <c r="E49" s="86">
        <v>42545</v>
      </c>
      <c r="F49" s="52" t="s">
        <v>4</v>
      </c>
      <c r="G49" s="56">
        <v>317</v>
      </c>
      <c r="H49" s="56">
        <v>1</v>
      </c>
      <c r="I49" s="73">
        <v>1</v>
      </c>
      <c r="J49" s="54">
        <v>8</v>
      </c>
      <c r="K49" s="68">
        <v>168.25</v>
      </c>
      <c r="L49" s="69">
        <v>18</v>
      </c>
      <c r="M49" s="68">
        <v>162.5</v>
      </c>
      <c r="N49" s="69">
        <v>18</v>
      </c>
      <c r="O49" s="68">
        <v>195.5</v>
      </c>
      <c r="P49" s="69">
        <v>16</v>
      </c>
      <c r="Q49" s="60">
        <f t="shared" si="0"/>
        <v>526.25</v>
      </c>
      <c r="R49" s="61">
        <f t="shared" si="1"/>
        <v>52</v>
      </c>
      <c r="S49" s="62">
        <f>R49/I49</f>
        <v>52</v>
      </c>
      <c r="T49" s="63">
        <v>291</v>
      </c>
      <c r="U49" s="64">
        <f>IF(T49&lt;&gt;0,-(T49-R49)/T49,"")</f>
        <v>-0.8213058419243986</v>
      </c>
      <c r="V49" s="65">
        <f>X49-Q49</f>
        <v>720</v>
      </c>
      <c r="W49" s="66">
        <f>Y49-R49</f>
        <v>66</v>
      </c>
      <c r="X49" s="74">
        <v>1246.25</v>
      </c>
      <c r="Y49" s="75">
        <v>118</v>
      </c>
      <c r="Z49" s="62">
        <f>Y49/I49</f>
        <v>118</v>
      </c>
      <c r="AA49" s="57">
        <v>605</v>
      </c>
      <c r="AB49" s="85">
        <f>IF(AA49&lt;&gt;0,-(AA49-Y49)/AA49,"")</f>
        <v>-0.8049586776859504</v>
      </c>
      <c r="AC49" s="77">
        <v>3057921.5799999996</v>
      </c>
      <c r="AD49" s="78">
        <v>236648</v>
      </c>
      <c r="AE49" s="118">
        <v>2550</v>
      </c>
      <c r="AF49" s="28"/>
    </row>
    <row r="50" spans="1:32" s="29" customFormat="1" ht="11.25">
      <c r="A50" s="31">
        <v>44</v>
      </c>
      <c r="B50" s="30"/>
      <c r="C50" s="49" t="s">
        <v>104</v>
      </c>
      <c r="D50" s="51" t="s">
        <v>105</v>
      </c>
      <c r="E50" s="67">
        <v>42573</v>
      </c>
      <c r="F50" s="52" t="s">
        <v>49</v>
      </c>
      <c r="G50" s="53">
        <v>87</v>
      </c>
      <c r="H50" s="53">
        <v>2</v>
      </c>
      <c r="I50" s="73">
        <v>2</v>
      </c>
      <c r="J50" s="54">
        <v>4</v>
      </c>
      <c r="K50" s="68">
        <v>85</v>
      </c>
      <c r="L50" s="69">
        <v>7</v>
      </c>
      <c r="M50" s="68">
        <v>363.5</v>
      </c>
      <c r="N50" s="69">
        <v>32</v>
      </c>
      <c r="O50" s="68">
        <v>329.2</v>
      </c>
      <c r="P50" s="69">
        <v>29</v>
      </c>
      <c r="Q50" s="60">
        <f t="shared" si="0"/>
        <v>777.7</v>
      </c>
      <c r="R50" s="61">
        <f t="shared" si="1"/>
        <v>68</v>
      </c>
      <c r="S50" s="62">
        <f>R50/I50</f>
        <v>34</v>
      </c>
      <c r="T50" s="63">
        <v>102</v>
      </c>
      <c r="U50" s="64">
        <f>IF(T50&lt;&gt;0,-(T50-R50)/T50,"")</f>
        <v>-0.3333333333333333</v>
      </c>
      <c r="V50" s="65">
        <f>X50-Q50</f>
        <v>449.5</v>
      </c>
      <c r="W50" s="66">
        <f>Y50-R50</f>
        <v>55</v>
      </c>
      <c r="X50" s="74">
        <v>1227.2</v>
      </c>
      <c r="Y50" s="75">
        <v>123</v>
      </c>
      <c r="Z50" s="62">
        <f>Y50/I50</f>
        <v>61.5</v>
      </c>
      <c r="AA50" s="82">
        <v>144</v>
      </c>
      <c r="AB50" s="85">
        <f>IF(AA50&lt;&gt;0,-(AA50-Y50)/AA50,"")</f>
        <v>-0.14583333333333334</v>
      </c>
      <c r="AC50" s="79">
        <v>169703.49</v>
      </c>
      <c r="AD50" s="80">
        <v>12463</v>
      </c>
      <c r="AE50" s="118">
        <v>2607</v>
      </c>
      <c r="AF50" s="28"/>
    </row>
    <row r="51" spans="1:32" s="29" customFormat="1" ht="11.25">
      <c r="A51" s="31">
        <v>45</v>
      </c>
      <c r="B51" s="30"/>
      <c r="C51" s="49" t="s">
        <v>30</v>
      </c>
      <c r="D51" s="51" t="s">
        <v>31</v>
      </c>
      <c r="E51" s="67">
        <v>42069</v>
      </c>
      <c r="F51" s="52" t="s">
        <v>50</v>
      </c>
      <c r="G51" s="53">
        <v>31</v>
      </c>
      <c r="H51" s="53">
        <v>1</v>
      </c>
      <c r="I51" s="73">
        <v>1</v>
      </c>
      <c r="J51" s="54">
        <v>13</v>
      </c>
      <c r="K51" s="68">
        <v>352</v>
      </c>
      <c r="L51" s="69">
        <v>44</v>
      </c>
      <c r="M51" s="68">
        <v>392</v>
      </c>
      <c r="N51" s="69">
        <v>49</v>
      </c>
      <c r="O51" s="68">
        <v>376</v>
      </c>
      <c r="P51" s="69">
        <v>47</v>
      </c>
      <c r="Q51" s="60">
        <f t="shared" si="0"/>
        <v>1120</v>
      </c>
      <c r="R51" s="61">
        <f t="shared" si="1"/>
        <v>140</v>
      </c>
      <c r="S51" s="62">
        <f>R51/I51</f>
        <v>140</v>
      </c>
      <c r="T51" s="63"/>
      <c r="U51" s="64">
        <f>IF(T51&lt;&gt;0,-(T51-R51)/T51,"")</f>
      </c>
      <c r="V51" s="65">
        <f>X51-Q51</f>
        <v>0</v>
      </c>
      <c r="W51" s="66">
        <f>Y51-R51</f>
        <v>0</v>
      </c>
      <c r="X51" s="74">
        <v>1120</v>
      </c>
      <c r="Y51" s="61">
        <v>140</v>
      </c>
      <c r="Z51" s="62">
        <f>Y51/I51</f>
        <v>140</v>
      </c>
      <c r="AA51" s="82">
        <v>19</v>
      </c>
      <c r="AB51" s="85">
        <f>IF(AA51&lt;&gt;0,-(AA51-Y51)/AA51,"")</f>
        <v>6.368421052631579</v>
      </c>
      <c r="AC51" s="83">
        <v>64609</v>
      </c>
      <c r="AD51" s="84">
        <v>6419</v>
      </c>
      <c r="AE51" s="118">
        <v>2057</v>
      </c>
      <c r="AF51" s="28"/>
    </row>
    <row r="52" spans="1:32" s="29" customFormat="1" ht="11.25">
      <c r="A52" s="31">
        <v>46</v>
      </c>
      <c r="B52" s="30"/>
      <c r="C52" s="49" t="s">
        <v>73</v>
      </c>
      <c r="D52" s="51" t="s">
        <v>73</v>
      </c>
      <c r="E52" s="67">
        <v>42538</v>
      </c>
      <c r="F52" s="52" t="s">
        <v>51</v>
      </c>
      <c r="G52" s="53">
        <v>168</v>
      </c>
      <c r="H52" s="53">
        <v>1</v>
      </c>
      <c r="I52" s="73">
        <v>1</v>
      </c>
      <c r="J52" s="54">
        <v>8</v>
      </c>
      <c r="K52" s="68">
        <v>0</v>
      </c>
      <c r="L52" s="69">
        <v>0</v>
      </c>
      <c r="M52" s="68">
        <v>0</v>
      </c>
      <c r="N52" s="69">
        <v>0</v>
      </c>
      <c r="O52" s="68">
        <v>0</v>
      </c>
      <c r="P52" s="69">
        <v>0</v>
      </c>
      <c r="Q52" s="60">
        <f t="shared" si="0"/>
        <v>0</v>
      </c>
      <c r="R52" s="61">
        <f t="shared" si="1"/>
        <v>0</v>
      </c>
      <c r="S52" s="62">
        <f>R52/I52</f>
        <v>0</v>
      </c>
      <c r="T52" s="63">
        <v>0</v>
      </c>
      <c r="U52" s="64">
        <f>IF(T52&lt;&gt;0,-(T52-R52)/T52,"")</f>
      </c>
      <c r="V52" s="65">
        <f>X52-Q52</f>
        <v>1040</v>
      </c>
      <c r="W52" s="66">
        <f>Y52-R52</f>
        <v>104</v>
      </c>
      <c r="X52" s="74">
        <v>1040</v>
      </c>
      <c r="Y52" s="76">
        <v>104</v>
      </c>
      <c r="Z52" s="62">
        <f>Y52/I52</f>
        <v>104</v>
      </c>
      <c r="AA52" s="82">
        <v>356</v>
      </c>
      <c r="AB52" s="85">
        <f>IF(AA52&lt;&gt;0,-(AA52-Y52)/AA52,"")</f>
        <v>-0.7078651685393258</v>
      </c>
      <c r="AC52" s="77">
        <v>796265.59</v>
      </c>
      <c r="AD52" s="78">
        <v>67461</v>
      </c>
      <c r="AE52" s="118">
        <v>2582</v>
      </c>
      <c r="AF52" s="28"/>
    </row>
    <row r="53" spans="1:32" s="29" customFormat="1" ht="11.25">
      <c r="A53" s="31">
        <v>47</v>
      </c>
      <c r="B53" s="30"/>
      <c r="C53" s="49" t="s">
        <v>98</v>
      </c>
      <c r="D53" s="51" t="s">
        <v>99</v>
      </c>
      <c r="E53" s="67">
        <v>42573</v>
      </c>
      <c r="F53" s="52" t="s">
        <v>5</v>
      </c>
      <c r="G53" s="53">
        <v>159</v>
      </c>
      <c r="H53" s="53">
        <v>6</v>
      </c>
      <c r="I53" s="73">
        <v>6</v>
      </c>
      <c r="J53" s="54">
        <v>4</v>
      </c>
      <c r="K53" s="68">
        <v>140.5</v>
      </c>
      <c r="L53" s="69">
        <v>18</v>
      </c>
      <c r="M53" s="68">
        <v>153</v>
      </c>
      <c r="N53" s="69">
        <v>19</v>
      </c>
      <c r="O53" s="68">
        <v>213</v>
      </c>
      <c r="P53" s="69">
        <v>26</v>
      </c>
      <c r="Q53" s="60">
        <f t="shared" si="0"/>
        <v>506.5</v>
      </c>
      <c r="R53" s="61">
        <f t="shared" si="1"/>
        <v>63</v>
      </c>
      <c r="S53" s="62">
        <f>R53/I53</f>
        <v>10.5</v>
      </c>
      <c r="T53" s="63">
        <v>125</v>
      </c>
      <c r="U53" s="64">
        <f>IF(T53&lt;&gt;0,-(T53-R53)/T53,"")</f>
        <v>-0.496</v>
      </c>
      <c r="V53" s="65">
        <f>X53-Q53</f>
        <v>519</v>
      </c>
      <c r="W53" s="66">
        <f>Y53-R53</f>
        <v>64</v>
      </c>
      <c r="X53" s="74">
        <v>1025.5</v>
      </c>
      <c r="Y53" s="75">
        <v>127</v>
      </c>
      <c r="Z53" s="62">
        <f>Y53/I53</f>
        <v>21.166666666666668</v>
      </c>
      <c r="AA53" s="82">
        <v>336</v>
      </c>
      <c r="AB53" s="85">
        <f>IF(AA53&lt;&gt;0,-(AA53-Y53)/AA53,"")</f>
        <v>-0.6220238095238095</v>
      </c>
      <c r="AC53" s="79">
        <v>167029.16</v>
      </c>
      <c r="AD53" s="80">
        <v>16015</v>
      </c>
      <c r="AE53" s="118">
        <v>2608</v>
      </c>
      <c r="AF53" s="28"/>
    </row>
    <row r="54" spans="1:32" s="29" customFormat="1" ht="11.25">
      <c r="A54" s="31">
        <v>48</v>
      </c>
      <c r="B54" s="30"/>
      <c r="C54" s="50" t="s">
        <v>40</v>
      </c>
      <c r="D54" s="55" t="s">
        <v>39</v>
      </c>
      <c r="E54" s="86">
        <v>42335</v>
      </c>
      <c r="F54" s="52" t="s">
        <v>4</v>
      </c>
      <c r="G54" s="56">
        <v>137</v>
      </c>
      <c r="H54" s="56">
        <v>1</v>
      </c>
      <c r="I54" s="73">
        <v>1</v>
      </c>
      <c r="J54" s="54">
        <v>11</v>
      </c>
      <c r="K54" s="68">
        <v>0</v>
      </c>
      <c r="L54" s="69">
        <v>0</v>
      </c>
      <c r="M54" s="68">
        <v>0</v>
      </c>
      <c r="N54" s="69">
        <v>0</v>
      </c>
      <c r="O54" s="68">
        <v>906</v>
      </c>
      <c r="P54" s="69">
        <v>95</v>
      </c>
      <c r="Q54" s="60">
        <f t="shared" si="0"/>
        <v>906</v>
      </c>
      <c r="R54" s="61">
        <f t="shared" si="1"/>
        <v>95</v>
      </c>
      <c r="S54" s="62">
        <f>R54/I54</f>
        <v>95</v>
      </c>
      <c r="T54" s="63">
        <v>200</v>
      </c>
      <c r="U54" s="64">
        <f>IF(T54&lt;&gt;0,-(T54-R54)/T54,"")</f>
        <v>-0.525</v>
      </c>
      <c r="V54" s="65">
        <f>X54-Q54</f>
        <v>0</v>
      </c>
      <c r="W54" s="66">
        <f>Y54-R54</f>
        <v>0</v>
      </c>
      <c r="X54" s="74">
        <v>906</v>
      </c>
      <c r="Y54" s="75">
        <v>95</v>
      </c>
      <c r="Z54" s="62">
        <f>Y54/I54</f>
        <v>95</v>
      </c>
      <c r="AA54" s="57">
        <v>200</v>
      </c>
      <c r="AB54" s="85">
        <f>IF(AA54&lt;&gt;0,-(AA54-Y54)/AA54,"")</f>
        <v>-0.525</v>
      </c>
      <c r="AC54" s="77">
        <v>2603657.78</v>
      </c>
      <c r="AD54" s="78">
        <v>189559</v>
      </c>
      <c r="AE54" s="118">
        <v>2328</v>
      </c>
      <c r="AF54" s="28"/>
    </row>
    <row r="55" spans="1:32" s="29" customFormat="1" ht="11.25">
      <c r="A55" s="31">
        <v>49</v>
      </c>
      <c r="B55" s="30"/>
      <c r="C55" s="50" t="s">
        <v>44</v>
      </c>
      <c r="D55" s="55" t="s">
        <v>44</v>
      </c>
      <c r="E55" s="86">
        <v>42377</v>
      </c>
      <c r="F55" s="52" t="s">
        <v>4</v>
      </c>
      <c r="G55" s="56">
        <v>51</v>
      </c>
      <c r="H55" s="56">
        <v>1</v>
      </c>
      <c r="I55" s="73">
        <v>1</v>
      </c>
      <c r="J55" s="54">
        <v>11</v>
      </c>
      <c r="K55" s="68">
        <v>0</v>
      </c>
      <c r="L55" s="69">
        <v>0</v>
      </c>
      <c r="M55" s="68">
        <v>0</v>
      </c>
      <c r="N55" s="69">
        <v>0</v>
      </c>
      <c r="O55" s="68">
        <v>0</v>
      </c>
      <c r="P55" s="69">
        <v>0</v>
      </c>
      <c r="Q55" s="60">
        <f t="shared" si="0"/>
        <v>0</v>
      </c>
      <c r="R55" s="61">
        <f t="shared" si="1"/>
        <v>0</v>
      </c>
      <c r="S55" s="62">
        <f>R55/I55</f>
        <v>0</v>
      </c>
      <c r="T55" s="63">
        <v>45</v>
      </c>
      <c r="U55" s="64">
        <f>IF(T55&lt;&gt;0,-(T55-R55)/T55,"")</f>
        <v>-1</v>
      </c>
      <c r="V55" s="65">
        <f>X55-Q55</f>
        <v>894</v>
      </c>
      <c r="W55" s="66">
        <f>Y55-R55</f>
        <v>91</v>
      </c>
      <c r="X55" s="74">
        <v>894</v>
      </c>
      <c r="Y55" s="75">
        <v>91</v>
      </c>
      <c r="Z55" s="62">
        <f>Y55/I55</f>
        <v>91</v>
      </c>
      <c r="AA55" s="57">
        <v>45</v>
      </c>
      <c r="AB55" s="85">
        <f>IF(AA55&lt;&gt;0,-(AA55-Y55)/AA55,"")</f>
        <v>1.0222222222222221</v>
      </c>
      <c r="AC55" s="77">
        <v>715462.0800000001</v>
      </c>
      <c r="AD55" s="78">
        <v>42633</v>
      </c>
      <c r="AE55" s="118">
        <v>2389</v>
      </c>
      <c r="AF55" s="28"/>
    </row>
    <row r="56" spans="1:32" s="29" customFormat="1" ht="11.25">
      <c r="A56" s="31">
        <v>50</v>
      </c>
      <c r="B56" s="30"/>
      <c r="C56" s="49" t="s">
        <v>91</v>
      </c>
      <c r="D56" s="51" t="s">
        <v>92</v>
      </c>
      <c r="E56" s="67">
        <v>42566</v>
      </c>
      <c r="F56" s="52" t="s">
        <v>51</v>
      </c>
      <c r="G56" s="53">
        <v>107</v>
      </c>
      <c r="H56" s="53">
        <v>3</v>
      </c>
      <c r="I56" s="73">
        <v>3</v>
      </c>
      <c r="J56" s="54">
        <v>5</v>
      </c>
      <c r="K56" s="68">
        <v>40</v>
      </c>
      <c r="L56" s="69">
        <v>4</v>
      </c>
      <c r="M56" s="68">
        <v>106</v>
      </c>
      <c r="N56" s="69">
        <v>10</v>
      </c>
      <c r="O56" s="68">
        <v>210</v>
      </c>
      <c r="P56" s="69">
        <v>20</v>
      </c>
      <c r="Q56" s="60">
        <f t="shared" si="0"/>
        <v>356</v>
      </c>
      <c r="R56" s="61">
        <f t="shared" si="1"/>
        <v>34</v>
      </c>
      <c r="S56" s="62">
        <f>R56/I56</f>
        <v>11.333333333333334</v>
      </c>
      <c r="T56" s="63">
        <v>216</v>
      </c>
      <c r="U56" s="64">
        <f>IF(T56&lt;&gt;0,-(T56-R56)/T56,"")</f>
        <v>-0.8425925925925926</v>
      </c>
      <c r="V56" s="65">
        <f>X56-Q56</f>
        <v>450</v>
      </c>
      <c r="W56" s="66">
        <f>Y56-R56</f>
        <v>46</v>
      </c>
      <c r="X56" s="74">
        <v>806</v>
      </c>
      <c r="Y56" s="76">
        <v>80</v>
      </c>
      <c r="Z56" s="62">
        <f>Y56/I56</f>
        <v>26.666666666666668</v>
      </c>
      <c r="AA56" s="82">
        <v>495</v>
      </c>
      <c r="AB56" s="85">
        <f>IF(AA56&lt;&gt;0,-(AA56-Y56)/AA56,"")</f>
        <v>-0.8383838383838383</v>
      </c>
      <c r="AC56" s="77">
        <v>366381.12000000005</v>
      </c>
      <c r="AD56" s="78">
        <v>32050</v>
      </c>
      <c r="AE56" s="118">
        <v>2599</v>
      </c>
      <c r="AF56" s="28"/>
    </row>
    <row r="57" spans="1:32" s="29" customFormat="1" ht="11.25">
      <c r="A57" s="31">
        <v>51</v>
      </c>
      <c r="B57" s="30"/>
      <c r="C57" s="49" t="s">
        <v>82</v>
      </c>
      <c r="D57" s="51" t="s">
        <v>82</v>
      </c>
      <c r="E57" s="67">
        <v>42552</v>
      </c>
      <c r="F57" s="52" t="s">
        <v>49</v>
      </c>
      <c r="G57" s="53">
        <v>44</v>
      </c>
      <c r="H57" s="53">
        <v>1</v>
      </c>
      <c r="I57" s="73">
        <v>1</v>
      </c>
      <c r="J57" s="54">
        <v>6</v>
      </c>
      <c r="K57" s="68">
        <v>41</v>
      </c>
      <c r="L57" s="69">
        <v>2</v>
      </c>
      <c r="M57" s="68">
        <v>103</v>
      </c>
      <c r="N57" s="69">
        <v>7</v>
      </c>
      <c r="O57" s="68">
        <v>110.5</v>
      </c>
      <c r="P57" s="69">
        <v>6</v>
      </c>
      <c r="Q57" s="60">
        <f t="shared" si="0"/>
        <v>254.5</v>
      </c>
      <c r="R57" s="61">
        <f t="shared" si="1"/>
        <v>15</v>
      </c>
      <c r="S57" s="62">
        <f>R57/I57</f>
        <v>15</v>
      </c>
      <c r="T57" s="63">
        <v>15</v>
      </c>
      <c r="U57" s="64">
        <f>IF(T57&lt;&gt;0,-(T57-R57)/T57,"")</f>
        <v>0</v>
      </c>
      <c r="V57" s="65">
        <f>X57-Q57</f>
        <v>457.5</v>
      </c>
      <c r="W57" s="66">
        <f>Y57-R57</f>
        <v>56</v>
      </c>
      <c r="X57" s="74">
        <v>712</v>
      </c>
      <c r="Y57" s="75">
        <v>71</v>
      </c>
      <c r="Z57" s="62">
        <f>Y57/I57</f>
        <v>71</v>
      </c>
      <c r="AA57" s="82">
        <v>32</v>
      </c>
      <c r="AB57" s="85">
        <f>IF(AA57&lt;&gt;0,-(AA57-Y57)/AA57,"")</f>
        <v>1.21875</v>
      </c>
      <c r="AC57" s="79">
        <v>115922</v>
      </c>
      <c r="AD57" s="80">
        <v>8477</v>
      </c>
      <c r="AE57" s="118">
        <v>2575</v>
      </c>
      <c r="AF57" s="28"/>
    </row>
    <row r="58" spans="1:32" s="29" customFormat="1" ht="11.25">
      <c r="A58" s="31">
        <v>52</v>
      </c>
      <c r="B58" s="30"/>
      <c r="C58" s="50" t="s">
        <v>59</v>
      </c>
      <c r="D58" s="55" t="s">
        <v>60</v>
      </c>
      <c r="E58" s="86">
        <v>42447</v>
      </c>
      <c r="F58" s="52" t="s">
        <v>4</v>
      </c>
      <c r="G58" s="56">
        <v>22</v>
      </c>
      <c r="H58" s="56">
        <v>1</v>
      </c>
      <c r="I58" s="73">
        <v>1</v>
      </c>
      <c r="J58" s="54">
        <v>3</v>
      </c>
      <c r="K58" s="68">
        <v>0</v>
      </c>
      <c r="L58" s="69">
        <v>0</v>
      </c>
      <c r="M58" s="68">
        <v>0</v>
      </c>
      <c r="N58" s="69">
        <v>0</v>
      </c>
      <c r="O58" s="68">
        <v>0</v>
      </c>
      <c r="P58" s="69">
        <v>0</v>
      </c>
      <c r="Q58" s="60">
        <f t="shared" si="0"/>
        <v>0</v>
      </c>
      <c r="R58" s="61">
        <f t="shared" si="1"/>
        <v>0</v>
      </c>
      <c r="S58" s="62">
        <f>R58/I58</f>
        <v>0</v>
      </c>
      <c r="T58" s="63">
        <v>40</v>
      </c>
      <c r="U58" s="64">
        <f>IF(T58&lt;&gt;0,-(T58-R58)/T58,"")</f>
        <v>-1</v>
      </c>
      <c r="V58" s="65">
        <f>X58-Q58</f>
        <v>690</v>
      </c>
      <c r="W58" s="66">
        <f>Y58-R58</f>
        <v>76</v>
      </c>
      <c r="X58" s="74">
        <v>690</v>
      </c>
      <c r="Y58" s="75">
        <v>76</v>
      </c>
      <c r="Z58" s="62">
        <f>Y58/I58</f>
        <v>76</v>
      </c>
      <c r="AA58" s="57">
        <v>49</v>
      </c>
      <c r="AB58" s="85">
        <f>IF(AA58&lt;&gt;0,-(AA58-Y58)/AA58,"")</f>
        <v>0.5510204081632653</v>
      </c>
      <c r="AC58" s="77">
        <v>28539.5</v>
      </c>
      <c r="AD58" s="78">
        <v>1970</v>
      </c>
      <c r="AE58" s="118">
        <v>2460</v>
      </c>
      <c r="AF58" s="28"/>
    </row>
    <row r="59" spans="1:32" s="29" customFormat="1" ht="11.25">
      <c r="A59" s="31">
        <v>53</v>
      </c>
      <c r="B59" s="30"/>
      <c r="C59" s="49" t="s">
        <v>66</v>
      </c>
      <c r="D59" s="51" t="s">
        <v>66</v>
      </c>
      <c r="E59" s="67">
        <v>42517</v>
      </c>
      <c r="F59" s="52" t="s">
        <v>49</v>
      </c>
      <c r="G59" s="53">
        <v>97</v>
      </c>
      <c r="H59" s="53">
        <v>2</v>
      </c>
      <c r="I59" s="73">
        <v>2</v>
      </c>
      <c r="J59" s="54">
        <v>12</v>
      </c>
      <c r="K59" s="68">
        <v>56</v>
      </c>
      <c r="L59" s="69">
        <v>6</v>
      </c>
      <c r="M59" s="68">
        <v>176</v>
      </c>
      <c r="N59" s="69">
        <v>18</v>
      </c>
      <c r="O59" s="68">
        <v>164</v>
      </c>
      <c r="P59" s="69">
        <v>17</v>
      </c>
      <c r="Q59" s="60">
        <f t="shared" si="0"/>
        <v>396</v>
      </c>
      <c r="R59" s="61">
        <f t="shared" si="1"/>
        <v>41</v>
      </c>
      <c r="S59" s="62">
        <f>R59/I59</f>
        <v>20.5</v>
      </c>
      <c r="T59" s="63">
        <v>117</v>
      </c>
      <c r="U59" s="64">
        <f>IF(T59&lt;&gt;0,-(T59-R59)/T59,"")</f>
        <v>-0.6495726495726496</v>
      </c>
      <c r="V59" s="65">
        <f>X59-Q59</f>
        <v>262</v>
      </c>
      <c r="W59" s="66">
        <f>Y59-R59</f>
        <v>29</v>
      </c>
      <c r="X59" s="74">
        <v>658</v>
      </c>
      <c r="Y59" s="75">
        <v>70</v>
      </c>
      <c r="Z59" s="62">
        <f>Y59/I59</f>
        <v>35</v>
      </c>
      <c r="AA59" s="82">
        <v>212</v>
      </c>
      <c r="AB59" s="85">
        <f>IF(AA59&lt;&gt;0,-(AA59-Y59)/AA59,"")</f>
        <v>-0.6698113207547169</v>
      </c>
      <c r="AC59" s="79">
        <v>864507.75</v>
      </c>
      <c r="AD59" s="80">
        <v>85004</v>
      </c>
      <c r="AE59" s="118">
        <v>2553</v>
      </c>
      <c r="AF59" s="28"/>
    </row>
    <row r="60" spans="1:32" s="29" customFormat="1" ht="11.25">
      <c r="A60" s="31">
        <v>54</v>
      </c>
      <c r="B60" s="27"/>
      <c r="C60" s="49" t="s">
        <v>106</v>
      </c>
      <c r="D60" s="51" t="s">
        <v>107</v>
      </c>
      <c r="E60" s="67">
        <v>42573</v>
      </c>
      <c r="F60" s="52" t="s">
        <v>50</v>
      </c>
      <c r="G60" s="53">
        <v>52</v>
      </c>
      <c r="H60" s="53">
        <v>5</v>
      </c>
      <c r="I60" s="73">
        <v>5</v>
      </c>
      <c r="J60" s="54">
        <v>4</v>
      </c>
      <c r="K60" s="68">
        <v>186</v>
      </c>
      <c r="L60" s="69">
        <v>23</v>
      </c>
      <c r="M60" s="68">
        <v>224</v>
      </c>
      <c r="N60" s="69">
        <v>26</v>
      </c>
      <c r="O60" s="68">
        <v>240</v>
      </c>
      <c r="P60" s="69">
        <v>28</v>
      </c>
      <c r="Q60" s="60">
        <f t="shared" si="0"/>
        <v>650</v>
      </c>
      <c r="R60" s="61">
        <f t="shared" si="1"/>
        <v>77</v>
      </c>
      <c r="S60" s="62">
        <f>R60/I60</f>
        <v>15.4</v>
      </c>
      <c r="T60" s="63">
        <v>100</v>
      </c>
      <c r="U60" s="64">
        <f>IF(T60&lt;&gt;0,-(T60-R60)/T60,"")</f>
        <v>-0.23</v>
      </c>
      <c r="V60" s="65">
        <f>X60-Q60</f>
        <v>0</v>
      </c>
      <c r="W60" s="66">
        <f>Y60-R60</f>
        <v>0</v>
      </c>
      <c r="X60" s="74">
        <v>650</v>
      </c>
      <c r="Y60" s="76">
        <v>77</v>
      </c>
      <c r="Z60" s="62">
        <f>Y60/I60</f>
        <v>15.4</v>
      </c>
      <c r="AA60" s="82">
        <v>231</v>
      </c>
      <c r="AB60" s="85">
        <f>IF(AA60&lt;&gt;0,-(AA60-Y60)/AA60,"")</f>
        <v>-0.6666666666666666</v>
      </c>
      <c r="AC60" s="77">
        <v>46135.5</v>
      </c>
      <c r="AD60" s="78">
        <v>4799</v>
      </c>
      <c r="AE60" s="118">
        <v>2435</v>
      </c>
      <c r="AF60" s="28"/>
    </row>
    <row r="61" spans="1:32" s="29" customFormat="1" ht="11.25">
      <c r="A61" s="31">
        <v>55</v>
      </c>
      <c r="B61" s="30"/>
      <c r="C61" s="49" t="s">
        <v>74</v>
      </c>
      <c r="D61" s="51" t="s">
        <v>75</v>
      </c>
      <c r="E61" s="67">
        <v>42538</v>
      </c>
      <c r="F61" s="52" t="s">
        <v>1</v>
      </c>
      <c r="G61" s="53">
        <v>97</v>
      </c>
      <c r="H61" s="53">
        <v>1</v>
      </c>
      <c r="I61" s="73">
        <v>1</v>
      </c>
      <c r="J61" s="54">
        <v>10</v>
      </c>
      <c r="K61" s="68">
        <v>20</v>
      </c>
      <c r="L61" s="69">
        <v>2</v>
      </c>
      <c r="M61" s="68">
        <v>40</v>
      </c>
      <c r="N61" s="69">
        <v>4</v>
      </c>
      <c r="O61" s="68">
        <v>40</v>
      </c>
      <c r="P61" s="69">
        <v>4</v>
      </c>
      <c r="Q61" s="60">
        <f t="shared" si="0"/>
        <v>100</v>
      </c>
      <c r="R61" s="61">
        <f t="shared" si="1"/>
        <v>10</v>
      </c>
      <c r="S61" s="62">
        <f>R61/I61</f>
        <v>10</v>
      </c>
      <c r="T61" s="63">
        <v>32</v>
      </c>
      <c r="U61" s="64">
        <f>IF(T61&lt;&gt;0,-(T61-R61)/T61,"")</f>
        <v>-0.6875</v>
      </c>
      <c r="V61" s="65">
        <f>X61-Q61</f>
        <v>144</v>
      </c>
      <c r="W61" s="66">
        <f>Y61-R61</f>
        <v>16</v>
      </c>
      <c r="X61" s="74">
        <v>244</v>
      </c>
      <c r="Y61" s="75">
        <v>26</v>
      </c>
      <c r="Z61" s="62">
        <f>Y61/I61</f>
        <v>26</v>
      </c>
      <c r="AA61" s="82">
        <v>62</v>
      </c>
      <c r="AB61" s="85">
        <f>IF(AA61&lt;&gt;0,-(AA61-Y61)/AA61,"")</f>
        <v>-0.5806451612903226</v>
      </c>
      <c r="AC61" s="81">
        <v>320128.31</v>
      </c>
      <c r="AD61" s="82">
        <v>27053</v>
      </c>
      <c r="AE61" s="118">
        <v>2420</v>
      </c>
      <c r="AF61" s="28"/>
    </row>
    <row r="62" spans="1:32" s="29" customFormat="1" ht="11.25">
      <c r="A62" s="31">
        <v>56</v>
      </c>
      <c r="B62" s="30"/>
      <c r="C62" s="49" t="s">
        <v>64</v>
      </c>
      <c r="D62" s="51" t="s">
        <v>64</v>
      </c>
      <c r="E62" s="67">
        <v>42510</v>
      </c>
      <c r="F62" s="52" t="s">
        <v>1</v>
      </c>
      <c r="G62" s="53">
        <v>202</v>
      </c>
      <c r="H62" s="53">
        <v>1</v>
      </c>
      <c r="I62" s="73">
        <v>1</v>
      </c>
      <c r="J62" s="54">
        <v>13</v>
      </c>
      <c r="K62" s="68">
        <v>0</v>
      </c>
      <c r="L62" s="69">
        <v>0</v>
      </c>
      <c r="M62" s="68">
        <v>54</v>
      </c>
      <c r="N62" s="69">
        <v>5</v>
      </c>
      <c r="O62" s="68">
        <v>64</v>
      </c>
      <c r="P62" s="69">
        <v>7</v>
      </c>
      <c r="Q62" s="60">
        <f t="shared" si="0"/>
        <v>118</v>
      </c>
      <c r="R62" s="61">
        <f t="shared" si="1"/>
        <v>12</v>
      </c>
      <c r="S62" s="62">
        <f>R62/I62</f>
        <v>12</v>
      </c>
      <c r="T62" s="63">
        <v>119</v>
      </c>
      <c r="U62" s="64">
        <f>IF(T62&lt;&gt;0,-(T62-R62)/T62,"")</f>
        <v>-0.8991596638655462</v>
      </c>
      <c r="V62" s="65">
        <f>X62-Q62</f>
        <v>76</v>
      </c>
      <c r="W62" s="66">
        <f>Y62-R62</f>
        <v>8</v>
      </c>
      <c r="X62" s="74">
        <v>194</v>
      </c>
      <c r="Y62" s="75">
        <v>20</v>
      </c>
      <c r="Z62" s="62">
        <f>Y62/I62</f>
        <v>20</v>
      </c>
      <c r="AA62" s="82">
        <v>190</v>
      </c>
      <c r="AB62" s="85">
        <f>IF(AA62&lt;&gt;0,-(AA62-Y62)/AA62,"")</f>
        <v>-0.8947368421052632</v>
      </c>
      <c r="AC62" s="81">
        <v>1577275.03</v>
      </c>
      <c r="AD62" s="82">
        <v>169906</v>
      </c>
      <c r="AE62" s="118">
        <v>2542</v>
      </c>
      <c r="AF62" s="28"/>
    </row>
    <row r="63" spans="1:32" s="29" customFormat="1" ht="11.25">
      <c r="A63" s="31">
        <v>57</v>
      </c>
      <c r="B63" s="93" t="s">
        <v>26</v>
      </c>
      <c r="C63" s="49" t="s">
        <v>135</v>
      </c>
      <c r="D63" s="58" t="s">
        <v>135</v>
      </c>
      <c r="E63" s="67">
        <v>42594</v>
      </c>
      <c r="F63" s="52" t="s">
        <v>53</v>
      </c>
      <c r="G63" s="53">
        <v>1</v>
      </c>
      <c r="H63" s="53">
        <v>1</v>
      </c>
      <c r="I63" s="73">
        <v>1</v>
      </c>
      <c r="J63" s="54">
        <v>1</v>
      </c>
      <c r="K63" s="68">
        <v>0</v>
      </c>
      <c r="L63" s="69">
        <v>0</v>
      </c>
      <c r="M63" s="68">
        <v>90</v>
      </c>
      <c r="N63" s="69">
        <v>9</v>
      </c>
      <c r="O63" s="68">
        <v>70</v>
      </c>
      <c r="P63" s="69">
        <v>7</v>
      </c>
      <c r="Q63" s="60">
        <f t="shared" si="0"/>
        <v>160</v>
      </c>
      <c r="R63" s="61">
        <f t="shared" si="1"/>
        <v>16</v>
      </c>
      <c r="S63" s="62">
        <f>R63/I63</f>
        <v>16</v>
      </c>
      <c r="T63" s="63"/>
      <c r="U63" s="64"/>
      <c r="V63" s="65">
        <f>X63-Q63</f>
        <v>0</v>
      </c>
      <c r="W63" s="66">
        <f>Y63-R63</f>
        <v>0</v>
      </c>
      <c r="X63" s="74">
        <v>160</v>
      </c>
      <c r="Y63" s="75">
        <v>16</v>
      </c>
      <c r="Z63" s="62">
        <f>Y63/I63</f>
        <v>16</v>
      </c>
      <c r="AA63" s="82"/>
      <c r="AB63" s="85"/>
      <c r="AC63" s="79">
        <v>160</v>
      </c>
      <c r="AD63" s="80">
        <v>16</v>
      </c>
      <c r="AE63" s="118">
        <v>2589</v>
      </c>
      <c r="AF63" s="28"/>
    </row>
    <row r="64" spans="1:32" s="29" customFormat="1" ht="11.25">
      <c r="A64" s="31">
        <v>58</v>
      </c>
      <c r="B64" s="30"/>
      <c r="C64" s="49" t="s">
        <v>83</v>
      </c>
      <c r="D64" s="51" t="s">
        <v>83</v>
      </c>
      <c r="E64" s="67">
        <v>42552</v>
      </c>
      <c r="F64" s="52" t="s">
        <v>52</v>
      </c>
      <c r="G64" s="53">
        <v>20</v>
      </c>
      <c r="H64" s="53">
        <v>1</v>
      </c>
      <c r="I64" s="73">
        <v>1</v>
      </c>
      <c r="J64" s="54">
        <v>5</v>
      </c>
      <c r="K64" s="68">
        <v>41</v>
      </c>
      <c r="L64" s="69">
        <v>10</v>
      </c>
      <c r="M64" s="68">
        <v>88</v>
      </c>
      <c r="N64" s="69">
        <v>22</v>
      </c>
      <c r="O64" s="68">
        <v>89</v>
      </c>
      <c r="P64" s="69">
        <v>22</v>
      </c>
      <c r="Q64" s="60">
        <f t="shared" si="0"/>
        <v>218</v>
      </c>
      <c r="R64" s="61">
        <f t="shared" si="1"/>
        <v>54</v>
      </c>
      <c r="S64" s="62">
        <f>R64/I64</f>
        <v>54</v>
      </c>
      <c r="T64" s="63">
        <v>8</v>
      </c>
      <c r="U64" s="64">
        <f>IF(T64&lt;&gt;0,-(T64-R64)/T64,"")</f>
        <v>5.75</v>
      </c>
      <c r="V64" s="65">
        <f>X64-Q64</f>
        <v>-116</v>
      </c>
      <c r="W64" s="66">
        <f>Y64-R64</f>
        <v>-42</v>
      </c>
      <c r="X64" s="74">
        <v>102</v>
      </c>
      <c r="Y64" s="75">
        <v>12</v>
      </c>
      <c r="Z64" s="62">
        <f>Y64/I64</f>
        <v>12</v>
      </c>
      <c r="AA64" s="82">
        <v>12</v>
      </c>
      <c r="AB64" s="85">
        <f>IF(AA64&lt;&gt;0,-(AA64-Y64)/AA64,"")</f>
        <v>0</v>
      </c>
      <c r="AC64" s="79">
        <v>12796</v>
      </c>
      <c r="AD64" s="80">
        <v>1235</v>
      </c>
      <c r="AE64" s="118">
        <v>2594</v>
      </c>
      <c r="AF64" s="28"/>
    </row>
    <row r="65" spans="1:36" ht="11.25">
      <c r="A65" s="117" t="s">
        <v>36</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F65" s="28"/>
      <c r="AG65" s="29"/>
      <c r="AJ65" s="29"/>
    </row>
    <row r="66" spans="1:33" ht="11.2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F66" s="28"/>
      <c r="AG66" s="29"/>
    </row>
    <row r="67" spans="1:30" ht="11.2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1:30" ht="11.2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0" ht="11.2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row>
  </sheetData>
  <sheetProtection formatCells="0" formatColumns="0" formatRows="0" insertColumns="0" insertRows="0" insertHyperlinks="0" deleteColumns="0" deleteRows="0" sort="0" autoFilter="0" pivotTables="0"/>
  <mergeCells count="12">
    <mergeCell ref="A65:AD69"/>
    <mergeCell ref="V4:W4"/>
    <mergeCell ref="X4:Y4"/>
    <mergeCell ref="B3:C3"/>
    <mergeCell ref="K4:L4"/>
    <mergeCell ref="M4:N4"/>
    <mergeCell ref="O4:P4"/>
    <mergeCell ref="Q4:S4"/>
    <mergeCell ref="B1:C1"/>
    <mergeCell ref="B2:C2"/>
    <mergeCell ref="K1:AE3"/>
    <mergeCell ref="AC4:AD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2016-08-19T11:57:34Z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