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61" windowWidth="25140" windowHeight="8265" tabRatio="660" activeTab="0"/>
  </bookViews>
  <sheets>
    <sheet name="24-26.6.2016 (hafta sonu) detay" sheetId="1" r:id="rId1"/>
  </sheets>
  <definedNames>
    <definedName name="_xlnm.Print_Area" localSheetId="0">'24-26.6.2016 (hafta sonu) detay'!#REF!</definedName>
  </definedNames>
  <calcPr fullCalcOnLoad="1"/>
</workbook>
</file>

<file path=xl/sharedStrings.xml><?xml version="1.0" encoding="utf-8"?>
<sst xmlns="http://schemas.openxmlformats.org/spreadsheetml/2006/main" count="201" uniqueCount="126">
  <si>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</si>
  <si>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</si>
  <si>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</si>
  <si>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</si>
  <si>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</si>
  <si>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</si>
  <si>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</si>
  <si>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</si>
  <si>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</si>
  <si>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</si>
  <si>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</si>
  <si>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</si>
  <si>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</si>
  <si>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</si>
  <si>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</si>
  <si>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</si>
  <si>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</si>
  <si>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</si>
  <si>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</si>
  <si>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ÖNCEKİ HAFTA PERDE</t>
  </si>
  <si>
    <t>HAFTA</t>
  </si>
  <si>
    <t>HASILAT</t>
  </si>
  <si>
    <t>BİLET SATIŞ</t>
  </si>
  <si>
    <t>ORTALAMA
BİLET ADEDİ</t>
  </si>
  <si>
    <t>BİLET</t>
  </si>
  <si>
    <t>BİLET       %</t>
  </si>
  <si>
    <t>YENİ</t>
  </si>
  <si>
    <r>
      <t xml:space="preserve">HASILAT </t>
    </r>
    <r>
      <rPr>
        <b/>
        <sz val="7"/>
        <color indexed="10"/>
        <rFont val="Webdings"/>
        <family val="1"/>
      </rPr>
      <t>6</t>
    </r>
  </si>
  <si>
    <t>PİNEMART</t>
  </si>
  <si>
    <t>BİLET %</t>
  </si>
  <si>
    <t>VEHICLE 19</t>
  </si>
  <si>
    <t>HIZLI VE KORKUSUZ</t>
  </si>
  <si>
    <t>EVRİM</t>
  </si>
  <si>
    <t>YI DAI ZONG SHI</t>
  </si>
  <si>
    <t>BÜYÜK USTA</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</si>
  <si>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</si>
  <si>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</si>
  <si>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t>
  </si>
  <si>
    <t>SKAMMERENS DATTER</t>
  </si>
  <si>
    <t>KAHİN'İN KIZI</t>
  </si>
  <si>
    <t>LES PROFS</t>
  </si>
  <si>
    <t>AMMAN HOCAM 1</t>
  </si>
  <si>
    <t>UIP TURKEY</t>
  </si>
  <si>
    <t>WARNER BROS. TURKEY</t>
  </si>
  <si>
    <t>CHANTIER FILMS</t>
  </si>
  <si>
    <t>ÖZEN FİLM</t>
  </si>
  <si>
    <t>BİR FİLM</t>
  </si>
  <si>
    <t>MC FİLM</t>
  </si>
  <si>
    <t>M3 FİLM</t>
  </si>
  <si>
    <t>LOKASYON</t>
  </si>
  <si>
    <t>SOMUNCU BABA: AŞKIN SIRRI</t>
  </si>
  <si>
    <t>LE TOUT NOUVEAU TESTAMENT</t>
  </si>
  <si>
    <t>YENİ AHİT</t>
  </si>
  <si>
    <t>VOLKI I OVTSY. BEEEZUMNOE PREVRASHCHENIE</t>
  </si>
  <si>
    <t>KUZULAR KURTLARA KARŞI</t>
  </si>
  <si>
    <t>LE DERNIER DE LOUP</t>
  </si>
  <si>
    <t>KURDUN UYANIŞI</t>
  </si>
  <si>
    <t>THE MAN WHO KNEW INFINITY</t>
  </si>
  <si>
    <t>SONSUZLUK TEORİSİ</t>
  </si>
  <si>
    <t>CAPTAN AMERICA: CIVIL WAR</t>
  </si>
  <si>
    <t>KAPTAN AMERİKA: KAHRAMANLARIN SAVAŞI</t>
  </si>
  <si>
    <t>OFLU HOCA'NIN ŞİFRESİ 2</t>
  </si>
  <si>
    <t>ANGRY BIRDS FİLM</t>
  </si>
  <si>
    <t>THE ANGRY BIRDS MOVIE</t>
  </si>
  <si>
    <t>THE NICE GUYS</t>
  </si>
  <si>
    <t>İYİ ADAMLAR</t>
  </si>
  <si>
    <t>YAKIŞIKLI ROCKY</t>
  </si>
  <si>
    <t>ROCKY HANDSOME</t>
  </si>
  <si>
    <t>ALAMET-İ KIYAMET: TARİKAT</t>
  </si>
  <si>
    <t>X-MEN: APOCALYPSE</t>
  </si>
  <si>
    <t>1 KEZBAN 1 MAHMUT: ADANA YOLLARINDA</t>
  </si>
  <si>
    <t>CİNNİ: UYANIŞ</t>
  </si>
  <si>
    <t>BLINKY BILL THE MOVIE</t>
  </si>
  <si>
    <t>KAHRAMAN KOALA</t>
  </si>
  <si>
    <t>ALICE IN WONDERLAND: THROUGH THE LOOKING GLASS</t>
  </si>
  <si>
    <t>ALİS HARİKALAR DİYARINDA: AYNANIN İÇİNDEN</t>
  </si>
  <si>
    <t>MONEY MONSTER</t>
  </si>
  <si>
    <t>PARA TUZAĞI</t>
  </si>
  <si>
    <t>EVOLUTION</t>
  </si>
  <si>
    <t>BENİM ÇILGIN DÜĞÜNÜM 2</t>
  </si>
  <si>
    <t>MY BIG FAT GREEK WEDDING 2</t>
  </si>
  <si>
    <t>WARCRAFT: İKİ DÜNYANIN</t>
  </si>
  <si>
    <t>BELGICA</t>
  </si>
  <si>
    <t>ŞEYTANIN ÇOCUKLARI: EL EBYAZ</t>
  </si>
  <si>
    <t>PRECIOUS CARGO</t>
  </si>
  <si>
    <t>ÖZEL KARGO</t>
  </si>
  <si>
    <t>VE PANAYIR KÖYDEN GİDER</t>
  </si>
  <si>
    <t>Kİ&amp;KA</t>
  </si>
  <si>
    <t>KİM KADIN KİM KOCA</t>
  </si>
  <si>
    <t>SEKERAT 'SON'</t>
  </si>
  <si>
    <t>FIRTINALI HAYATLAR</t>
  </si>
  <si>
    <t>GENIUS</t>
  </si>
  <si>
    <t>NOW YOU SEE ME 2</t>
  </si>
  <si>
    <t>SİHİRBAZLAR ÇETESİ 2</t>
  </si>
  <si>
    <t>ZOOTOPIA</t>
  </si>
  <si>
    <t>ZOOTROPLİS: HAYVANLAR ŞEHRİ</t>
  </si>
  <si>
    <t>THE CONJURING 2: THE ENFIELD POLTERGEIST</t>
  </si>
  <si>
    <t>KORKU SEANSI 2</t>
  </si>
  <si>
    <t>HRUTAR</t>
  </si>
  <si>
    <t>İNATÇILAR</t>
  </si>
  <si>
    <t>WARCRAFT: İKİ DÜNYANIN İLK KARŞILAŞMASI</t>
  </si>
  <si>
    <t>ROBINSON CRUSOE</t>
  </si>
  <si>
    <t>BİN BAŞLI CANAVAR</t>
  </si>
  <si>
    <t>UN MONSTRUO DE MIL CABEZAS</t>
  </si>
  <si>
    <t>AMMAR 2: CİN İSTİLASI</t>
  </si>
  <si>
    <t>B.O.K.: Bİ O KALMIŞTI</t>
  </si>
  <si>
    <t>THE BOY</t>
  </si>
  <si>
    <t>LANETLİ ÇOCUK</t>
  </si>
  <si>
    <t>FIFTY SHADES OF BLACK</t>
  </si>
  <si>
    <t>SİYAHIN ELLİ TONU</t>
  </si>
  <si>
    <t>MERKEZİ İSTİHBARAT</t>
  </si>
  <si>
    <t>CENTRAL INTELLIGENCE</t>
  </si>
  <si>
    <t>ME BEFORE YOU</t>
  </si>
  <si>
    <t>SENDEN ÖNCE BEN</t>
  </si>
  <si>
    <t>24 - 26 HAZİRAN 2016 / 26. VİZYON HAFTASI</t>
  </si>
  <si>
    <t>MUNA</t>
  </si>
  <si>
    <t>TEENAGE MUTANT NINJA TURTLES: OUT OF THE SHADOWS</t>
  </si>
  <si>
    <t>NİNJA KAPLUMBAĞALAR: GÖLGELERİN İÇİNDEN</t>
  </si>
  <si>
    <t>MAGGIE'S PLAN</t>
  </si>
  <si>
    <t>KÖRDÜĞÜM</t>
  </si>
  <si>
    <t>INDEPENDENCE DAYS: RESURGENCE</t>
  </si>
  <si>
    <t>SÜPER PAPAĞAN</t>
  </si>
  <si>
    <t>KURTULUŞ GÜNÜ: YENİ TEHDİT</t>
  </si>
  <si>
    <t>EL AMERICANO: THE MOVIE</t>
  </si>
  <si>
    <t>BEKLEYİŞ</t>
  </si>
  <si>
    <t>L'ATTESA</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</si>
</sst>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locked="0"/>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0" fontId="65" fillId="0" borderId="11" xfId="0" applyFont="1" applyFill="1" applyBorder="1" applyAlignment="1" applyProtection="1">
      <alignmen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3" fontId="67" fillId="37" borderId="12" xfId="0" applyNumberFormat="1" applyFont="1" applyFill="1" applyBorder="1" applyAlignment="1" applyProtection="1">
      <alignment horizontal="center" vertical="center" textRotation="90"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67" fillId="36" borderId="14"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64" fillId="0" borderId="12" xfId="0" applyFont="1" applyBorder="1" applyAlignment="1">
      <alignment horizontal="center" vertical="center" wrapText="1"/>
    </xf>
    <xf numFmtId="0" fontId="44" fillId="35" borderId="15" xfId="0" applyNumberFormat="1" applyFont="1" applyFill="1" applyBorder="1" applyAlignment="1" applyProtection="1">
      <alignment horizontal="center" vertical="center" wrapText="1"/>
      <protection locked="0"/>
    </xf>
    <xf numFmtId="0" fontId="67" fillId="36"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7" fillId="36" borderId="12"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64" fillId="0" borderId="12" xfId="0" applyFont="1" applyBorder="1" applyAlignment="1">
      <alignment horizontal="center" wrapText="1"/>
    </xf>
    <xf numFmtId="14" fontId="16" fillId="34" borderId="0" xfId="0" applyNumberFormat="1" applyFont="1" applyFill="1" applyBorder="1" applyAlignment="1" applyProtection="1">
      <alignment horizontal="left" vertical="center" wrapText="1"/>
      <protection/>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0"/>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32" bestFit="1" customWidth="1"/>
    <col min="2" max="2" width="3.28125" style="2" bestFit="1" customWidth="1"/>
    <col min="3" max="3" width="32.28125" style="1" bestFit="1" customWidth="1"/>
    <col min="4" max="4" width="26.7109375" style="4" bestFit="1" customWidth="1"/>
    <col min="5" max="5" width="5.8515625" style="87" bestFit="1" customWidth="1"/>
    <col min="6" max="6" width="13.57421875" style="3" bestFit="1" customWidth="1"/>
    <col min="7" max="8" width="3.140625" style="33" bestFit="1" customWidth="1"/>
    <col min="9" max="10" width="3.140625" style="47" bestFit="1" customWidth="1"/>
    <col min="11" max="11" width="2.57421875" style="48" bestFit="1" customWidth="1"/>
    <col min="12" max="12" width="7.28125" style="5" bestFit="1" customWidth="1"/>
    <col min="13" max="13" width="4.8515625" style="6" bestFit="1" customWidth="1"/>
    <col min="14" max="14" width="7.28125" style="5" bestFit="1" customWidth="1"/>
    <col min="15" max="15" width="4.8515625" style="6" bestFit="1" customWidth="1"/>
    <col min="16" max="16" width="7.28125" style="7" bestFit="1" customWidth="1"/>
    <col min="17" max="17" width="4.8515625" style="8" bestFit="1" customWidth="1"/>
    <col min="18" max="18" width="7.28125" style="9" bestFit="1" customWidth="1"/>
    <col min="19" max="19" width="4.8515625" style="10" bestFit="1" customWidth="1"/>
    <col min="20" max="20" width="4.28125" style="11" hidden="1" customWidth="1"/>
    <col min="21" max="21" width="4.8515625" style="12" hidden="1" customWidth="1"/>
    <col min="22" max="22" width="4.421875" style="13" hidden="1" customWidth="1"/>
    <col min="23" max="23" width="8.28125" style="7" hidden="1" customWidth="1"/>
    <col min="24" max="24" width="5.57421875" style="8" hidden="1" customWidth="1"/>
    <col min="25" max="25" width="6.00390625" style="6" hidden="1" customWidth="1"/>
    <col min="26" max="26" width="5.57421875" style="5" hidden="1" customWidth="1"/>
    <col min="27" max="27" width="2.57421875" style="6" hidden="1" customWidth="1"/>
    <col min="28" max="28" width="9.00390625" style="7" bestFit="1" customWidth="1"/>
    <col min="29" max="29" width="6.57421875" style="14" bestFit="1" customWidth="1"/>
    <col min="30" max="30" width="3.00390625" style="69" bestFit="1" customWidth="1"/>
    <col min="31" max="16384" width="4.28125" style="1" customWidth="1"/>
  </cols>
  <sheetData>
    <row r="1" spans="1:30" s="34" customFormat="1" ht="12.75">
      <c r="A1" s="15" t="s">
        <v>0</v>
      </c>
      <c r="B1" s="107" t="s">
        <v>6</v>
      </c>
      <c r="C1" s="107"/>
      <c r="D1" s="16"/>
      <c r="E1" s="82"/>
      <c r="F1" s="16"/>
      <c r="G1" s="17"/>
      <c r="H1" s="17"/>
      <c r="I1" s="17"/>
      <c r="J1" s="17"/>
      <c r="K1" s="17"/>
      <c r="L1" s="110" t="s">
        <v>3</v>
      </c>
      <c r="M1" s="111"/>
      <c r="N1" s="111"/>
      <c r="O1" s="111"/>
      <c r="P1" s="111"/>
      <c r="Q1" s="111"/>
      <c r="R1" s="111"/>
      <c r="S1" s="111"/>
      <c r="T1" s="111"/>
      <c r="U1" s="111"/>
      <c r="V1" s="111"/>
      <c r="W1" s="111"/>
      <c r="X1" s="111"/>
      <c r="Y1" s="111"/>
      <c r="Z1" s="111"/>
      <c r="AA1" s="111"/>
      <c r="AB1" s="111"/>
      <c r="AC1" s="111"/>
      <c r="AD1" s="112"/>
    </row>
    <row r="2" spans="1:30" s="34" customFormat="1" ht="12.75">
      <c r="A2" s="15"/>
      <c r="B2" s="108" t="s">
        <v>2</v>
      </c>
      <c r="C2" s="109"/>
      <c r="D2" s="18"/>
      <c r="E2" s="83"/>
      <c r="F2" s="18"/>
      <c r="G2" s="19"/>
      <c r="H2" s="19"/>
      <c r="I2" s="19"/>
      <c r="J2" s="19"/>
      <c r="K2" s="20"/>
      <c r="L2" s="113"/>
      <c r="M2" s="113"/>
      <c r="N2" s="113"/>
      <c r="O2" s="113"/>
      <c r="P2" s="113"/>
      <c r="Q2" s="113"/>
      <c r="R2" s="113"/>
      <c r="S2" s="113"/>
      <c r="T2" s="113"/>
      <c r="U2" s="113"/>
      <c r="V2" s="113"/>
      <c r="W2" s="113"/>
      <c r="X2" s="113"/>
      <c r="Y2" s="113"/>
      <c r="Z2" s="113"/>
      <c r="AA2" s="113"/>
      <c r="AB2" s="113"/>
      <c r="AC2" s="113"/>
      <c r="AD2" s="112"/>
    </row>
    <row r="3" spans="1:30" s="34" customFormat="1" ht="12">
      <c r="A3" s="15"/>
      <c r="B3" s="101" t="s">
        <v>114</v>
      </c>
      <c r="C3" s="101"/>
      <c r="D3" s="21"/>
      <c r="E3" s="84"/>
      <c r="F3" s="21"/>
      <c r="G3" s="22"/>
      <c r="H3" s="22"/>
      <c r="I3" s="22"/>
      <c r="J3" s="22"/>
      <c r="K3" s="22"/>
      <c r="L3" s="114"/>
      <c r="M3" s="114"/>
      <c r="N3" s="114"/>
      <c r="O3" s="114"/>
      <c r="P3" s="114"/>
      <c r="Q3" s="114"/>
      <c r="R3" s="114"/>
      <c r="S3" s="114"/>
      <c r="T3" s="114"/>
      <c r="U3" s="114"/>
      <c r="V3" s="114"/>
      <c r="W3" s="114"/>
      <c r="X3" s="114"/>
      <c r="Y3" s="114"/>
      <c r="Z3" s="114"/>
      <c r="AA3" s="114"/>
      <c r="AB3" s="114"/>
      <c r="AC3" s="114"/>
      <c r="AD3" s="115"/>
    </row>
    <row r="4" spans="1:30" s="24" customFormat="1" ht="11.25">
      <c r="A4" s="23"/>
      <c r="B4" s="35"/>
      <c r="C4" s="36"/>
      <c r="D4" s="36"/>
      <c r="E4" s="85"/>
      <c r="F4" s="37"/>
      <c r="G4" s="37"/>
      <c r="H4" s="37"/>
      <c r="I4" s="37"/>
      <c r="J4" s="37"/>
      <c r="K4" s="37"/>
      <c r="L4" s="102" t="s">
        <v>7</v>
      </c>
      <c r="M4" s="103"/>
      <c r="N4" s="104" t="s">
        <v>8</v>
      </c>
      <c r="O4" s="105"/>
      <c r="P4" s="104" t="s">
        <v>9</v>
      </c>
      <c r="Q4" s="105"/>
      <c r="R4" s="104" t="s">
        <v>10</v>
      </c>
      <c r="S4" s="106"/>
      <c r="T4" s="106"/>
      <c r="U4" s="98"/>
      <c r="V4" s="98"/>
      <c r="W4" s="116" t="s">
        <v>11</v>
      </c>
      <c r="X4" s="118"/>
      <c r="Y4" s="96" t="s">
        <v>11</v>
      </c>
      <c r="Z4" s="97"/>
      <c r="AA4" s="100"/>
      <c r="AB4" s="117" t="s">
        <v>12</v>
      </c>
      <c r="AC4" s="117"/>
      <c r="AD4" s="99"/>
    </row>
    <row r="5" spans="1:30" s="26" customFormat="1" ht="65.25">
      <c r="A5" s="25"/>
      <c r="B5" s="38"/>
      <c r="C5" s="39" t="s">
        <v>13</v>
      </c>
      <c r="D5" s="39" t="s">
        <v>14</v>
      </c>
      <c r="E5" s="86" t="s">
        <v>15</v>
      </c>
      <c r="F5" s="42" t="s">
        <v>16</v>
      </c>
      <c r="G5" s="40" t="s">
        <v>17</v>
      </c>
      <c r="H5" s="40" t="s">
        <v>49</v>
      </c>
      <c r="I5" s="40" t="s">
        <v>18</v>
      </c>
      <c r="J5" s="40" t="s">
        <v>19</v>
      </c>
      <c r="K5" s="40" t="s">
        <v>20</v>
      </c>
      <c r="L5" s="41" t="s">
        <v>21</v>
      </c>
      <c r="M5" s="43" t="s">
        <v>22</v>
      </c>
      <c r="N5" s="44" t="s">
        <v>21</v>
      </c>
      <c r="O5" s="45" t="s">
        <v>22</v>
      </c>
      <c r="P5" s="44" t="s">
        <v>21</v>
      </c>
      <c r="Q5" s="45" t="s">
        <v>22</v>
      </c>
      <c r="R5" s="44" t="s">
        <v>27</v>
      </c>
      <c r="S5" s="45" t="s">
        <v>22</v>
      </c>
      <c r="T5" s="46" t="s">
        <v>23</v>
      </c>
      <c r="U5" s="45" t="s">
        <v>24</v>
      </c>
      <c r="V5" s="46" t="s">
        <v>29</v>
      </c>
      <c r="W5" s="44" t="s">
        <v>27</v>
      </c>
      <c r="X5" s="45" t="s">
        <v>24</v>
      </c>
      <c r="Y5" s="46" t="s">
        <v>23</v>
      </c>
      <c r="Z5" s="45" t="s">
        <v>24</v>
      </c>
      <c r="AA5" s="46" t="s">
        <v>25</v>
      </c>
      <c r="AB5" s="44" t="s">
        <v>21</v>
      </c>
      <c r="AC5" s="45" t="s">
        <v>22</v>
      </c>
      <c r="AD5" s="95" t="s">
        <v>35</v>
      </c>
    </row>
    <row r="6" ht="11.25">
      <c r="V6" s="65">
        <f>IF(U6&lt;&gt;0,-(U6-S6)/U6,"")</f>
      </c>
    </row>
    <row r="7" spans="1:31" s="29" customFormat="1" ht="11.25">
      <c r="A7" s="31">
        <v>1</v>
      </c>
      <c r="B7" s="88" t="s">
        <v>26</v>
      </c>
      <c r="C7" s="50" t="s">
        <v>120</v>
      </c>
      <c r="D7" s="56" t="s">
        <v>122</v>
      </c>
      <c r="E7" s="81">
        <v>42545</v>
      </c>
      <c r="F7" s="52" t="s">
        <v>4</v>
      </c>
      <c r="G7" s="57">
        <v>317</v>
      </c>
      <c r="H7" s="57">
        <v>338</v>
      </c>
      <c r="I7" s="70">
        <v>338</v>
      </c>
      <c r="J7" s="54" t="s">
        <v>37</v>
      </c>
      <c r="K7" s="55">
        <v>1</v>
      </c>
      <c r="L7" s="67">
        <v>198120.27</v>
      </c>
      <c r="M7" s="68">
        <v>13543</v>
      </c>
      <c r="N7" s="67">
        <v>281521.88</v>
      </c>
      <c r="O7" s="68">
        <v>19150</v>
      </c>
      <c r="P7" s="67">
        <v>293292.75</v>
      </c>
      <c r="Q7" s="68">
        <v>20964</v>
      </c>
      <c r="R7" s="61">
        <f aca="true" t="shared" si="0" ref="R7:R55">L7+N7+P7</f>
        <v>772934.9</v>
      </c>
      <c r="S7" s="62">
        <f aca="true" t="shared" si="1" ref="S7:S55">M7+O7+Q7</f>
        <v>53657</v>
      </c>
      <c r="T7" s="63">
        <f>S7/I7</f>
        <v>158.74852071005918</v>
      </c>
      <c r="U7" s="64"/>
      <c r="V7" s="65"/>
      <c r="W7" s="71"/>
      <c r="X7" s="72"/>
      <c r="Y7" s="63"/>
      <c r="Z7" s="58"/>
      <c r="AA7" s="80"/>
      <c r="AB7" s="74">
        <v>772934.9</v>
      </c>
      <c r="AC7" s="75">
        <v>53657</v>
      </c>
      <c r="AD7" s="120">
        <v>2550</v>
      </c>
      <c r="AE7" s="28"/>
    </row>
    <row r="8" spans="1:31" s="29" customFormat="1" ht="11.25">
      <c r="A8" s="31">
        <v>2</v>
      </c>
      <c r="B8" s="88" t="s">
        <v>26</v>
      </c>
      <c r="C8" s="50" t="s">
        <v>116</v>
      </c>
      <c r="D8" s="56" t="s">
        <v>117</v>
      </c>
      <c r="E8" s="81">
        <v>42545</v>
      </c>
      <c r="F8" s="52" t="s">
        <v>42</v>
      </c>
      <c r="G8" s="57">
        <v>317</v>
      </c>
      <c r="H8" s="57">
        <v>317</v>
      </c>
      <c r="I8" s="70">
        <v>317</v>
      </c>
      <c r="J8" s="53" t="s">
        <v>37</v>
      </c>
      <c r="K8" s="55">
        <v>1</v>
      </c>
      <c r="L8" s="67">
        <v>166850</v>
      </c>
      <c r="M8" s="68">
        <v>13466</v>
      </c>
      <c r="N8" s="67">
        <v>241339</v>
      </c>
      <c r="O8" s="68">
        <v>19243</v>
      </c>
      <c r="P8" s="67">
        <v>308095</v>
      </c>
      <c r="Q8" s="68">
        <v>22896</v>
      </c>
      <c r="R8" s="61">
        <f t="shared" si="0"/>
        <v>716284</v>
      </c>
      <c r="S8" s="62">
        <f t="shared" si="1"/>
        <v>55605</v>
      </c>
      <c r="T8" s="63">
        <f>S8/I8</f>
        <v>175.41009463722398</v>
      </c>
      <c r="U8" s="64"/>
      <c r="V8" s="65"/>
      <c r="W8" s="71"/>
      <c r="X8" s="73"/>
      <c r="Y8" s="63"/>
      <c r="Z8" s="58"/>
      <c r="AA8" s="80"/>
      <c r="AB8" s="74">
        <v>937908</v>
      </c>
      <c r="AC8" s="75">
        <v>75377</v>
      </c>
      <c r="AD8" s="120">
        <v>2516</v>
      </c>
      <c r="AE8" s="28"/>
    </row>
    <row r="9" spans="1:31" s="29" customFormat="1" ht="11.25">
      <c r="A9" s="31">
        <v>3</v>
      </c>
      <c r="B9" s="30"/>
      <c r="C9" s="50" t="s">
        <v>92</v>
      </c>
      <c r="D9" s="60" t="s">
        <v>93</v>
      </c>
      <c r="E9" s="81">
        <v>42531</v>
      </c>
      <c r="F9" s="52" t="s">
        <v>4</v>
      </c>
      <c r="G9" s="57">
        <v>279</v>
      </c>
      <c r="H9" s="57">
        <v>284</v>
      </c>
      <c r="I9" s="70">
        <v>284</v>
      </c>
      <c r="J9" s="54">
        <v>284</v>
      </c>
      <c r="K9" s="55">
        <v>3</v>
      </c>
      <c r="L9" s="67">
        <v>143386.39</v>
      </c>
      <c r="M9" s="68">
        <v>11757</v>
      </c>
      <c r="N9" s="67">
        <v>213652.49</v>
      </c>
      <c r="O9" s="68">
        <v>16925</v>
      </c>
      <c r="P9" s="67">
        <v>240427.26</v>
      </c>
      <c r="Q9" s="68">
        <v>19653</v>
      </c>
      <c r="R9" s="61">
        <f t="shared" si="0"/>
        <v>597466.14</v>
      </c>
      <c r="S9" s="62">
        <f t="shared" si="1"/>
        <v>48335</v>
      </c>
      <c r="T9" s="63">
        <f>S9/I9</f>
        <v>170.19366197183098</v>
      </c>
      <c r="U9" s="64">
        <v>93847</v>
      </c>
      <c r="V9" s="65">
        <f>IF(U9&lt;&gt;0,-(U9-S9)/U9,"")</f>
        <v>-0.4849595618400162</v>
      </c>
      <c r="W9" s="71">
        <v>1747338.47</v>
      </c>
      <c r="X9" s="72">
        <v>150736</v>
      </c>
      <c r="Y9" s="63">
        <f>X9/I9</f>
        <v>530.7605633802817</v>
      </c>
      <c r="Z9" s="58">
        <v>150736</v>
      </c>
      <c r="AA9" s="80">
        <f>IF(Z9&lt;&gt;0,-(Z9-X9)/Z9,"")</f>
        <v>0</v>
      </c>
      <c r="AB9" s="74">
        <v>4365717.96</v>
      </c>
      <c r="AC9" s="75">
        <v>375500</v>
      </c>
      <c r="AD9" s="120">
        <v>2576</v>
      </c>
      <c r="AE9" s="28"/>
    </row>
    <row r="10" spans="1:31" s="29" customFormat="1" ht="11.25">
      <c r="A10" s="31">
        <v>4</v>
      </c>
      <c r="B10" s="30"/>
      <c r="C10" s="50" t="s">
        <v>94</v>
      </c>
      <c r="D10" s="56" t="s">
        <v>95</v>
      </c>
      <c r="E10" s="81">
        <v>42531</v>
      </c>
      <c r="F10" s="52" t="s">
        <v>42</v>
      </c>
      <c r="G10" s="57">
        <v>295</v>
      </c>
      <c r="H10" s="57">
        <v>291</v>
      </c>
      <c r="I10" s="70">
        <v>291</v>
      </c>
      <c r="J10" s="53">
        <v>299</v>
      </c>
      <c r="K10" s="55">
        <v>3</v>
      </c>
      <c r="L10" s="67">
        <v>97454</v>
      </c>
      <c r="M10" s="68">
        <v>8088</v>
      </c>
      <c r="N10" s="67">
        <v>157947</v>
      </c>
      <c r="O10" s="68">
        <v>12709</v>
      </c>
      <c r="P10" s="67">
        <v>168372</v>
      </c>
      <c r="Q10" s="68">
        <v>13663</v>
      </c>
      <c r="R10" s="61">
        <f t="shared" si="0"/>
        <v>423773</v>
      </c>
      <c r="S10" s="62">
        <f t="shared" si="1"/>
        <v>34460</v>
      </c>
      <c r="T10" s="63">
        <f>S10/I10</f>
        <v>118.4192439862543</v>
      </c>
      <c r="U10" s="64">
        <v>63866</v>
      </c>
      <c r="V10" s="65">
        <f>IF(U10&lt;&gt;0,-(U10-S10)/U10,"")</f>
        <v>-0.46043278113550246</v>
      </c>
      <c r="W10" s="71">
        <v>1245415</v>
      </c>
      <c r="X10" s="73">
        <v>102264</v>
      </c>
      <c r="Y10" s="63">
        <f>X10/I10</f>
        <v>351.4226804123711</v>
      </c>
      <c r="Z10" s="58">
        <v>102264</v>
      </c>
      <c r="AA10" s="80">
        <f>IF(Z10&lt;&gt;0,-(Z10-X10)/Z10,"")</f>
        <v>0</v>
      </c>
      <c r="AB10" s="74">
        <v>3079504</v>
      </c>
      <c r="AC10" s="75">
        <v>252995</v>
      </c>
      <c r="AD10" s="120">
        <v>2578</v>
      </c>
      <c r="AE10" s="28"/>
    </row>
    <row r="11" spans="1:31" s="29" customFormat="1" ht="11.25">
      <c r="A11" s="31">
        <v>5</v>
      </c>
      <c r="B11" s="27"/>
      <c r="C11" s="50" t="s">
        <v>112</v>
      </c>
      <c r="D11" s="56" t="s">
        <v>113</v>
      </c>
      <c r="E11" s="81">
        <v>42538</v>
      </c>
      <c r="F11" s="52" t="s">
        <v>43</v>
      </c>
      <c r="G11" s="57">
        <v>121</v>
      </c>
      <c r="H11" s="57">
        <v>128</v>
      </c>
      <c r="I11" s="70">
        <v>128</v>
      </c>
      <c r="J11" s="53">
        <v>121</v>
      </c>
      <c r="K11" s="55">
        <v>2</v>
      </c>
      <c r="L11" s="67">
        <v>93952</v>
      </c>
      <c r="M11" s="68">
        <v>7223</v>
      </c>
      <c r="N11" s="67">
        <v>125671</v>
      </c>
      <c r="O11" s="68">
        <v>9666</v>
      </c>
      <c r="P11" s="67">
        <v>129416</v>
      </c>
      <c r="Q11" s="68">
        <v>9964</v>
      </c>
      <c r="R11" s="61">
        <f t="shared" si="0"/>
        <v>349039</v>
      </c>
      <c r="S11" s="62">
        <f t="shared" si="1"/>
        <v>26853</v>
      </c>
      <c r="T11" s="63">
        <f>S11/I11</f>
        <v>209.7890625</v>
      </c>
      <c r="U11" s="64">
        <v>46480</v>
      </c>
      <c r="V11" s="65">
        <f>IF(U11&lt;&gt;0,-(U11-S11)/U11,"")</f>
        <v>-0.42226764199655764</v>
      </c>
      <c r="W11" s="71">
        <v>1012606</v>
      </c>
      <c r="X11" s="72">
        <v>81072</v>
      </c>
      <c r="Y11" s="63">
        <f>X11/I11</f>
        <v>633.375</v>
      </c>
      <c r="Z11" s="58">
        <v>81072</v>
      </c>
      <c r="AA11" s="80">
        <f>IF(Z11&lt;&gt;0,-(Z11-X11)/Z11,"")</f>
        <v>0</v>
      </c>
      <c r="AB11" s="74">
        <v>1362026</v>
      </c>
      <c r="AC11" s="75">
        <v>107971</v>
      </c>
      <c r="AD11" s="120">
        <v>2584</v>
      </c>
      <c r="AE11" s="28"/>
    </row>
    <row r="12" spans="1:31" s="29" customFormat="1" ht="11.25">
      <c r="A12" s="31">
        <v>6</v>
      </c>
      <c r="B12" s="30"/>
      <c r="C12" s="50" t="s">
        <v>100</v>
      </c>
      <c r="D12" s="56" t="s">
        <v>81</v>
      </c>
      <c r="E12" s="81">
        <v>42524</v>
      </c>
      <c r="F12" s="52" t="s">
        <v>42</v>
      </c>
      <c r="G12" s="57">
        <v>327</v>
      </c>
      <c r="H12" s="57">
        <v>293</v>
      </c>
      <c r="I12" s="70">
        <v>293</v>
      </c>
      <c r="J12" s="53">
        <v>328</v>
      </c>
      <c r="K12" s="55">
        <v>4</v>
      </c>
      <c r="L12" s="67">
        <v>65671</v>
      </c>
      <c r="M12" s="68">
        <v>5270</v>
      </c>
      <c r="N12" s="67">
        <v>102290</v>
      </c>
      <c r="O12" s="68">
        <v>8139</v>
      </c>
      <c r="P12" s="67">
        <v>119451</v>
      </c>
      <c r="Q12" s="68">
        <v>9698</v>
      </c>
      <c r="R12" s="61">
        <f t="shared" si="0"/>
        <v>287412</v>
      </c>
      <c r="S12" s="62">
        <f t="shared" si="1"/>
        <v>23107</v>
      </c>
      <c r="T12" s="63">
        <f>S12/I12</f>
        <v>78.86348122866895</v>
      </c>
      <c r="U12" s="64">
        <v>51289</v>
      </c>
      <c r="V12" s="65">
        <f>IF(U12&lt;&gt;0,-(U12-S12)/U12,"")</f>
        <v>-0.54947454619899</v>
      </c>
      <c r="W12" s="71">
        <v>1059484</v>
      </c>
      <c r="X12" s="73">
        <v>81901</v>
      </c>
      <c r="Y12" s="63">
        <f>X12/I12</f>
        <v>279.5255972696246</v>
      </c>
      <c r="Z12" s="58">
        <v>81901</v>
      </c>
      <c r="AA12" s="80">
        <f>IF(Z12&lt;&gt;0,-(Z12-X12)/Z12,"")</f>
        <v>0</v>
      </c>
      <c r="AB12" s="74">
        <v>7152781</v>
      </c>
      <c r="AC12" s="75">
        <v>547004</v>
      </c>
      <c r="AD12" s="120">
        <v>2557</v>
      </c>
      <c r="AE12" s="28"/>
    </row>
    <row r="13" spans="1:31" s="29" customFormat="1" ht="11.25">
      <c r="A13" s="31">
        <v>7</v>
      </c>
      <c r="B13" s="27"/>
      <c r="C13" s="50" t="s">
        <v>96</v>
      </c>
      <c r="D13" s="56" t="s">
        <v>97</v>
      </c>
      <c r="E13" s="81">
        <v>42531</v>
      </c>
      <c r="F13" s="52" t="s">
        <v>43</v>
      </c>
      <c r="G13" s="57">
        <v>184</v>
      </c>
      <c r="H13" s="57">
        <v>164</v>
      </c>
      <c r="I13" s="70">
        <v>164</v>
      </c>
      <c r="J13" s="53">
        <v>188</v>
      </c>
      <c r="K13" s="55">
        <v>3</v>
      </c>
      <c r="L13" s="67">
        <v>47403</v>
      </c>
      <c r="M13" s="68">
        <v>3843</v>
      </c>
      <c r="N13" s="67">
        <v>63471</v>
      </c>
      <c r="O13" s="68">
        <v>4993</v>
      </c>
      <c r="P13" s="67">
        <v>66625</v>
      </c>
      <c r="Q13" s="68">
        <v>5318</v>
      </c>
      <c r="R13" s="61">
        <f t="shared" si="0"/>
        <v>177499</v>
      </c>
      <c r="S13" s="62">
        <f t="shared" si="1"/>
        <v>14154</v>
      </c>
      <c r="T13" s="63">
        <f>S13/I13</f>
        <v>86.3048780487805</v>
      </c>
      <c r="U13" s="64">
        <v>35210</v>
      </c>
      <c r="V13" s="65">
        <f>IF(U13&lt;&gt;0,-(U13-S13)/U13,"")</f>
        <v>-0.5980119284294234</v>
      </c>
      <c r="W13" s="71">
        <v>643426</v>
      </c>
      <c r="X13" s="72">
        <v>55951</v>
      </c>
      <c r="Y13" s="63">
        <f>X13/I13</f>
        <v>341.1646341463415</v>
      </c>
      <c r="Z13" s="58">
        <v>55951</v>
      </c>
      <c r="AA13" s="80">
        <f>IF(Z13&lt;&gt;0,-(Z13-X13)/Z13,"")</f>
        <v>0</v>
      </c>
      <c r="AB13" s="74">
        <v>1635698</v>
      </c>
      <c r="AC13" s="75">
        <v>142590</v>
      </c>
      <c r="AD13" s="120">
        <v>2574</v>
      </c>
      <c r="AE13" s="28"/>
    </row>
    <row r="14" spans="1:31" s="29" customFormat="1" ht="11.25">
      <c r="A14" s="31">
        <v>8</v>
      </c>
      <c r="B14" s="30"/>
      <c r="C14" s="49" t="s">
        <v>101</v>
      </c>
      <c r="D14" s="51" t="s">
        <v>101</v>
      </c>
      <c r="E14" s="66">
        <v>42538</v>
      </c>
      <c r="F14" s="52" t="s">
        <v>46</v>
      </c>
      <c r="G14" s="53">
        <v>168</v>
      </c>
      <c r="H14" s="53">
        <v>165</v>
      </c>
      <c r="I14" s="70">
        <v>165</v>
      </c>
      <c r="J14" s="54">
        <v>168</v>
      </c>
      <c r="K14" s="55">
        <v>2</v>
      </c>
      <c r="L14" s="67">
        <v>30066.63</v>
      </c>
      <c r="M14" s="68">
        <v>2482</v>
      </c>
      <c r="N14" s="67">
        <v>51110.7</v>
      </c>
      <c r="O14" s="68">
        <v>4092</v>
      </c>
      <c r="P14" s="67">
        <v>58448.5</v>
      </c>
      <c r="Q14" s="68">
        <v>4737</v>
      </c>
      <c r="R14" s="61">
        <f t="shared" si="0"/>
        <v>139625.83000000002</v>
      </c>
      <c r="S14" s="62">
        <f t="shared" si="1"/>
        <v>11311</v>
      </c>
      <c r="T14" s="63">
        <f>S14/I14</f>
        <v>68.55151515151515</v>
      </c>
      <c r="U14" s="64">
        <v>22331</v>
      </c>
      <c r="V14" s="65">
        <f>IF(U14&lt;&gt;0,-(U14-S14)/U14,"")</f>
        <v>-0.49348439389189913</v>
      </c>
      <c r="W14" s="71">
        <v>428480.94</v>
      </c>
      <c r="X14" s="73">
        <v>35474</v>
      </c>
      <c r="Y14" s="63">
        <f>X14/I14</f>
        <v>214.9939393939394</v>
      </c>
      <c r="Z14" s="79">
        <v>35474</v>
      </c>
      <c r="AA14" s="80">
        <f>IF(Z14&lt;&gt;0,-(Z14-X14)/Z14,"")</f>
        <v>0</v>
      </c>
      <c r="AB14" s="74">
        <v>568106.77</v>
      </c>
      <c r="AC14" s="75">
        <v>46785</v>
      </c>
      <c r="AD14" s="120">
        <v>2582</v>
      </c>
      <c r="AE14" s="28"/>
    </row>
    <row r="15" spans="1:31" s="29" customFormat="1" ht="11.25">
      <c r="A15" s="31">
        <v>9</v>
      </c>
      <c r="B15" s="30"/>
      <c r="C15" s="49" t="s">
        <v>104</v>
      </c>
      <c r="D15" s="51" t="s">
        <v>104</v>
      </c>
      <c r="E15" s="66">
        <v>42538</v>
      </c>
      <c r="F15" s="52" t="s">
        <v>5</v>
      </c>
      <c r="G15" s="53">
        <v>185</v>
      </c>
      <c r="H15" s="53">
        <v>185</v>
      </c>
      <c r="I15" s="70">
        <v>184</v>
      </c>
      <c r="J15" s="54">
        <v>185</v>
      </c>
      <c r="K15" s="55">
        <v>2</v>
      </c>
      <c r="L15" s="67">
        <v>27437</v>
      </c>
      <c r="M15" s="68">
        <v>2406</v>
      </c>
      <c r="N15" s="67">
        <v>39546.5</v>
      </c>
      <c r="O15" s="68">
        <v>3419</v>
      </c>
      <c r="P15" s="67">
        <v>56568</v>
      </c>
      <c r="Q15" s="68">
        <v>4924</v>
      </c>
      <c r="R15" s="61">
        <f t="shared" si="0"/>
        <v>123551.5</v>
      </c>
      <c r="S15" s="62">
        <f t="shared" si="1"/>
        <v>10749</v>
      </c>
      <c r="T15" s="63">
        <f>S15/I15</f>
        <v>58.41847826086956</v>
      </c>
      <c r="U15" s="64">
        <v>26088</v>
      </c>
      <c r="V15" s="65">
        <f>IF(U15&lt;&gt;0,-(U15-S15)/U15,"")</f>
        <v>-0.5879714811407544</v>
      </c>
      <c r="W15" s="71">
        <v>405093.189</v>
      </c>
      <c r="X15" s="72">
        <v>37981</v>
      </c>
      <c r="Y15" s="63">
        <f>X15/I15</f>
        <v>206.41847826086956</v>
      </c>
      <c r="Z15" s="79">
        <v>37981</v>
      </c>
      <c r="AA15" s="80">
        <f>IF(Z15&lt;&gt;0,-(Z15-X15)/Z15,"")</f>
        <v>0</v>
      </c>
      <c r="AB15" s="76">
        <v>528644.68</v>
      </c>
      <c r="AC15" s="77">
        <v>48730</v>
      </c>
      <c r="AD15" s="120">
        <v>2538</v>
      </c>
      <c r="AE15" s="28"/>
    </row>
    <row r="16" spans="1:31" s="29" customFormat="1" ht="11.25">
      <c r="A16" s="31">
        <v>10</v>
      </c>
      <c r="B16" s="30"/>
      <c r="C16" s="50" t="s">
        <v>111</v>
      </c>
      <c r="D16" s="56" t="s">
        <v>110</v>
      </c>
      <c r="E16" s="81">
        <v>42538</v>
      </c>
      <c r="F16" s="52" t="s">
        <v>42</v>
      </c>
      <c r="G16" s="57">
        <v>64</v>
      </c>
      <c r="H16" s="57">
        <v>61</v>
      </c>
      <c r="I16" s="70">
        <v>61</v>
      </c>
      <c r="J16" s="53">
        <v>64</v>
      </c>
      <c r="K16" s="55">
        <v>2</v>
      </c>
      <c r="L16" s="67">
        <v>19807</v>
      </c>
      <c r="M16" s="68">
        <v>1390</v>
      </c>
      <c r="N16" s="67">
        <v>26752</v>
      </c>
      <c r="O16" s="68">
        <v>1837</v>
      </c>
      <c r="P16" s="67">
        <v>26446</v>
      </c>
      <c r="Q16" s="68">
        <v>1839</v>
      </c>
      <c r="R16" s="61">
        <f t="shared" si="0"/>
        <v>73005</v>
      </c>
      <c r="S16" s="62">
        <f t="shared" si="1"/>
        <v>5066</v>
      </c>
      <c r="T16" s="63">
        <f>S16/I16</f>
        <v>83.04918032786885</v>
      </c>
      <c r="U16" s="64">
        <v>9035</v>
      </c>
      <c r="V16" s="65">
        <f>IF(U16&lt;&gt;0,-(U16-S16)/U16,"")</f>
        <v>-0.4392916436081904</v>
      </c>
      <c r="W16" s="71">
        <v>211124</v>
      </c>
      <c r="X16" s="73">
        <v>15993</v>
      </c>
      <c r="Y16" s="63">
        <f>X16/I16</f>
        <v>262.1803278688525</v>
      </c>
      <c r="Z16" s="58">
        <v>15993</v>
      </c>
      <c r="AA16" s="80">
        <f>IF(Z16&lt;&gt;0,-(Z16-X16)/Z16,"")</f>
        <v>0</v>
      </c>
      <c r="AB16" s="74">
        <v>284129</v>
      </c>
      <c r="AC16" s="75">
        <v>21059</v>
      </c>
      <c r="AD16" s="120">
        <v>2588</v>
      </c>
      <c r="AE16" s="28"/>
    </row>
    <row r="17" spans="1:31" s="29" customFormat="1" ht="11.25">
      <c r="A17" s="31">
        <v>11</v>
      </c>
      <c r="B17" s="30"/>
      <c r="C17" s="49" t="s">
        <v>106</v>
      </c>
      <c r="D17" s="51" t="s">
        <v>107</v>
      </c>
      <c r="E17" s="66">
        <v>42538</v>
      </c>
      <c r="F17" s="52" t="s">
        <v>1</v>
      </c>
      <c r="G17" s="53">
        <v>97</v>
      </c>
      <c r="H17" s="53">
        <v>66</v>
      </c>
      <c r="I17" s="70">
        <v>66</v>
      </c>
      <c r="J17" s="53">
        <v>97</v>
      </c>
      <c r="K17" s="55">
        <v>2</v>
      </c>
      <c r="L17" s="67">
        <v>13892.5</v>
      </c>
      <c r="M17" s="68">
        <v>1026</v>
      </c>
      <c r="N17" s="67">
        <v>17537.5</v>
      </c>
      <c r="O17" s="68">
        <v>1342</v>
      </c>
      <c r="P17" s="67">
        <v>21280</v>
      </c>
      <c r="Q17" s="68">
        <v>1641</v>
      </c>
      <c r="R17" s="61">
        <f t="shared" si="0"/>
        <v>52710</v>
      </c>
      <c r="S17" s="62">
        <f t="shared" si="1"/>
        <v>4009</v>
      </c>
      <c r="T17" s="63">
        <f>S17/I17</f>
        <v>60.74242424242424</v>
      </c>
      <c r="U17" s="64">
        <v>9816</v>
      </c>
      <c r="V17" s="65">
        <f>IF(U17&lt;&gt;0,-(U17-S17)/U17,"")</f>
        <v>-0.5915851670741646</v>
      </c>
      <c r="W17" s="71">
        <v>189841.81</v>
      </c>
      <c r="X17" s="72">
        <v>16139</v>
      </c>
      <c r="Y17" s="63">
        <f>X17/I17</f>
        <v>244.53030303030303</v>
      </c>
      <c r="Z17" s="79">
        <v>16139</v>
      </c>
      <c r="AA17" s="80">
        <f>IF(Z17&lt;&gt;0,-(Z17-X17)/Z17,"")</f>
        <v>0</v>
      </c>
      <c r="AB17" s="78">
        <v>242551.81</v>
      </c>
      <c r="AC17" s="79">
        <v>20148</v>
      </c>
      <c r="AD17" s="120">
        <v>2420</v>
      </c>
      <c r="AE17" s="28"/>
    </row>
    <row r="18" spans="1:31" s="29" customFormat="1" ht="11.25">
      <c r="A18" s="31">
        <v>12</v>
      </c>
      <c r="B18" s="88" t="s">
        <v>26</v>
      </c>
      <c r="C18" s="50" t="s">
        <v>123</v>
      </c>
      <c r="D18" s="56" t="s">
        <v>121</v>
      </c>
      <c r="E18" s="81">
        <v>42545</v>
      </c>
      <c r="F18" s="52" t="s">
        <v>4</v>
      </c>
      <c r="G18" s="57">
        <v>122</v>
      </c>
      <c r="H18" s="57">
        <v>122</v>
      </c>
      <c r="I18" s="70">
        <v>122</v>
      </c>
      <c r="J18" s="54" t="s">
        <v>37</v>
      </c>
      <c r="K18" s="55">
        <v>1</v>
      </c>
      <c r="L18" s="67">
        <v>9660.5</v>
      </c>
      <c r="M18" s="68">
        <v>836</v>
      </c>
      <c r="N18" s="67">
        <v>17898.5</v>
      </c>
      <c r="O18" s="68">
        <v>1407</v>
      </c>
      <c r="P18" s="67">
        <v>19207</v>
      </c>
      <c r="Q18" s="68">
        <v>1665</v>
      </c>
      <c r="R18" s="61">
        <f t="shared" si="0"/>
        <v>46766</v>
      </c>
      <c r="S18" s="62">
        <f t="shared" si="1"/>
        <v>3908</v>
      </c>
      <c r="T18" s="63">
        <f>S18/I18</f>
        <v>32.032786885245905</v>
      </c>
      <c r="U18" s="64"/>
      <c r="V18" s="65"/>
      <c r="W18" s="71"/>
      <c r="X18" s="72"/>
      <c r="Y18" s="63"/>
      <c r="Z18" s="58"/>
      <c r="AA18" s="80"/>
      <c r="AB18" s="74">
        <v>46766</v>
      </c>
      <c r="AC18" s="75">
        <v>3908</v>
      </c>
      <c r="AD18" s="120">
        <v>2528</v>
      </c>
      <c r="AE18" s="28"/>
    </row>
    <row r="19" spans="1:31" s="29" customFormat="1" ht="11.25">
      <c r="A19" s="31">
        <v>13</v>
      </c>
      <c r="B19" s="30"/>
      <c r="C19" s="50" t="s">
        <v>69</v>
      </c>
      <c r="D19" s="60" t="s">
        <v>69</v>
      </c>
      <c r="E19" s="81">
        <v>42509</v>
      </c>
      <c r="F19" s="52" t="s">
        <v>4</v>
      </c>
      <c r="G19" s="57">
        <v>325</v>
      </c>
      <c r="H19" s="57">
        <v>43</v>
      </c>
      <c r="I19" s="70">
        <v>43</v>
      </c>
      <c r="J19" s="54">
        <v>146</v>
      </c>
      <c r="K19" s="55">
        <v>6</v>
      </c>
      <c r="L19" s="67">
        <v>7927.5</v>
      </c>
      <c r="M19" s="68">
        <v>501</v>
      </c>
      <c r="N19" s="67">
        <v>12262</v>
      </c>
      <c r="O19" s="68">
        <v>766</v>
      </c>
      <c r="P19" s="67">
        <v>13531.5</v>
      </c>
      <c r="Q19" s="68">
        <v>873</v>
      </c>
      <c r="R19" s="61">
        <f t="shared" si="0"/>
        <v>33721</v>
      </c>
      <c r="S19" s="62">
        <f t="shared" si="1"/>
        <v>2140</v>
      </c>
      <c r="T19" s="63">
        <f>S19/I19</f>
        <v>49.76744186046512</v>
      </c>
      <c r="U19" s="64">
        <v>10988</v>
      </c>
      <c r="V19" s="65">
        <f>IF(U19&lt;&gt;0,-(U19-S19)/U19,"")</f>
        <v>-0.805242082271569</v>
      </c>
      <c r="W19" s="71">
        <v>238720.38</v>
      </c>
      <c r="X19" s="72">
        <v>18276</v>
      </c>
      <c r="Y19" s="63">
        <f>X19/I19</f>
        <v>425.0232558139535</v>
      </c>
      <c r="Z19" s="58">
        <v>18276</v>
      </c>
      <c r="AA19" s="80">
        <f>IF(Z19&lt;&gt;0,-(Z19-X19)/Z19,"")</f>
        <v>0</v>
      </c>
      <c r="AB19" s="74">
        <v>7129217.22</v>
      </c>
      <c r="AC19" s="75">
        <v>543337</v>
      </c>
      <c r="AD19" s="120">
        <v>2525</v>
      </c>
      <c r="AE19" s="28"/>
    </row>
    <row r="20" spans="1:31" s="29" customFormat="1" ht="11.25">
      <c r="A20" s="31">
        <v>14</v>
      </c>
      <c r="B20" s="27"/>
      <c r="C20" s="50" t="s">
        <v>63</v>
      </c>
      <c r="D20" s="56" t="s">
        <v>62</v>
      </c>
      <c r="E20" s="81">
        <v>42503</v>
      </c>
      <c r="F20" s="52" t="s">
        <v>43</v>
      </c>
      <c r="G20" s="57">
        <v>305</v>
      </c>
      <c r="H20" s="57">
        <v>23</v>
      </c>
      <c r="I20" s="70">
        <v>23</v>
      </c>
      <c r="J20" s="53">
        <v>76</v>
      </c>
      <c r="K20" s="55">
        <v>7</v>
      </c>
      <c r="L20" s="67">
        <v>6773</v>
      </c>
      <c r="M20" s="68">
        <v>880</v>
      </c>
      <c r="N20" s="67">
        <v>7861</v>
      </c>
      <c r="O20" s="68">
        <v>583</v>
      </c>
      <c r="P20" s="67">
        <v>7336</v>
      </c>
      <c r="Q20" s="68">
        <v>530</v>
      </c>
      <c r="R20" s="61">
        <f t="shared" si="0"/>
        <v>21970</v>
      </c>
      <c r="S20" s="62">
        <f t="shared" si="1"/>
        <v>1993</v>
      </c>
      <c r="T20" s="63">
        <f>S20/I20</f>
        <v>86.65217391304348</v>
      </c>
      <c r="U20" s="64">
        <v>6093</v>
      </c>
      <c r="V20" s="65">
        <f>IF(U20&lt;&gt;0,-(U20-S20)/U20,"")</f>
        <v>-0.6729033316921057</v>
      </c>
      <c r="W20" s="71">
        <v>129438</v>
      </c>
      <c r="X20" s="72">
        <v>10297</v>
      </c>
      <c r="Y20" s="63">
        <f>X20/I20</f>
        <v>447.69565217391306</v>
      </c>
      <c r="Z20" s="58">
        <v>10297</v>
      </c>
      <c r="AA20" s="80">
        <f>IF(Z20&lt;&gt;0,-(Z20-X20)/Z20,"")</f>
        <v>0</v>
      </c>
      <c r="AB20" s="74">
        <v>5130136</v>
      </c>
      <c r="AC20" s="75">
        <v>447135</v>
      </c>
      <c r="AD20" s="120">
        <v>2530</v>
      </c>
      <c r="AE20" s="28"/>
    </row>
    <row r="21" spans="1:31" s="29" customFormat="1" ht="11.25">
      <c r="A21" s="31">
        <v>15</v>
      </c>
      <c r="B21" s="30"/>
      <c r="C21" s="50" t="s">
        <v>76</v>
      </c>
      <c r="D21" s="56" t="s">
        <v>77</v>
      </c>
      <c r="E21" s="81">
        <v>42517</v>
      </c>
      <c r="F21" s="52" t="s">
        <v>43</v>
      </c>
      <c r="G21" s="57">
        <v>132</v>
      </c>
      <c r="H21" s="57">
        <v>12</v>
      </c>
      <c r="I21" s="70">
        <v>12</v>
      </c>
      <c r="J21" s="53">
        <v>29</v>
      </c>
      <c r="K21" s="55">
        <v>5</v>
      </c>
      <c r="L21" s="67">
        <v>5148</v>
      </c>
      <c r="M21" s="68">
        <v>270</v>
      </c>
      <c r="N21" s="67">
        <v>6988</v>
      </c>
      <c r="O21" s="68">
        <v>348</v>
      </c>
      <c r="P21" s="67">
        <v>8428</v>
      </c>
      <c r="Q21" s="68">
        <v>434</v>
      </c>
      <c r="R21" s="61">
        <f t="shared" si="0"/>
        <v>20564</v>
      </c>
      <c r="S21" s="62">
        <f t="shared" si="1"/>
        <v>1052</v>
      </c>
      <c r="T21" s="63">
        <f>S21/I21</f>
        <v>87.66666666666667</v>
      </c>
      <c r="U21" s="64">
        <v>2158</v>
      </c>
      <c r="V21" s="65">
        <f>IF(U21&lt;&gt;0,-(U21-S21)/U21,"")</f>
        <v>-0.5125115848007414</v>
      </c>
      <c r="W21" s="71">
        <v>56334</v>
      </c>
      <c r="X21" s="72">
        <v>3593</v>
      </c>
      <c r="Y21" s="63">
        <f>X21/I21</f>
        <v>299.4166666666667</v>
      </c>
      <c r="Z21" s="58">
        <v>3593</v>
      </c>
      <c r="AA21" s="80">
        <f>IF(Z21&lt;&gt;0,-(Z21-X21)/Z21,"")</f>
        <v>0</v>
      </c>
      <c r="AB21" s="74">
        <v>1078984</v>
      </c>
      <c r="AC21" s="75">
        <v>82247</v>
      </c>
      <c r="AD21" s="120">
        <v>2549</v>
      </c>
      <c r="AE21" s="28"/>
    </row>
    <row r="22" spans="1:31" s="29" customFormat="1" ht="11.25">
      <c r="A22" s="31">
        <v>16</v>
      </c>
      <c r="B22" s="88" t="s">
        <v>26</v>
      </c>
      <c r="C22" s="49" t="s">
        <v>118</v>
      </c>
      <c r="D22" s="51" t="s">
        <v>119</v>
      </c>
      <c r="E22" s="66">
        <v>42545</v>
      </c>
      <c r="F22" s="52" t="s">
        <v>46</v>
      </c>
      <c r="G22" s="53">
        <v>15</v>
      </c>
      <c r="H22" s="53">
        <v>15</v>
      </c>
      <c r="I22" s="70">
        <v>15</v>
      </c>
      <c r="J22" s="54" t="s">
        <v>37</v>
      </c>
      <c r="K22" s="55">
        <v>1</v>
      </c>
      <c r="L22" s="67">
        <v>3974.5</v>
      </c>
      <c r="M22" s="68">
        <v>236</v>
      </c>
      <c r="N22" s="67">
        <v>7004.5</v>
      </c>
      <c r="O22" s="68">
        <v>410</v>
      </c>
      <c r="P22" s="67">
        <v>8988</v>
      </c>
      <c r="Q22" s="68">
        <v>485</v>
      </c>
      <c r="R22" s="61">
        <f t="shared" si="0"/>
        <v>19967</v>
      </c>
      <c r="S22" s="62">
        <f t="shared" si="1"/>
        <v>1131</v>
      </c>
      <c r="T22" s="63">
        <f>S22/I22</f>
        <v>75.4</v>
      </c>
      <c r="U22" s="64"/>
      <c r="V22" s="65"/>
      <c r="W22" s="71"/>
      <c r="X22" s="73"/>
      <c r="Y22" s="63"/>
      <c r="Z22" s="79"/>
      <c r="AA22" s="80"/>
      <c r="AB22" s="74">
        <v>19967</v>
      </c>
      <c r="AC22" s="75">
        <v>1131</v>
      </c>
      <c r="AD22" s="120">
        <v>2566</v>
      </c>
      <c r="AE22" s="28"/>
    </row>
    <row r="23" spans="1:31" s="29" customFormat="1" ht="11.25">
      <c r="A23" s="31">
        <v>17</v>
      </c>
      <c r="B23" s="30"/>
      <c r="C23" s="50" t="s">
        <v>74</v>
      </c>
      <c r="D23" s="56" t="s">
        <v>75</v>
      </c>
      <c r="E23" s="81">
        <v>42517</v>
      </c>
      <c r="F23" s="52" t="s">
        <v>42</v>
      </c>
      <c r="G23" s="57">
        <v>266</v>
      </c>
      <c r="H23" s="57">
        <v>21</v>
      </c>
      <c r="I23" s="70">
        <v>21</v>
      </c>
      <c r="J23" s="53">
        <v>125</v>
      </c>
      <c r="K23" s="55">
        <v>5</v>
      </c>
      <c r="L23" s="67">
        <v>4065</v>
      </c>
      <c r="M23" s="68">
        <v>253</v>
      </c>
      <c r="N23" s="67">
        <v>6026</v>
      </c>
      <c r="O23" s="68">
        <v>389</v>
      </c>
      <c r="P23" s="67">
        <v>6956</v>
      </c>
      <c r="Q23" s="68">
        <v>423</v>
      </c>
      <c r="R23" s="61">
        <f t="shared" si="0"/>
        <v>17047</v>
      </c>
      <c r="S23" s="62">
        <f t="shared" si="1"/>
        <v>1065</v>
      </c>
      <c r="T23" s="63">
        <f>S23/I23</f>
        <v>50.714285714285715</v>
      </c>
      <c r="U23" s="64">
        <v>9407</v>
      </c>
      <c r="V23" s="65">
        <f>IF(U23&lt;&gt;0,-(U23-S23)/U23,"")</f>
        <v>-0.8867864356330393</v>
      </c>
      <c r="W23" s="71">
        <v>200463</v>
      </c>
      <c r="X23" s="73">
        <v>15978</v>
      </c>
      <c r="Y23" s="63">
        <f>X23/I23</f>
        <v>760.8571428571429</v>
      </c>
      <c r="Z23" s="58">
        <v>15978</v>
      </c>
      <c r="AA23" s="80">
        <f>IF(Z23&lt;&gt;0,-(Z23-X23)/Z23,"")</f>
        <v>0</v>
      </c>
      <c r="AB23" s="74">
        <v>2353472</v>
      </c>
      <c r="AC23" s="75">
        <v>190659</v>
      </c>
      <c r="AD23" s="120">
        <v>2545</v>
      </c>
      <c r="AE23" s="28"/>
    </row>
    <row r="24" spans="1:31" s="29" customFormat="1" ht="11.25">
      <c r="A24" s="31">
        <v>18</v>
      </c>
      <c r="B24" s="30"/>
      <c r="C24" s="50" t="s">
        <v>108</v>
      </c>
      <c r="D24" s="56" t="s">
        <v>109</v>
      </c>
      <c r="E24" s="81">
        <v>42538</v>
      </c>
      <c r="F24" s="52" t="s">
        <v>4</v>
      </c>
      <c r="G24" s="57">
        <v>103</v>
      </c>
      <c r="H24" s="57">
        <v>26</v>
      </c>
      <c r="I24" s="70">
        <v>26</v>
      </c>
      <c r="J24" s="54">
        <v>103</v>
      </c>
      <c r="K24" s="55">
        <v>2</v>
      </c>
      <c r="L24" s="67">
        <v>3196.5</v>
      </c>
      <c r="M24" s="68">
        <v>223</v>
      </c>
      <c r="N24" s="67">
        <v>3989</v>
      </c>
      <c r="O24" s="68">
        <v>292</v>
      </c>
      <c r="P24" s="67">
        <v>4634.5</v>
      </c>
      <c r="Q24" s="68">
        <v>333</v>
      </c>
      <c r="R24" s="61">
        <f t="shared" si="0"/>
        <v>11820</v>
      </c>
      <c r="S24" s="62">
        <f t="shared" si="1"/>
        <v>848</v>
      </c>
      <c r="T24" s="63">
        <f>S24/I24</f>
        <v>32.61538461538461</v>
      </c>
      <c r="U24" s="64">
        <v>4566</v>
      </c>
      <c r="V24" s="65">
        <f>IF(U24&lt;&gt;0,-(U24-S24)/U24,"")</f>
        <v>-0.8142794568550153</v>
      </c>
      <c r="W24" s="71">
        <v>90925.92</v>
      </c>
      <c r="X24" s="72">
        <v>7931</v>
      </c>
      <c r="Y24" s="63">
        <f>X24/I24</f>
        <v>305.03846153846155</v>
      </c>
      <c r="Z24" s="58">
        <v>7931</v>
      </c>
      <c r="AA24" s="80">
        <f>IF(Z24&lt;&gt;0,-(Z24-X24)/Z24,"")</f>
        <v>0</v>
      </c>
      <c r="AB24" s="74">
        <v>102745.92</v>
      </c>
      <c r="AC24" s="75">
        <v>8779</v>
      </c>
      <c r="AD24" s="120">
        <v>2587</v>
      </c>
      <c r="AE24" s="28"/>
    </row>
    <row r="25" spans="1:31" s="29" customFormat="1" ht="11.25">
      <c r="A25" s="31">
        <v>19</v>
      </c>
      <c r="B25" s="30"/>
      <c r="C25" s="49" t="s">
        <v>70</v>
      </c>
      <c r="D25" s="51" t="s">
        <v>70</v>
      </c>
      <c r="E25" s="66">
        <v>42517</v>
      </c>
      <c r="F25" s="52" t="s">
        <v>44</v>
      </c>
      <c r="G25" s="53">
        <v>97</v>
      </c>
      <c r="H25" s="53">
        <v>21</v>
      </c>
      <c r="I25" s="70">
        <v>21</v>
      </c>
      <c r="J25" s="54">
        <v>38</v>
      </c>
      <c r="K25" s="55">
        <v>5</v>
      </c>
      <c r="L25" s="67">
        <v>2385</v>
      </c>
      <c r="M25" s="68">
        <v>216</v>
      </c>
      <c r="N25" s="67">
        <v>3494</v>
      </c>
      <c r="O25" s="68">
        <v>314</v>
      </c>
      <c r="P25" s="67">
        <v>5291.5</v>
      </c>
      <c r="Q25" s="68">
        <v>475</v>
      </c>
      <c r="R25" s="61">
        <f t="shared" si="0"/>
        <v>11170.5</v>
      </c>
      <c r="S25" s="62">
        <f t="shared" si="1"/>
        <v>1005</v>
      </c>
      <c r="T25" s="63">
        <f>S25/I25</f>
        <v>47.857142857142854</v>
      </c>
      <c r="U25" s="64">
        <v>2849</v>
      </c>
      <c r="V25" s="65">
        <f>IF(U25&lt;&gt;0,-(U25-S25)/U25,"")</f>
        <v>-0.6472446472446473</v>
      </c>
      <c r="W25" s="71">
        <v>50878.5</v>
      </c>
      <c r="X25" s="72">
        <v>4831</v>
      </c>
      <c r="Y25" s="63">
        <f>X25/I25</f>
        <v>230.04761904761904</v>
      </c>
      <c r="Z25" s="79">
        <v>4831</v>
      </c>
      <c r="AA25" s="80">
        <f>IF(Z25&lt;&gt;0,-(Z25-X25)/Z25,"")</f>
        <v>0</v>
      </c>
      <c r="AB25" s="76">
        <v>792524.25</v>
      </c>
      <c r="AC25" s="77">
        <v>77563</v>
      </c>
      <c r="AD25" s="120">
        <v>2553</v>
      </c>
      <c r="AE25" s="28"/>
    </row>
    <row r="26" spans="1:31" s="29" customFormat="1" ht="11.25">
      <c r="A26" s="31">
        <v>20</v>
      </c>
      <c r="B26" s="88" t="s">
        <v>26</v>
      </c>
      <c r="C26" s="49" t="s">
        <v>125</v>
      </c>
      <c r="D26" s="59" t="s">
        <v>124</v>
      </c>
      <c r="E26" s="66">
        <v>42545</v>
      </c>
      <c r="F26" s="52" t="s">
        <v>48</v>
      </c>
      <c r="G26" s="53">
        <v>7</v>
      </c>
      <c r="H26" s="53">
        <v>1</v>
      </c>
      <c r="I26" s="70">
        <v>1</v>
      </c>
      <c r="J26" s="54" t="s">
        <v>37</v>
      </c>
      <c r="K26" s="55">
        <v>1</v>
      </c>
      <c r="L26" s="67">
        <v>1764.5</v>
      </c>
      <c r="M26" s="68">
        <v>145</v>
      </c>
      <c r="N26" s="67">
        <v>3141.5</v>
      </c>
      <c r="O26" s="68">
        <v>222</v>
      </c>
      <c r="P26" s="67">
        <v>3911</v>
      </c>
      <c r="Q26" s="68">
        <v>255</v>
      </c>
      <c r="R26" s="61">
        <f t="shared" si="0"/>
        <v>8817</v>
      </c>
      <c r="S26" s="62">
        <f t="shared" si="1"/>
        <v>622</v>
      </c>
      <c r="T26" s="63">
        <f>S26/I26</f>
        <v>622</v>
      </c>
      <c r="U26" s="64"/>
      <c r="V26" s="65"/>
      <c r="W26" s="71"/>
      <c r="X26" s="72"/>
      <c r="Y26" s="63"/>
      <c r="Z26" s="79"/>
      <c r="AA26" s="80"/>
      <c r="AB26" s="76">
        <v>8817</v>
      </c>
      <c r="AC26" s="77">
        <v>622</v>
      </c>
      <c r="AD26" s="120">
        <v>2590</v>
      </c>
      <c r="AE26" s="28"/>
    </row>
    <row r="27" spans="1:31" s="29" customFormat="1" ht="11.25">
      <c r="A27" s="31">
        <v>21</v>
      </c>
      <c r="B27" s="30"/>
      <c r="C27" s="49" t="s">
        <v>61</v>
      </c>
      <c r="D27" s="51" t="s">
        <v>61</v>
      </c>
      <c r="E27" s="66">
        <v>42503</v>
      </c>
      <c r="F27" s="52" t="s">
        <v>5</v>
      </c>
      <c r="G27" s="53">
        <v>278</v>
      </c>
      <c r="H27" s="53">
        <v>12</v>
      </c>
      <c r="I27" s="70">
        <v>12</v>
      </c>
      <c r="J27" s="54">
        <v>56</v>
      </c>
      <c r="K27" s="55">
        <v>7</v>
      </c>
      <c r="L27" s="67">
        <v>2002</v>
      </c>
      <c r="M27" s="68">
        <v>197</v>
      </c>
      <c r="N27" s="67">
        <v>2370</v>
      </c>
      <c r="O27" s="68">
        <v>234</v>
      </c>
      <c r="P27" s="67">
        <v>3878</v>
      </c>
      <c r="Q27" s="68">
        <v>350</v>
      </c>
      <c r="R27" s="61">
        <f t="shared" si="0"/>
        <v>8250</v>
      </c>
      <c r="S27" s="62">
        <f t="shared" si="1"/>
        <v>781</v>
      </c>
      <c r="T27" s="63">
        <f>S27/I27</f>
        <v>65.08333333333333</v>
      </c>
      <c r="U27" s="64">
        <v>5163</v>
      </c>
      <c r="V27" s="65">
        <f>IF(U27&lt;&gt;0,-(U27-S27)/U27,"")</f>
        <v>-0.8487313577377493</v>
      </c>
      <c r="W27" s="71">
        <v>89060</v>
      </c>
      <c r="X27" s="72">
        <v>8316</v>
      </c>
      <c r="Y27" s="63">
        <f>X27/I27</f>
        <v>693</v>
      </c>
      <c r="Z27" s="79">
        <v>8316</v>
      </c>
      <c r="AA27" s="80">
        <f>IF(Z27&lt;&gt;0,-(Z27-X27)/Z27,"")</f>
        <v>0</v>
      </c>
      <c r="AB27" s="76">
        <v>3876605.22</v>
      </c>
      <c r="AC27" s="77">
        <v>365487</v>
      </c>
      <c r="AD27" s="120">
        <v>2531</v>
      </c>
      <c r="AE27" s="28"/>
    </row>
    <row r="28" spans="1:31" s="29" customFormat="1" ht="11.25">
      <c r="A28" s="31">
        <v>22</v>
      </c>
      <c r="B28" s="88" t="s">
        <v>26</v>
      </c>
      <c r="C28" s="49" t="s">
        <v>115</v>
      </c>
      <c r="D28" s="51" t="s">
        <v>115</v>
      </c>
      <c r="E28" s="66">
        <v>42545</v>
      </c>
      <c r="F28" s="52" t="s">
        <v>5</v>
      </c>
      <c r="G28" s="53">
        <v>18</v>
      </c>
      <c r="H28" s="53">
        <v>18</v>
      </c>
      <c r="I28" s="70">
        <v>18</v>
      </c>
      <c r="J28" s="54" t="s">
        <v>37</v>
      </c>
      <c r="K28" s="55">
        <v>1</v>
      </c>
      <c r="L28" s="67">
        <v>1598.5</v>
      </c>
      <c r="M28" s="68">
        <v>134</v>
      </c>
      <c r="N28" s="67">
        <v>1924.5</v>
      </c>
      <c r="O28" s="68">
        <v>147</v>
      </c>
      <c r="P28" s="67">
        <v>3003</v>
      </c>
      <c r="Q28" s="68">
        <v>243</v>
      </c>
      <c r="R28" s="61">
        <f t="shared" si="0"/>
        <v>6526</v>
      </c>
      <c r="S28" s="62">
        <f t="shared" si="1"/>
        <v>524</v>
      </c>
      <c r="T28" s="63">
        <f>S28/I28</f>
        <v>29.11111111111111</v>
      </c>
      <c r="U28" s="64"/>
      <c r="V28" s="65"/>
      <c r="W28" s="71"/>
      <c r="X28" s="72"/>
      <c r="Y28" s="63"/>
      <c r="Z28" s="79"/>
      <c r="AA28" s="80"/>
      <c r="AB28" s="76">
        <v>6526</v>
      </c>
      <c r="AC28" s="77">
        <v>524</v>
      </c>
      <c r="AD28" s="120">
        <v>2563</v>
      </c>
      <c r="AE28" s="28"/>
    </row>
    <row r="29" spans="1:31" s="29" customFormat="1" ht="11.25">
      <c r="A29" s="31">
        <v>23</v>
      </c>
      <c r="B29" s="30"/>
      <c r="C29" s="49" t="s">
        <v>64</v>
      </c>
      <c r="D29" s="51" t="s">
        <v>65</v>
      </c>
      <c r="E29" s="66">
        <v>42510</v>
      </c>
      <c r="F29" s="52" t="s">
        <v>44</v>
      </c>
      <c r="G29" s="53">
        <v>121</v>
      </c>
      <c r="H29" s="53">
        <v>2</v>
      </c>
      <c r="I29" s="70">
        <v>2</v>
      </c>
      <c r="J29" s="54">
        <v>6</v>
      </c>
      <c r="K29" s="55">
        <v>6</v>
      </c>
      <c r="L29" s="67">
        <v>976.5</v>
      </c>
      <c r="M29" s="68">
        <v>34</v>
      </c>
      <c r="N29" s="67">
        <v>1546</v>
      </c>
      <c r="O29" s="68">
        <v>58</v>
      </c>
      <c r="P29" s="67">
        <v>2555</v>
      </c>
      <c r="Q29" s="68">
        <v>100</v>
      </c>
      <c r="R29" s="61">
        <f t="shared" si="0"/>
        <v>5077.5</v>
      </c>
      <c r="S29" s="62">
        <f t="shared" si="1"/>
        <v>192</v>
      </c>
      <c r="T29" s="63">
        <f>S29/I29</f>
        <v>96</v>
      </c>
      <c r="U29" s="64">
        <v>346</v>
      </c>
      <c r="V29" s="65">
        <f>IF(U29&lt;&gt;0,-(U29-S29)/U29,"")</f>
        <v>-0.44508670520231214</v>
      </c>
      <c r="W29" s="71">
        <v>16335</v>
      </c>
      <c r="X29" s="72">
        <v>669</v>
      </c>
      <c r="Y29" s="63">
        <f>X29/I29</f>
        <v>334.5</v>
      </c>
      <c r="Z29" s="79">
        <v>669</v>
      </c>
      <c r="AA29" s="80">
        <f>IF(Z29&lt;&gt;0,-(Z29-X29)/Z29,"")</f>
        <v>0</v>
      </c>
      <c r="AB29" s="76">
        <v>891483.84</v>
      </c>
      <c r="AC29" s="77">
        <v>66705</v>
      </c>
      <c r="AD29" s="120">
        <v>2540</v>
      </c>
      <c r="AE29" s="28"/>
    </row>
    <row r="30" spans="1:31" s="29" customFormat="1" ht="11.25">
      <c r="A30" s="31">
        <v>24</v>
      </c>
      <c r="B30" s="30"/>
      <c r="C30" s="49" t="s">
        <v>98</v>
      </c>
      <c r="D30" s="59" t="s">
        <v>99</v>
      </c>
      <c r="E30" s="66">
        <v>42538</v>
      </c>
      <c r="F30" s="52" t="s">
        <v>48</v>
      </c>
      <c r="G30" s="53">
        <v>8</v>
      </c>
      <c r="H30" s="53">
        <v>7</v>
      </c>
      <c r="I30" s="70">
        <v>7</v>
      </c>
      <c r="J30" s="54">
        <v>8</v>
      </c>
      <c r="K30" s="55">
        <v>2</v>
      </c>
      <c r="L30" s="67">
        <v>1149.5</v>
      </c>
      <c r="M30" s="68">
        <v>71</v>
      </c>
      <c r="N30" s="67">
        <v>1689.5</v>
      </c>
      <c r="O30" s="68">
        <v>102</v>
      </c>
      <c r="P30" s="67">
        <v>1659</v>
      </c>
      <c r="Q30" s="68">
        <v>105</v>
      </c>
      <c r="R30" s="61">
        <f t="shared" si="0"/>
        <v>4498</v>
      </c>
      <c r="S30" s="62">
        <f t="shared" si="1"/>
        <v>278</v>
      </c>
      <c r="T30" s="63">
        <f>S30/I30</f>
        <v>39.714285714285715</v>
      </c>
      <c r="U30" s="64">
        <v>371</v>
      </c>
      <c r="V30" s="65">
        <f>IF(U30&lt;&gt;0,-(U30-S30)/U30,"")</f>
        <v>-0.25067385444743934</v>
      </c>
      <c r="W30" s="71">
        <v>9858.5</v>
      </c>
      <c r="X30" s="72">
        <v>681</v>
      </c>
      <c r="Y30" s="63">
        <f>X30/I30</f>
        <v>97.28571428571429</v>
      </c>
      <c r="Z30" s="79">
        <v>681</v>
      </c>
      <c r="AA30" s="80">
        <f>IF(Z30&lt;&gt;0,-(Z30-X30)/Z30,"")</f>
        <v>0</v>
      </c>
      <c r="AB30" s="76">
        <v>15554.5</v>
      </c>
      <c r="AC30" s="77">
        <v>1074</v>
      </c>
      <c r="AD30" s="120">
        <v>2585</v>
      </c>
      <c r="AE30" s="28"/>
    </row>
    <row r="31" spans="1:31" s="29" customFormat="1" ht="11.25">
      <c r="A31" s="31">
        <v>25</v>
      </c>
      <c r="B31" s="30"/>
      <c r="C31" s="49" t="s">
        <v>50</v>
      </c>
      <c r="D31" s="51" t="s">
        <v>50</v>
      </c>
      <c r="E31" s="66">
        <v>42461</v>
      </c>
      <c r="F31" s="52" t="s">
        <v>1</v>
      </c>
      <c r="G31" s="53">
        <v>200</v>
      </c>
      <c r="H31" s="53">
        <v>16</v>
      </c>
      <c r="I31" s="70">
        <v>16</v>
      </c>
      <c r="J31" s="53">
        <v>16</v>
      </c>
      <c r="K31" s="55">
        <v>12</v>
      </c>
      <c r="L31" s="67">
        <v>1759</v>
      </c>
      <c r="M31" s="68">
        <v>264</v>
      </c>
      <c r="N31" s="67">
        <v>980</v>
      </c>
      <c r="O31" s="68">
        <v>156</v>
      </c>
      <c r="P31" s="67">
        <v>715</v>
      </c>
      <c r="Q31" s="68">
        <v>111</v>
      </c>
      <c r="R31" s="61">
        <f t="shared" si="0"/>
        <v>3454</v>
      </c>
      <c r="S31" s="62">
        <f t="shared" si="1"/>
        <v>531</v>
      </c>
      <c r="T31" s="63">
        <f>S31/I31</f>
        <v>33.1875</v>
      </c>
      <c r="U31" s="64">
        <v>531</v>
      </c>
      <c r="V31" s="65">
        <f>IF(U31&lt;&gt;0,-(U31-S31)/U31,"")</f>
        <v>0</v>
      </c>
      <c r="W31" s="71">
        <v>4588</v>
      </c>
      <c r="X31" s="72">
        <v>715</v>
      </c>
      <c r="Y31" s="63">
        <f>X31/I31</f>
        <v>44.6875</v>
      </c>
      <c r="Z31" s="79">
        <v>715</v>
      </c>
      <c r="AA31" s="80">
        <f>IF(Z31&lt;&gt;0,-(Z31-X31)/Z31,"")</f>
        <v>0</v>
      </c>
      <c r="AB31" s="89">
        <v>1655755.8</v>
      </c>
      <c r="AC31" s="90">
        <v>162684</v>
      </c>
      <c r="AD31" s="120">
        <v>2470</v>
      </c>
      <c r="AE31" s="28"/>
    </row>
    <row r="32" spans="1:31" s="29" customFormat="1" ht="11.25">
      <c r="A32" s="31">
        <v>26</v>
      </c>
      <c r="B32" s="30"/>
      <c r="C32" s="49" t="s">
        <v>82</v>
      </c>
      <c r="D32" s="59" t="s">
        <v>82</v>
      </c>
      <c r="E32" s="66">
        <v>42531</v>
      </c>
      <c r="F32" s="52" t="s">
        <v>48</v>
      </c>
      <c r="G32" s="53">
        <v>6</v>
      </c>
      <c r="H32" s="53">
        <v>8</v>
      </c>
      <c r="I32" s="70">
        <v>8</v>
      </c>
      <c r="J32" s="54">
        <v>10</v>
      </c>
      <c r="K32" s="55">
        <v>3</v>
      </c>
      <c r="L32" s="67">
        <v>758.5</v>
      </c>
      <c r="M32" s="68">
        <v>70</v>
      </c>
      <c r="N32" s="67">
        <v>1046</v>
      </c>
      <c r="O32" s="68">
        <v>108</v>
      </c>
      <c r="P32" s="67">
        <v>936.5</v>
      </c>
      <c r="Q32" s="68">
        <v>75</v>
      </c>
      <c r="R32" s="61">
        <f t="shared" si="0"/>
        <v>2741</v>
      </c>
      <c r="S32" s="62">
        <f t="shared" si="1"/>
        <v>253</v>
      </c>
      <c r="T32" s="63">
        <f>S32/I32</f>
        <v>31.625</v>
      </c>
      <c r="U32" s="64">
        <v>403</v>
      </c>
      <c r="V32" s="65">
        <f>IF(U32&lt;&gt;0,-(U32-S32)/U32,"")</f>
        <v>-0.37220843672456577</v>
      </c>
      <c r="W32" s="71">
        <v>10147</v>
      </c>
      <c r="X32" s="72">
        <v>1151</v>
      </c>
      <c r="Y32" s="63">
        <f>X32/I32</f>
        <v>143.875</v>
      </c>
      <c r="Z32" s="79">
        <v>1151</v>
      </c>
      <c r="AA32" s="80">
        <f>IF(Z32&lt;&gt;0,-(Z32-X32)/Z32,"")</f>
        <v>0</v>
      </c>
      <c r="AB32" s="76">
        <v>28964.5</v>
      </c>
      <c r="AC32" s="77">
        <v>2593</v>
      </c>
      <c r="AD32" s="120">
        <v>2546</v>
      </c>
      <c r="AE32" s="28"/>
    </row>
    <row r="33" spans="1:31" s="29" customFormat="1" ht="11.25">
      <c r="A33" s="31">
        <v>27</v>
      </c>
      <c r="B33" s="30"/>
      <c r="C33" s="49" t="s">
        <v>84</v>
      </c>
      <c r="D33" s="51" t="s">
        <v>85</v>
      </c>
      <c r="E33" s="66">
        <v>42531</v>
      </c>
      <c r="F33" s="52" t="s">
        <v>44</v>
      </c>
      <c r="G33" s="53">
        <v>48</v>
      </c>
      <c r="H33" s="53">
        <v>2</v>
      </c>
      <c r="I33" s="70">
        <v>2</v>
      </c>
      <c r="J33" s="54">
        <v>13</v>
      </c>
      <c r="K33" s="55">
        <v>3</v>
      </c>
      <c r="L33" s="67">
        <v>0</v>
      </c>
      <c r="M33" s="68">
        <v>0</v>
      </c>
      <c r="N33" s="67">
        <v>39</v>
      </c>
      <c r="O33" s="68">
        <v>2</v>
      </c>
      <c r="P33" s="67">
        <v>1229.5</v>
      </c>
      <c r="Q33" s="68">
        <v>122</v>
      </c>
      <c r="R33" s="61">
        <f t="shared" si="0"/>
        <v>1268.5</v>
      </c>
      <c r="S33" s="62">
        <f t="shared" si="1"/>
        <v>124</v>
      </c>
      <c r="T33" s="63">
        <f>S33/I33</f>
        <v>62</v>
      </c>
      <c r="U33" s="64">
        <v>689</v>
      </c>
      <c r="V33" s="65">
        <f>IF(U33&lt;&gt;0,-(U33-S33)/U33,"")</f>
        <v>-0.8200290275761973</v>
      </c>
      <c r="W33" s="71">
        <v>14789.9</v>
      </c>
      <c r="X33" s="72">
        <v>1040</v>
      </c>
      <c r="Y33" s="63">
        <f>X33/I33</f>
        <v>520</v>
      </c>
      <c r="Z33" s="79">
        <v>1040</v>
      </c>
      <c r="AA33" s="80">
        <f>IF(Z33&lt;&gt;0,-(Z33-X33)/Z33,"")</f>
        <v>0</v>
      </c>
      <c r="AB33" s="76">
        <v>70278.72</v>
      </c>
      <c r="AC33" s="77">
        <v>5876</v>
      </c>
      <c r="AD33" s="120">
        <v>2560</v>
      </c>
      <c r="AE33" s="28"/>
    </row>
    <row r="34" spans="1:31" s="29" customFormat="1" ht="11.25">
      <c r="A34" s="31">
        <v>28</v>
      </c>
      <c r="B34" s="30"/>
      <c r="C34" s="49" t="s">
        <v>105</v>
      </c>
      <c r="D34" s="51" t="s">
        <v>105</v>
      </c>
      <c r="E34" s="66">
        <v>42538</v>
      </c>
      <c r="F34" s="52" t="s">
        <v>47</v>
      </c>
      <c r="G34" s="53">
        <v>29</v>
      </c>
      <c r="H34" s="53">
        <v>18</v>
      </c>
      <c r="I34" s="70">
        <v>18</v>
      </c>
      <c r="J34" s="54">
        <v>53</v>
      </c>
      <c r="K34" s="55">
        <v>2</v>
      </c>
      <c r="L34" s="67">
        <v>260</v>
      </c>
      <c r="M34" s="68">
        <v>32</v>
      </c>
      <c r="N34" s="67">
        <v>454</v>
      </c>
      <c r="O34" s="68">
        <v>51</v>
      </c>
      <c r="P34" s="67">
        <v>541</v>
      </c>
      <c r="Q34" s="68">
        <v>60</v>
      </c>
      <c r="R34" s="61">
        <f t="shared" si="0"/>
        <v>1255</v>
      </c>
      <c r="S34" s="62">
        <f t="shared" si="1"/>
        <v>143</v>
      </c>
      <c r="T34" s="63">
        <f>S34/I34</f>
        <v>7.944444444444445</v>
      </c>
      <c r="U34" s="64">
        <v>1217</v>
      </c>
      <c r="V34" s="65">
        <f>IF(U34&lt;&gt;0,-(U34-S34)/U34,"")</f>
        <v>-0.8824979457682827</v>
      </c>
      <c r="W34" s="71">
        <v>18231.09</v>
      </c>
      <c r="X34" s="72">
        <v>1860</v>
      </c>
      <c r="Y34" s="63">
        <f>X34/I34</f>
        <v>103.33333333333333</v>
      </c>
      <c r="Z34" s="79">
        <v>1860</v>
      </c>
      <c r="AA34" s="80">
        <f>IF(Z34&lt;&gt;0,-(Z34-X34)/Z34,"")</f>
        <v>0</v>
      </c>
      <c r="AB34" s="76">
        <v>19486.09</v>
      </c>
      <c r="AC34" s="77">
        <v>2003</v>
      </c>
      <c r="AD34" s="120">
        <v>2583</v>
      </c>
      <c r="AE34" s="28"/>
    </row>
    <row r="35" spans="1:31" s="29" customFormat="1" ht="11.25">
      <c r="A35" s="31">
        <v>29</v>
      </c>
      <c r="B35" s="30"/>
      <c r="C35" s="49" t="s">
        <v>72</v>
      </c>
      <c r="D35" s="51" t="s">
        <v>73</v>
      </c>
      <c r="E35" s="66">
        <v>42517</v>
      </c>
      <c r="F35" s="52" t="s">
        <v>5</v>
      </c>
      <c r="G35" s="53">
        <v>164</v>
      </c>
      <c r="H35" s="53">
        <v>5</v>
      </c>
      <c r="I35" s="53">
        <v>5</v>
      </c>
      <c r="J35" s="54">
        <v>10</v>
      </c>
      <c r="K35" s="55">
        <v>5</v>
      </c>
      <c r="L35" s="67">
        <v>201.5</v>
      </c>
      <c r="M35" s="68">
        <v>32</v>
      </c>
      <c r="N35" s="67">
        <v>466.5</v>
      </c>
      <c r="O35" s="68">
        <v>74</v>
      </c>
      <c r="P35" s="67">
        <v>408.5</v>
      </c>
      <c r="Q35" s="68">
        <v>62</v>
      </c>
      <c r="R35" s="61">
        <f t="shared" si="0"/>
        <v>1076.5</v>
      </c>
      <c r="S35" s="62">
        <f t="shared" si="1"/>
        <v>168</v>
      </c>
      <c r="T35" s="63">
        <f>S35/I35</f>
        <v>33.6</v>
      </c>
      <c r="U35" s="64">
        <v>198</v>
      </c>
      <c r="V35" s="65">
        <f>IF(U35&lt;&gt;0,-(U35-S35)/U35,"")</f>
        <v>-0.15151515151515152</v>
      </c>
      <c r="W35" s="71">
        <v>3195.5</v>
      </c>
      <c r="X35" s="72">
        <v>382</v>
      </c>
      <c r="Y35" s="63">
        <f>X35/I35</f>
        <v>76.4</v>
      </c>
      <c r="Z35" s="79">
        <v>382</v>
      </c>
      <c r="AA35" s="80">
        <f>IF(Z35&lt;&gt;0,-(Z35-X35)/Z35,"")</f>
        <v>0</v>
      </c>
      <c r="AB35" s="76">
        <v>501241.65</v>
      </c>
      <c r="AC35" s="77">
        <v>46397</v>
      </c>
      <c r="AD35" s="120">
        <v>2544</v>
      </c>
      <c r="AE35" s="28"/>
    </row>
    <row r="36" spans="1:31" s="29" customFormat="1" ht="11.25">
      <c r="A36" s="31">
        <v>30</v>
      </c>
      <c r="B36" s="30"/>
      <c r="C36" s="49" t="s">
        <v>83</v>
      </c>
      <c r="D36" s="51" t="s">
        <v>83</v>
      </c>
      <c r="E36" s="66">
        <v>42524</v>
      </c>
      <c r="F36" s="52" t="s">
        <v>1</v>
      </c>
      <c r="G36" s="53">
        <v>60</v>
      </c>
      <c r="H36" s="53">
        <v>4</v>
      </c>
      <c r="I36" s="70">
        <v>4</v>
      </c>
      <c r="J36" s="53">
        <v>6</v>
      </c>
      <c r="K36" s="55">
        <v>4</v>
      </c>
      <c r="L36" s="67">
        <v>290</v>
      </c>
      <c r="M36" s="68">
        <v>37</v>
      </c>
      <c r="N36" s="67">
        <v>148</v>
      </c>
      <c r="O36" s="68">
        <v>19</v>
      </c>
      <c r="P36" s="67">
        <v>617</v>
      </c>
      <c r="Q36" s="68">
        <v>67</v>
      </c>
      <c r="R36" s="61">
        <f t="shared" si="0"/>
        <v>1055</v>
      </c>
      <c r="S36" s="62">
        <f t="shared" si="1"/>
        <v>123</v>
      </c>
      <c r="T36" s="63">
        <f>S36/I36</f>
        <v>30.75</v>
      </c>
      <c r="U36" s="64">
        <v>333</v>
      </c>
      <c r="V36" s="65">
        <f>IF(U36&lt;&gt;0,-(U36-S36)/U36,"")</f>
        <v>-0.6306306306306306</v>
      </c>
      <c r="W36" s="71">
        <v>3874</v>
      </c>
      <c r="X36" s="72">
        <v>488</v>
      </c>
      <c r="Y36" s="63">
        <f>X36/I36</f>
        <v>122</v>
      </c>
      <c r="Z36" s="79">
        <v>488</v>
      </c>
      <c r="AA36" s="80">
        <f>IF(Z36&lt;&gt;0,-(Z36-X36)/Z36,"")</f>
        <v>0</v>
      </c>
      <c r="AB36" s="78">
        <v>99429</v>
      </c>
      <c r="AC36" s="79">
        <v>10196</v>
      </c>
      <c r="AD36" s="120">
        <v>2555</v>
      </c>
      <c r="AE36" s="28"/>
    </row>
    <row r="37" spans="1:31" s="29" customFormat="1" ht="11.25">
      <c r="A37" s="31">
        <v>31</v>
      </c>
      <c r="B37" s="30"/>
      <c r="C37" s="49" t="s">
        <v>103</v>
      </c>
      <c r="D37" s="59" t="s">
        <v>102</v>
      </c>
      <c r="E37" s="66">
        <v>42538</v>
      </c>
      <c r="F37" s="52" t="s">
        <v>48</v>
      </c>
      <c r="G37" s="53">
        <v>3</v>
      </c>
      <c r="H37" s="53">
        <v>5</v>
      </c>
      <c r="I37" s="70">
        <v>5</v>
      </c>
      <c r="J37" s="54">
        <v>3</v>
      </c>
      <c r="K37" s="55">
        <v>2</v>
      </c>
      <c r="L37" s="67">
        <v>291</v>
      </c>
      <c r="M37" s="68">
        <v>30</v>
      </c>
      <c r="N37" s="67">
        <v>327</v>
      </c>
      <c r="O37" s="68">
        <v>24</v>
      </c>
      <c r="P37" s="67">
        <v>424</v>
      </c>
      <c r="Q37" s="68">
        <v>40</v>
      </c>
      <c r="R37" s="61">
        <f t="shared" si="0"/>
        <v>1042</v>
      </c>
      <c r="S37" s="62">
        <f t="shared" si="1"/>
        <v>94</v>
      </c>
      <c r="T37" s="63">
        <f>S37/I37</f>
        <v>18.8</v>
      </c>
      <c r="U37" s="64">
        <v>76</v>
      </c>
      <c r="V37" s="65">
        <f>IF(U37&lt;&gt;0,-(U37-S37)/U37,"")</f>
        <v>0.23684210526315788</v>
      </c>
      <c r="W37" s="71">
        <v>2017</v>
      </c>
      <c r="X37" s="72">
        <v>156</v>
      </c>
      <c r="Y37" s="63">
        <f>X37/I37</f>
        <v>31.2</v>
      </c>
      <c r="Z37" s="79">
        <v>156</v>
      </c>
      <c r="AA37" s="80">
        <f>IF(Z37&lt;&gt;0,-(Z37-X37)/Z37,"")</f>
        <v>0</v>
      </c>
      <c r="AB37" s="76">
        <v>3059</v>
      </c>
      <c r="AC37" s="77">
        <v>250</v>
      </c>
      <c r="AD37" s="120">
        <v>2580</v>
      </c>
      <c r="AE37" s="28"/>
    </row>
    <row r="38" spans="1:31" s="29" customFormat="1" ht="11.25">
      <c r="A38" s="31">
        <v>32</v>
      </c>
      <c r="B38" s="30"/>
      <c r="C38" s="49" t="s">
        <v>91</v>
      </c>
      <c r="D38" s="51" t="s">
        <v>90</v>
      </c>
      <c r="E38" s="66">
        <v>42531</v>
      </c>
      <c r="F38" s="52" t="s">
        <v>28</v>
      </c>
      <c r="G38" s="53">
        <v>35</v>
      </c>
      <c r="H38" s="53">
        <v>2</v>
      </c>
      <c r="I38" s="70">
        <v>2</v>
      </c>
      <c r="J38" s="53">
        <v>16</v>
      </c>
      <c r="K38" s="55">
        <v>3</v>
      </c>
      <c r="L38" s="67">
        <v>265</v>
      </c>
      <c r="M38" s="68">
        <v>16</v>
      </c>
      <c r="N38" s="67">
        <v>187.5</v>
      </c>
      <c r="O38" s="68">
        <v>14</v>
      </c>
      <c r="P38" s="67">
        <v>346.5</v>
      </c>
      <c r="Q38" s="68">
        <v>16</v>
      </c>
      <c r="R38" s="61">
        <f t="shared" si="0"/>
        <v>799</v>
      </c>
      <c r="S38" s="62">
        <f t="shared" si="1"/>
        <v>46</v>
      </c>
      <c r="T38" s="63">
        <f>S38/I38</f>
        <v>23</v>
      </c>
      <c r="U38" s="64">
        <v>876</v>
      </c>
      <c r="V38" s="65">
        <f>IF(U38&lt;&gt;0,-(U38-S38)/U38,"")</f>
        <v>-0.9474885844748858</v>
      </c>
      <c r="W38" s="71">
        <v>27127.5</v>
      </c>
      <c r="X38" s="72">
        <v>1615</v>
      </c>
      <c r="Y38" s="63">
        <f>X38/I38</f>
        <v>807.5</v>
      </c>
      <c r="Z38" s="79">
        <v>1615</v>
      </c>
      <c r="AA38" s="80">
        <f>IF(Z38&lt;&gt;0,-(Z38-X38)/Z38,"")</f>
        <v>0</v>
      </c>
      <c r="AB38" s="78">
        <v>84574</v>
      </c>
      <c r="AC38" s="79">
        <v>5512</v>
      </c>
      <c r="AD38" s="120">
        <v>2572</v>
      </c>
      <c r="AE38" s="28"/>
    </row>
    <row r="39" spans="1:31" s="29" customFormat="1" ht="11.25">
      <c r="A39" s="31">
        <v>33</v>
      </c>
      <c r="B39" s="30"/>
      <c r="C39" s="49" t="s">
        <v>57</v>
      </c>
      <c r="D39" s="51" t="s">
        <v>58</v>
      </c>
      <c r="E39" s="66">
        <v>42496</v>
      </c>
      <c r="F39" s="52" t="s">
        <v>28</v>
      </c>
      <c r="G39" s="53">
        <v>21</v>
      </c>
      <c r="H39" s="53">
        <v>1</v>
      </c>
      <c r="I39" s="70">
        <v>1</v>
      </c>
      <c r="J39" s="54">
        <v>5</v>
      </c>
      <c r="K39" s="55">
        <v>8</v>
      </c>
      <c r="L39" s="67">
        <v>189</v>
      </c>
      <c r="M39" s="68">
        <v>17</v>
      </c>
      <c r="N39" s="67">
        <v>199</v>
      </c>
      <c r="O39" s="68">
        <v>18</v>
      </c>
      <c r="P39" s="67">
        <v>347</v>
      </c>
      <c r="Q39" s="68">
        <v>30</v>
      </c>
      <c r="R39" s="61">
        <f t="shared" si="0"/>
        <v>735</v>
      </c>
      <c r="S39" s="62">
        <f t="shared" si="1"/>
        <v>65</v>
      </c>
      <c r="T39" s="63">
        <f>S39/I39</f>
        <v>65</v>
      </c>
      <c r="U39" s="64">
        <v>255</v>
      </c>
      <c r="V39" s="65">
        <f>IF(U39&lt;&gt;0,-(U39-S39)/U39,"")</f>
        <v>-0.7450980392156863</v>
      </c>
      <c r="W39" s="71">
        <v>7212</v>
      </c>
      <c r="X39" s="72">
        <v>438</v>
      </c>
      <c r="Y39" s="63">
        <f>X39/I39</f>
        <v>438</v>
      </c>
      <c r="Z39" s="79">
        <v>438</v>
      </c>
      <c r="AA39" s="80">
        <f>IF(Z39&lt;&gt;0,-(Z39-X39)/Z39,"")</f>
        <v>0</v>
      </c>
      <c r="AB39" s="91">
        <v>321066</v>
      </c>
      <c r="AC39" s="92">
        <v>20254</v>
      </c>
      <c r="AD39" s="120">
        <v>2519</v>
      </c>
      <c r="AE39" s="28"/>
    </row>
    <row r="40" spans="1:31" s="29" customFormat="1" ht="11.25">
      <c r="A40" s="31">
        <v>34</v>
      </c>
      <c r="B40" s="30"/>
      <c r="C40" s="49" t="s">
        <v>71</v>
      </c>
      <c r="D40" s="51" t="s">
        <v>71</v>
      </c>
      <c r="E40" s="66">
        <v>42517</v>
      </c>
      <c r="F40" s="52" t="s">
        <v>5</v>
      </c>
      <c r="G40" s="53">
        <v>154</v>
      </c>
      <c r="H40" s="53">
        <v>4</v>
      </c>
      <c r="I40" s="70">
        <v>4</v>
      </c>
      <c r="J40" s="54">
        <v>16</v>
      </c>
      <c r="K40" s="55">
        <v>5</v>
      </c>
      <c r="L40" s="67">
        <v>177</v>
      </c>
      <c r="M40" s="68">
        <v>23</v>
      </c>
      <c r="N40" s="67">
        <v>187</v>
      </c>
      <c r="O40" s="68">
        <v>23</v>
      </c>
      <c r="P40" s="67">
        <v>319</v>
      </c>
      <c r="Q40" s="68">
        <v>37</v>
      </c>
      <c r="R40" s="61">
        <f t="shared" si="0"/>
        <v>683</v>
      </c>
      <c r="S40" s="62">
        <f t="shared" si="1"/>
        <v>83</v>
      </c>
      <c r="T40" s="63">
        <f>S40/I40</f>
        <v>20.75</v>
      </c>
      <c r="U40" s="64">
        <v>1210</v>
      </c>
      <c r="V40" s="65">
        <f>IF(U40&lt;&gt;0,-(U40-S40)/U40,"")</f>
        <v>-0.9314049586776859</v>
      </c>
      <c r="W40" s="71">
        <v>13761.5</v>
      </c>
      <c r="X40" s="72">
        <v>1753</v>
      </c>
      <c r="Y40" s="63">
        <f>X40/I40</f>
        <v>438.25</v>
      </c>
      <c r="Z40" s="79">
        <v>1753</v>
      </c>
      <c r="AA40" s="80">
        <f>IF(Z40&lt;&gt;0,-(Z40-X40)/Z40,"")</f>
        <v>0</v>
      </c>
      <c r="AB40" s="76">
        <v>809280.55</v>
      </c>
      <c r="AC40" s="77">
        <v>76690</v>
      </c>
      <c r="AD40" s="120">
        <v>2543</v>
      </c>
      <c r="AE40" s="28"/>
    </row>
    <row r="41" spans="1:31" s="29" customFormat="1" ht="11.25">
      <c r="A41" s="31">
        <v>35</v>
      </c>
      <c r="B41" s="30"/>
      <c r="C41" s="49" t="s">
        <v>86</v>
      </c>
      <c r="D41" s="51" t="s">
        <v>86</v>
      </c>
      <c r="E41" s="66">
        <v>42165</v>
      </c>
      <c r="F41" s="52" t="s">
        <v>5</v>
      </c>
      <c r="G41" s="53">
        <v>56</v>
      </c>
      <c r="H41" s="53">
        <v>7</v>
      </c>
      <c r="I41" s="53">
        <v>7</v>
      </c>
      <c r="J41" s="54">
        <v>10</v>
      </c>
      <c r="K41" s="55">
        <v>3</v>
      </c>
      <c r="L41" s="67">
        <v>215</v>
      </c>
      <c r="M41" s="68">
        <v>24</v>
      </c>
      <c r="N41" s="67">
        <v>203</v>
      </c>
      <c r="O41" s="68">
        <v>23</v>
      </c>
      <c r="P41" s="67">
        <v>205</v>
      </c>
      <c r="Q41" s="68">
        <v>23</v>
      </c>
      <c r="R41" s="61">
        <f t="shared" si="0"/>
        <v>623</v>
      </c>
      <c r="S41" s="62">
        <f t="shared" si="1"/>
        <v>70</v>
      </c>
      <c r="T41" s="63">
        <f>S41/I41</f>
        <v>10</v>
      </c>
      <c r="U41" s="64">
        <v>123</v>
      </c>
      <c r="V41" s="65">
        <f>IF(U41&lt;&gt;0,-(U41-S41)/U41,"")</f>
        <v>-0.43089430894308944</v>
      </c>
      <c r="W41" s="71">
        <v>2103</v>
      </c>
      <c r="X41" s="72">
        <v>235</v>
      </c>
      <c r="Y41" s="63">
        <f>X41/I41</f>
        <v>33.57142857142857</v>
      </c>
      <c r="Z41" s="79">
        <v>235</v>
      </c>
      <c r="AA41" s="80">
        <f>IF(Z41&lt;&gt;0,-(Z41-X41)/Z41,"")</f>
        <v>0</v>
      </c>
      <c r="AB41" s="76">
        <v>35620.04</v>
      </c>
      <c r="AC41" s="77">
        <v>3364</v>
      </c>
      <c r="AD41" s="120">
        <v>2562</v>
      </c>
      <c r="AE41" s="28"/>
    </row>
    <row r="42" spans="1:31" s="29" customFormat="1" ht="11.25">
      <c r="A42" s="31">
        <v>36</v>
      </c>
      <c r="B42" s="30"/>
      <c r="C42" s="49" t="s">
        <v>78</v>
      </c>
      <c r="D42" s="59" t="s">
        <v>32</v>
      </c>
      <c r="E42" s="66">
        <v>42524</v>
      </c>
      <c r="F42" s="52" t="s">
        <v>48</v>
      </c>
      <c r="G42" s="53">
        <v>12</v>
      </c>
      <c r="H42" s="53">
        <v>3</v>
      </c>
      <c r="I42" s="70">
        <v>3</v>
      </c>
      <c r="J42" s="54">
        <v>5</v>
      </c>
      <c r="K42" s="55">
        <v>4</v>
      </c>
      <c r="L42" s="67">
        <v>198</v>
      </c>
      <c r="M42" s="68">
        <v>12</v>
      </c>
      <c r="N42" s="67">
        <v>201</v>
      </c>
      <c r="O42" s="68">
        <v>13</v>
      </c>
      <c r="P42" s="67">
        <v>190</v>
      </c>
      <c r="Q42" s="68">
        <v>11</v>
      </c>
      <c r="R42" s="61">
        <f t="shared" si="0"/>
        <v>589</v>
      </c>
      <c r="S42" s="62">
        <f t="shared" si="1"/>
        <v>36</v>
      </c>
      <c r="T42" s="63">
        <f>S42/I42</f>
        <v>12</v>
      </c>
      <c r="U42" s="64">
        <v>54</v>
      </c>
      <c r="V42" s="65">
        <f>IF(U42&lt;&gt;0,-(U42-S42)/U42,"")</f>
        <v>-0.3333333333333333</v>
      </c>
      <c r="W42" s="71">
        <v>1390.5</v>
      </c>
      <c r="X42" s="72">
        <v>102</v>
      </c>
      <c r="Y42" s="63">
        <f>X42/I42</f>
        <v>34</v>
      </c>
      <c r="Z42" s="79">
        <v>102</v>
      </c>
      <c r="AA42" s="80">
        <f>IF(Z42&lt;&gt;0,-(Z42-X42)/Z42,"")</f>
        <v>0</v>
      </c>
      <c r="AB42" s="76">
        <v>14786.5</v>
      </c>
      <c r="AC42" s="77">
        <v>1122</v>
      </c>
      <c r="AD42" s="120">
        <v>2558</v>
      </c>
      <c r="AE42" s="28"/>
    </row>
    <row r="43" spans="1:31" s="29" customFormat="1" ht="11.25">
      <c r="A43" s="31">
        <v>37</v>
      </c>
      <c r="B43" s="30"/>
      <c r="C43" s="49" t="s">
        <v>67</v>
      </c>
      <c r="D43" s="51" t="s">
        <v>66</v>
      </c>
      <c r="E43" s="66">
        <v>42510</v>
      </c>
      <c r="F43" s="52" t="s">
        <v>5</v>
      </c>
      <c r="G43" s="53">
        <v>18</v>
      </c>
      <c r="H43" s="53">
        <v>3</v>
      </c>
      <c r="I43" s="53">
        <v>3</v>
      </c>
      <c r="J43" s="54">
        <v>10</v>
      </c>
      <c r="K43" s="55">
        <v>4</v>
      </c>
      <c r="L43" s="67">
        <v>201</v>
      </c>
      <c r="M43" s="68">
        <v>17</v>
      </c>
      <c r="N43" s="67">
        <v>121</v>
      </c>
      <c r="O43" s="68">
        <v>11</v>
      </c>
      <c r="P43" s="67">
        <v>199.5</v>
      </c>
      <c r="Q43" s="68">
        <v>20</v>
      </c>
      <c r="R43" s="61">
        <f t="shared" si="0"/>
        <v>521.5</v>
      </c>
      <c r="S43" s="62">
        <f t="shared" si="1"/>
        <v>48</v>
      </c>
      <c r="T43" s="63">
        <f>S43/I43</f>
        <v>16</v>
      </c>
      <c r="U43" s="64">
        <v>252</v>
      </c>
      <c r="V43" s="65">
        <f>IF(U43&lt;&gt;0,-(U43-S43)/U43,"")</f>
        <v>-0.8095238095238095</v>
      </c>
      <c r="W43" s="71">
        <v>4748.5</v>
      </c>
      <c r="X43" s="72">
        <v>470</v>
      </c>
      <c r="Y43" s="63">
        <f>X43/I43</f>
        <v>156.66666666666666</v>
      </c>
      <c r="Z43" s="79">
        <v>470</v>
      </c>
      <c r="AA43" s="80">
        <f>IF(Z43&lt;&gt;0,-(Z43-X43)/Z43,"")</f>
        <v>0</v>
      </c>
      <c r="AB43" s="91">
        <v>26471</v>
      </c>
      <c r="AC43" s="92">
        <v>2105</v>
      </c>
      <c r="AD43" s="120">
        <v>2541</v>
      </c>
      <c r="AE43" s="28"/>
    </row>
    <row r="44" spans="1:31" s="29" customFormat="1" ht="11.25">
      <c r="A44" s="31">
        <v>38</v>
      </c>
      <c r="B44" s="30"/>
      <c r="C44" s="49" t="s">
        <v>89</v>
      </c>
      <c r="D44" s="51" t="s">
        <v>89</v>
      </c>
      <c r="E44" s="66">
        <v>42531</v>
      </c>
      <c r="F44" s="52" t="s">
        <v>47</v>
      </c>
      <c r="G44" s="53">
        <v>40</v>
      </c>
      <c r="H44" s="53">
        <v>9</v>
      </c>
      <c r="I44" s="70">
        <v>9</v>
      </c>
      <c r="J44" s="54">
        <v>23</v>
      </c>
      <c r="K44" s="55">
        <v>3</v>
      </c>
      <c r="L44" s="67">
        <v>166</v>
      </c>
      <c r="M44" s="68">
        <v>19</v>
      </c>
      <c r="N44" s="67">
        <v>64</v>
      </c>
      <c r="O44" s="68">
        <v>8</v>
      </c>
      <c r="P44" s="67">
        <v>240</v>
      </c>
      <c r="Q44" s="68">
        <v>26</v>
      </c>
      <c r="R44" s="61">
        <f t="shared" si="0"/>
        <v>470</v>
      </c>
      <c r="S44" s="62">
        <f t="shared" si="1"/>
        <v>53</v>
      </c>
      <c r="T44" s="63">
        <f>S44/I44</f>
        <v>5.888888888888889</v>
      </c>
      <c r="U44" s="64">
        <v>365</v>
      </c>
      <c r="V44" s="65">
        <f>IF(U44&lt;&gt;0,-(U44-S44)/U44,"")</f>
        <v>-0.8547945205479452</v>
      </c>
      <c r="W44" s="71">
        <v>4926</v>
      </c>
      <c r="X44" s="72">
        <v>546</v>
      </c>
      <c r="Y44" s="63">
        <f>X44/I44</f>
        <v>60.666666666666664</v>
      </c>
      <c r="Z44" s="79">
        <v>546</v>
      </c>
      <c r="AA44" s="80">
        <f>IF(Z44&lt;&gt;0,-(Z44-X44)/Z44,"")</f>
        <v>0</v>
      </c>
      <c r="AB44" s="76">
        <v>44555.5</v>
      </c>
      <c r="AC44" s="77">
        <v>4479</v>
      </c>
      <c r="AD44" s="120">
        <v>2570</v>
      </c>
      <c r="AE44" s="28"/>
    </row>
    <row r="45" spans="1:31" s="29" customFormat="1" ht="11.25">
      <c r="A45" s="31">
        <v>39</v>
      </c>
      <c r="B45" s="30"/>
      <c r="C45" s="49" t="s">
        <v>51</v>
      </c>
      <c r="D45" s="59" t="s">
        <v>52</v>
      </c>
      <c r="E45" s="66">
        <v>42489</v>
      </c>
      <c r="F45" s="52" t="s">
        <v>48</v>
      </c>
      <c r="G45" s="53">
        <v>16</v>
      </c>
      <c r="H45" s="53">
        <v>1</v>
      </c>
      <c r="I45" s="70">
        <v>1</v>
      </c>
      <c r="J45" s="54">
        <v>1</v>
      </c>
      <c r="K45" s="55">
        <v>7</v>
      </c>
      <c r="L45" s="67">
        <v>181.999999995969</v>
      </c>
      <c r="M45" s="68">
        <v>14</v>
      </c>
      <c r="N45" s="67">
        <v>123.999999989056</v>
      </c>
      <c r="O45" s="68">
        <v>10</v>
      </c>
      <c r="P45" s="67">
        <v>122.000000009594</v>
      </c>
      <c r="Q45" s="68">
        <v>10</v>
      </c>
      <c r="R45" s="61">
        <f t="shared" si="0"/>
        <v>427.999999994619</v>
      </c>
      <c r="S45" s="62">
        <f t="shared" si="1"/>
        <v>34</v>
      </c>
      <c r="T45" s="63">
        <f>S45/I45</f>
        <v>34</v>
      </c>
      <c r="U45" s="64">
        <v>0</v>
      </c>
      <c r="V45" s="65">
        <f>IF(U45&lt;&gt;0,-(U45-S45)/U45,"")</f>
      </c>
      <c r="W45" s="71">
        <v>4752</v>
      </c>
      <c r="X45" s="72">
        <v>950</v>
      </c>
      <c r="Y45" s="63">
        <f>X45/I45</f>
        <v>950</v>
      </c>
      <c r="Z45" s="79">
        <v>950</v>
      </c>
      <c r="AA45" s="80">
        <f>IF(Z45&lt;&gt;0,-(Z45-X45)/Z45,"")</f>
        <v>0</v>
      </c>
      <c r="AB45" s="91">
        <v>70268.9</v>
      </c>
      <c r="AC45" s="92">
        <v>5985</v>
      </c>
      <c r="AD45" s="120">
        <v>2513</v>
      </c>
      <c r="AE45" s="28"/>
    </row>
    <row r="46" spans="1:31" s="29" customFormat="1" ht="11.25">
      <c r="A46" s="31">
        <v>40</v>
      </c>
      <c r="B46" s="30"/>
      <c r="C46" s="49" t="s">
        <v>68</v>
      </c>
      <c r="D46" s="51" t="s">
        <v>68</v>
      </c>
      <c r="E46" s="66">
        <v>42510</v>
      </c>
      <c r="F46" s="52" t="s">
        <v>1</v>
      </c>
      <c r="G46" s="53">
        <v>202</v>
      </c>
      <c r="H46" s="53">
        <v>5</v>
      </c>
      <c r="I46" s="70">
        <v>5</v>
      </c>
      <c r="J46" s="53">
        <v>4</v>
      </c>
      <c r="K46" s="55">
        <v>6</v>
      </c>
      <c r="L46" s="67">
        <v>69</v>
      </c>
      <c r="M46" s="68">
        <v>6</v>
      </c>
      <c r="N46" s="67">
        <v>111</v>
      </c>
      <c r="O46" s="68">
        <v>12</v>
      </c>
      <c r="P46" s="67">
        <v>235.2</v>
      </c>
      <c r="Q46" s="68">
        <v>23</v>
      </c>
      <c r="R46" s="61">
        <f t="shared" si="0"/>
        <v>415.2</v>
      </c>
      <c r="S46" s="62">
        <f t="shared" si="1"/>
        <v>41</v>
      </c>
      <c r="T46" s="63">
        <f>S46/I46</f>
        <v>8.2</v>
      </c>
      <c r="U46" s="64">
        <v>215</v>
      </c>
      <c r="V46" s="65">
        <f>IF(U46&lt;&gt;0,-(U46-S46)/U46,"")</f>
        <v>-0.8093023255813954</v>
      </c>
      <c r="W46" s="71">
        <v>3691.5</v>
      </c>
      <c r="X46" s="72">
        <v>338</v>
      </c>
      <c r="Y46" s="63">
        <f>X46/I46</f>
        <v>67.6</v>
      </c>
      <c r="Z46" s="79">
        <v>338</v>
      </c>
      <c r="AA46" s="80">
        <f>IF(Z46&lt;&gt;0,-(Z46-X46)/Z46,"")</f>
        <v>0</v>
      </c>
      <c r="AB46" s="78">
        <v>1573252.03</v>
      </c>
      <c r="AC46" s="79">
        <v>169384</v>
      </c>
      <c r="AD46" s="120">
        <v>2542</v>
      </c>
      <c r="AE46" s="28"/>
    </row>
    <row r="47" spans="1:31" s="29" customFormat="1" ht="11.25">
      <c r="A47" s="31">
        <v>41</v>
      </c>
      <c r="B47" s="30"/>
      <c r="C47" s="49" t="s">
        <v>87</v>
      </c>
      <c r="D47" s="51" t="s">
        <v>88</v>
      </c>
      <c r="E47" s="66">
        <v>42165</v>
      </c>
      <c r="F47" s="52" t="s">
        <v>5</v>
      </c>
      <c r="G47" s="53">
        <v>12</v>
      </c>
      <c r="H47" s="53">
        <v>3</v>
      </c>
      <c r="I47" s="70">
        <v>3</v>
      </c>
      <c r="J47" s="54">
        <v>7</v>
      </c>
      <c r="K47" s="55">
        <v>3</v>
      </c>
      <c r="L47" s="67">
        <v>178</v>
      </c>
      <c r="M47" s="68">
        <v>14</v>
      </c>
      <c r="N47" s="67">
        <v>115</v>
      </c>
      <c r="O47" s="68">
        <v>10</v>
      </c>
      <c r="P47" s="67">
        <v>70</v>
      </c>
      <c r="Q47" s="68">
        <v>8</v>
      </c>
      <c r="R47" s="61">
        <f t="shared" si="0"/>
        <v>363</v>
      </c>
      <c r="S47" s="62">
        <f t="shared" si="1"/>
        <v>32</v>
      </c>
      <c r="T47" s="63">
        <f>S47/I47</f>
        <v>10.666666666666666</v>
      </c>
      <c r="U47" s="64">
        <v>522</v>
      </c>
      <c r="V47" s="65">
        <f>IF(U47&lt;&gt;0,-(U47-S47)/U47,"")</f>
        <v>-0.9386973180076629</v>
      </c>
      <c r="W47" s="71">
        <v>13194.38</v>
      </c>
      <c r="X47" s="72">
        <v>915</v>
      </c>
      <c r="Y47" s="63">
        <f>X47/I47</f>
        <v>305</v>
      </c>
      <c r="Z47" s="79">
        <v>915</v>
      </c>
      <c r="AA47" s="80">
        <f>IF(Z47&lt;&gt;0,-(Z47-X47)/Z47,"")</f>
        <v>0</v>
      </c>
      <c r="AB47" s="76">
        <v>44412.76</v>
      </c>
      <c r="AC47" s="77">
        <v>3284</v>
      </c>
      <c r="AD47" s="120">
        <v>2568</v>
      </c>
      <c r="AE47" s="28"/>
    </row>
    <row r="48" spans="1:31" s="29" customFormat="1" ht="11.25">
      <c r="A48" s="31">
        <v>42</v>
      </c>
      <c r="B48" s="30"/>
      <c r="C48" s="49" t="s">
        <v>80</v>
      </c>
      <c r="D48" s="51" t="s">
        <v>79</v>
      </c>
      <c r="E48" s="66">
        <v>42524</v>
      </c>
      <c r="F48" s="52" t="s">
        <v>5</v>
      </c>
      <c r="G48" s="53">
        <v>89</v>
      </c>
      <c r="H48" s="53">
        <v>2</v>
      </c>
      <c r="I48" s="53">
        <v>2</v>
      </c>
      <c r="J48" s="54">
        <v>3</v>
      </c>
      <c r="K48" s="55">
        <v>4</v>
      </c>
      <c r="L48" s="67">
        <v>37</v>
      </c>
      <c r="M48" s="68">
        <v>6</v>
      </c>
      <c r="N48" s="67">
        <v>76.5</v>
      </c>
      <c r="O48" s="68">
        <v>9</v>
      </c>
      <c r="P48" s="67">
        <v>210.5</v>
      </c>
      <c r="Q48" s="68">
        <v>22</v>
      </c>
      <c r="R48" s="61">
        <f t="shared" si="0"/>
        <v>324</v>
      </c>
      <c r="S48" s="62">
        <f t="shared" si="1"/>
        <v>37</v>
      </c>
      <c r="T48" s="63">
        <f>S48/I48</f>
        <v>18.5</v>
      </c>
      <c r="U48" s="64">
        <v>57</v>
      </c>
      <c r="V48" s="65">
        <f>IF(U48&lt;&gt;0,-(U48-S48)/U48,"")</f>
        <v>-0.3508771929824561</v>
      </c>
      <c r="W48" s="71">
        <v>3295</v>
      </c>
      <c r="X48" s="72">
        <v>152</v>
      </c>
      <c r="Y48" s="63">
        <f>X48/I48</f>
        <v>76</v>
      </c>
      <c r="Z48" s="79">
        <v>152</v>
      </c>
      <c r="AA48" s="80">
        <f>IF(Z48&lt;&gt;0,-(Z48-X48)/Z48,"")</f>
        <v>0</v>
      </c>
      <c r="AB48" s="76">
        <v>182309.48</v>
      </c>
      <c r="AC48" s="77">
        <v>14221</v>
      </c>
      <c r="AD48" s="120">
        <v>2551</v>
      </c>
      <c r="AE48" s="28"/>
    </row>
    <row r="49" spans="1:31" s="29" customFormat="1" ht="11.25">
      <c r="A49" s="31">
        <v>43</v>
      </c>
      <c r="B49" s="30"/>
      <c r="C49" s="49" t="s">
        <v>38</v>
      </c>
      <c r="D49" s="51" t="s">
        <v>39</v>
      </c>
      <c r="E49" s="66">
        <v>42356</v>
      </c>
      <c r="F49" s="52" t="s">
        <v>45</v>
      </c>
      <c r="G49" s="53">
        <v>21</v>
      </c>
      <c r="H49" s="53">
        <v>1</v>
      </c>
      <c r="I49" s="70">
        <v>1</v>
      </c>
      <c r="J49" s="53">
        <v>5</v>
      </c>
      <c r="K49" s="55">
        <v>4</v>
      </c>
      <c r="L49" s="67">
        <v>72</v>
      </c>
      <c r="M49" s="68">
        <v>8</v>
      </c>
      <c r="N49" s="67">
        <v>108</v>
      </c>
      <c r="O49" s="68">
        <v>10</v>
      </c>
      <c r="P49" s="67">
        <v>104</v>
      </c>
      <c r="Q49" s="68">
        <v>11</v>
      </c>
      <c r="R49" s="61">
        <f t="shared" si="0"/>
        <v>284</v>
      </c>
      <c r="S49" s="62">
        <f t="shared" si="1"/>
        <v>29</v>
      </c>
      <c r="T49" s="63">
        <f>S49/I49</f>
        <v>29</v>
      </c>
      <c r="U49" s="64">
        <v>123</v>
      </c>
      <c r="V49" s="65">
        <f>IF(U49&lt;&gt;0,-(U49-S49)/U49,"")</f>
        <v>-0.7642276422764228</v>
      </c>
      <c r="W49" s="71">
        <v>1583</v>
      </c>
      <c r="X49" s="62">
        <v>185</v>
      </c>
      <c r="Y49" s="63">
        <f>X49/I49</f>
        <v>185</v>
      </c>
      <c r="Z49" s="79">
        <v>185</v>
      </c>
      <c r="AA49" s="80">
        <f>IF(Z49&lt;&gt;0,-(Z49-X49)/Z49,"")</f>
        <v>0</v>
      </c>
      <c r="AB49" s="74">
        <v>26786</v>
      </c>
      <c r="AC49" s="75">
        <v>2917</v>
      </c>
      <c r="AD49" s="120">
        <v>2365</v>
      </c>
      <c r="AE49" s="28"/>
    </row>
    <row r="50" spans="1:31" s="29" customFormat="1" ht="11.25">
      <c r="A50" s="31">
        <v>44</v>
      </c>
      <c r="B50" s="30"/>
      <c r="C50" s="49" t="s">
        <v>40</v>
      </c>
      <c r="D50" s="51" t="s">
        <v>41</v>
      </c>
      <c r="E50" s="66">
        <v>42377</v>
      </c>
      <c r="F50" s="52" t="s">
        <v>45</v>
      </c>
      <c r="G50" s="53">
        <v>46</v>
      </c>
      <c r="H50" s="53">
        <v>1</v>
      </c>
      <c r="I50" s="70">
        <v>1</v>
      </c>
      <c r="J50" s="53">
        <v>1</v>
      </c>
      <c r="K50" s="55">
        <v>7</v>
      </c>
      <c r="L50" s="67">
        <v>96</v>
      </c>
      <c r="M50" s="68">
        <v>11</v>
      </c>
      <c r="N50" s="67">
        <v>28</v>
      </c>
      <c r="O50" s="68">
        <v>3</v>
      </c>
      <c r="P50" s="67">
        <v>114</v>
      </c>
      <c r="Q50" s="68">
        <v>11</v>
      </c>
      <c r="R50" s="61">
        <f t="shared" si="0"/>
        <v>238</v>
      </c>
      <c r="S50" s="62">
        <f t="shared" si="1"/>
        <v>25</v>
      </c>
      <c r="T50" s="63">
        <f>S50/I50</f>
        <v>25</v>
      </c>
      <c r="U50" s="64">
        <v>57</v>
      </c>
      <c r="V50" s="65">
        <f>IF(U50&lt;&gt;0,-(U50-S50)/U50,"")</f>
        <v>-0.5614035087719298</v>
      </c>
      <c r="W50" s="71">
        <v>702</v>
      </c>
      <c r="X50" s="72">
        <v>80</v>
      </c>
      <c r="Y50" s="63">
        <f>X50/I50</f>
        <v>80</v>
      </c>
      <c r="Z50" s="79">
        <v>80</v>
      </c>
      <c r="AA50" s="80">
        <f>IF(Z50&lt;&gt;0,-(Z50-X50)/Z50,"")</f>
        <v>0</v>
      </c>
      <c r="AB50" s="78">
        <v>53299</v>
      </c>
      <c r="AC50" s="79">
        <v>6022</v>
      </c>
      <c r="AD50" s="120">
        <v>2391</v>
      </c>
      <c r="AE50" s="28"/>
    </row>
    <row r="51" spans="1:31" s="29" customFormat="1" ht="11.25">
      <c r="A51" s="31">
        <v>45</v>
      </c>
      <c r="B51" s="30"/>
      <c r="C51" s="49" t="s">
        <v>33</v>
      </c>
      <c r="D51" s="51" t="s">
        <v>34</v>
      </c>
      <c r="E51" s="66">
        <v>41712</v>
      </c>
      <c r="F51" s="52" t="s">
        <v>45</v>
      </c>
      <c r="G51" s="53">
        <v>26</v>
      </c>
      <c r="H51" s="53">
        <v>1</v>
      </c>
      <c r="I51" s="70">
        <v>1</v>
      </c>
      <c r="J51" s="53" t="s">
        <v>37</v>
      </c>
      <c r="K51" s="55">
        <v>10</v>
      </c>
      <c r="L51" s="67">
        <v>68</v>
      </c>
      <c r="M51" s="68">
        <v>6</v>
      </c>
      <c r="N51" s="67">
        <v>76</v>
      </c>
      <c r="O51" s="68">
        <v>9</v>
      </c>
      <c r="P51" s="67">
        <v>56</v>
      </c>
      <c r="Q51" s="68">
        <v>6</v>
      </c>
      <c r="R51" s="61">
        <f t="shared" si="0"/>
        <v>200</v>
      </c>
      <c r="S51" s="62">
        <f t="shared" si="1"/>
        <v>21</v>
      </c>
      <c r="T51" s="63">
        <f>S51/I51</f>
        <v>21</v>
      </c>
      <c r="U51" s="64">
        <v>0</v>
      </c>
      <c r="V51" s="65">
        <f>IF(U51&lt;&gt;0,-(U51-S51)/U51,"")</f>
      </c>
      <c r="W51" s="71">
        <v>0</v>
      </c>
      <c r="X51" s="72">
        <v>0</v>
      </c>
      <c r="Y51" s="63">
        <f>X51/I51</f>
        <v>0</v>
      </c>
      <c r="Z51" s="79">
        <v>0</v>
      </c>
      <c r="AA51" s="80">
        <f>IF(Z51&lt;&gt;0,-(Z51-X51)/Z51,"")</f>
      </c>
      <c r="AB51" s="78">
        <v>53213</v>
      </c>
      <c r="AC51" s="79">
        <v>5998</v>
      </c>
      <c r="AD51" s="120">
        <v>1438</v>
      </c>
      <c r="AE51" s="28"/>
    </row>
    <row r="52" spans="1:31" s="29" customFormat="1" ht="11.25">
      <c r="A52" s="31">
        <v>46</v>
      </c>
      <c r="B52" s="30"/>
      <c r="C52" s="49" t="s">
        <v>53</v>
      </c>
      <c r="D52" s="51" t="s">
        <v>54</v>
      </c>
      <c r="E52" s="66">
        <v>42482</v>
      </c>
      <c r="F52" s="52" t="s">
        <v>46</v>
      </c>
      <c r="G52" s="53">
        <v>185</v>
      </c>
      <c r="H52" s="53">
        <v>1</v>
      </c>
      <c r="I52" s="70">
        <v>1</v>
      </c>
      <c r="J52" s="54">
        <v>1</v>
      </c>
      <c r="K52" s="55">
        <v>9</v>
      </c>
      <c r="L52" s="67">
        <v>0</v>
      </c>
      <c r="M52" s="68">
        <v>0</v>
      </c>
      <c r="N52" s="67">
        <v>32</v>
      </c>
      <c r="O52" s="68">
        <v>4</v>
      </c>
      <c r="P52" s="67">
        <v>140</v>
      </c>
      <c r="Q52" s="68">
        <v>17</v>
      </c>
      <c r="R52" s="61">
        <f t="shared" si="0"/>
        <v>172</v>
      </c>
      <c r="S52" s="62">
        <f t="shared" si="1"/>
        <v>21</v>
      </c>
      <c r="T52" s="63">
        <f>S52/I52</f>
        <v>21</v>
      </c>
      <c r="U52" s="64">
        <v>105</v>
      </c>
      <c r="V52" s="65">
        <f>IF(U52&lt;&gt;0,-(U52-S52)/U52,"")</f>
        <v>-0.8</v>
      </c>
      <c r="W52" s="71">
        <v>1300</v>
      </c>
      <c r="X52" s="73">
        <v>124</v>
      </c>
      <c r="Y52" s="63">
        <f>X52/I52</f>
        <v>124</v>
      </c>
      <c r="Z52" s="79">
        <v>124</v>
      </c>
      <c r="AA52" s="80">
        <f>IF(Z52&lt;&gt;0,-(Z52-X52)/Z52,"")</f>
        <v>0</v>
      </c>
      <c r="AB52" s="74">
        <v>1174299.1</v>
      </c>
      <c r="AC52" s="75">
        <v>101795</v>
      </c>
      <c r="AD52" s="120">
        <v>2505</v>
      </c>
      <c r="AE52" s="28"/>
    </row>
    <row r="53" spans="1:31" s="29" customFormat="1" ht="11.25">
      <c r="A53" s="31">
        <v>47</v>
      </c>
      <c r="B53" s="30"/>
      <c r="C53" s="49" t="s">
        <v>30</v>
      </c>
      <c r="D53" s="51" t="s">
        <v>31</v>
      </c>
      <c r="E53" s="66">
        <v>41740</v>
      </c>
      <c r="F53" s="52" t="s">
        <v>45</v>
      </c>
      <c r="G53" s="53">
        <v>70</v>
      </c>
      <c r="H53" s="53">
        <v>1</v>
      </c>
      <c r="I53" s="70">
        <v>1</v>
      </c>
      <c r="J53" s="53">
        <v>1</v>
      </c>
      <c r="K53" s="55">
        <v>30</v>
      </c>
      <c r="L53" s="67">
        <v>32</v>
      </c>
      <c r="M53" s="68">
        <v>4</v>
      </c>
      <c r="N53" s="67">
        <v>16</v>
      </c>
      <c r="O53" s="68">
        <v>2</v>
      </c>
      <c r="P53" s="67">
        <v>32</v>
      </c>
      <c r="Q53" s="68">
        <v>4</v>
      </c>
      <c r="R53" s="61">
        <f t="shared" si="0"/>
        <v>80</v>
      </c>
      <c r="S53" s="62">
        <f t="shared" si="1"/>
        <v>10</v>
      </c>
      <c r="T53" s="63">
        <f>S53/I53</f>
        <v>10</v>
      </c>
      <c r="U53" s="64">
        <v>43</v>
      </c>
      <c r="V53" s="65">
        <f>IF(U53&lt;&gt;0,-(U53-S53)/U53,"")</f>
        <v>-0.7674418604651163</v>
      </c>
      <c r="W53" s="71">
        <v>578</v>
      </c>
      <c r="X53" s="72">
        <v>65</v>
      </c>
      <c r="Y53" s="63">
        <f>X53/I53</f>
        <v>65</v>
      </c>
      <c r="Z53" s="79">
        <v>65</v>
      </c>
      <c r="AA53" s="80">
        <f>IF(Z53&lt;&gt;0,-(Z53-X53)/Z53,"")</f>
        <v>0</v>
      </c>
      <c r="AB53" s="76">
        <v>339353.73</v>
      </c>
      <c r="AC53" s="77">
        <v>33518</v>
      </c>
      <c r="AD53" s="120">
        <v>1199</v>
      </c>
      <c r="AE53" s="28"/>
    </row>
    <row r="54" spans="1:31" s="29" customFormat="1" ht="11.25">
      <c r="A54" s="31">
        <v>48</v>
      </c>
      <c r="B54" s="30"/>
      <c r="C54" s="49" t="s">
        <v>55</v>
      </c>
      <c r="D54" s="51" t="s">
        <v>56</v>
      </c>
      <c r="E54" s="66">
        <v>42489</v>
      </c>
      <c r="F54" s="52" t="s">
        <v>45</v>
      </c>
      <c r="G54" s="53">
        <v>92</v>
      </c>
      <c r="H54" s="53">
        <v>1</v>
      </c>
      <c r="I54" s="70">
        <v>1</v>
      </c>
      <c r="J54" s="54">
        <v>1</v>
      </c>
      <c r="K54" s="55">
        <v>12</v>
      </c>
      <c r="L54" s="67">
        <v>0</v>
      </c>
      <c r="M54" s="68">
        <v>0</v>
      </c>
      <c r="N54" s="67">
        <v>36</v>
      </c>
      <c r="O54" s="68">
        <v>4</v>
      </c>
      <c r="P54" s="67">
        <v>28</v>
      </c>
      <c r="Q54" s="68">
        <v>3</v>
      </c>
      <c r="R54" s="61">
        <f t="shared" si="0"/>
        <v>64</v>
      </c>
      <c r="S54" s="62">
        <f t="shared" si="1"/>
        <v>7</v>
      </c>
      <c r="T54" s="63">
        <f>S54/I54</f>
        <v>7</v>
      </c>
      <c r="U54" s="64">
        <v>31</v>
      </c>
      <c r="V54" s="65">
        <f>IF(U54&lt;&gt;0,-(U54-S54)/U54,"")</f>
        <v>-0.7741935483870968</v>
      </c>
      <c r="W54" s="71">
        <v>619</v>
      </c>
      <c r="X54" s="73">
        <v>51</v>
      </c>
      <c r="Y54" s="63">
        <f>X54/I54</f>
        <v>51</v>
      </c>
      <c r="Z54" s="79">
        <v>51</v>
      </c>
      <c r="AA54" s="80">
        <f>IF(Z54&lt;&gt;0,-(Z54-X54)/Z54,"")</f>
        <v>0</v>
      </c>
      <c r="AB54" s="93">
        <v>63382</v>
      </c>
      <c r="AC54" s="94">
        <v>6267</v>
      </c>
      <c r="AD54" s="120">
        <v>2514</v>
      </c>
      <c r="AE54" s="28"/>
    </row>
    <row r="55" spans="1:31" s="29" customFormat="1" ht="11.25">
      <c r="A55" s="31">
        <v>49</v>
      </c>
      <c r="B55" s="30"/>
      <c r="C55" s="50" t="s">
        <v>59</v>
      </c>
      <c r="D55" s="56" t="s">
        <v>60</v>
      </c>
      <c r="E55" s="81">
        <v>42496</v>
      </c>
      <c r="F55" s="52" t="s">
        <v>42</v>
      </c>
      <c r="G55" s="57">
        <v>337</v>
      </c>
      <c r="H55" s="57">
        <v>1</v>
      </c>
      <c r="I55" s="70">
        <v>1</v>
      </c>
      <c r="J55" s="53">
        <v>8</v>
      </c>
      <c r="K55" s="55">
        <v>8</v>
      </c>
      <c r="L55" s="67">
        <v>0</v>
      </c>
      <c r="M55" s="68">
        <v>0</v>
      </c>
      <c r="N55" s="67">
        <v>20</v>
      </c>
      <c r="O55" s="68">
        <v>2</v>
      </c>
      <c r="P55" s="67">
        <v>0</v>
      </c>
      <c r="Q55" s="68">
        <v>0</v>
      </c>
      <c r="R55" s="61">
        <f t="shared" si="0"/>
        <v>20</v>
      </c>
      <c r="S55" s="62">
        <f t="shared" si="1"/>
        <v>2</v>
      </c>
      <c r="T55" s="63">
        <f>S55/I55</f>
        <v>2</v>
      </c>
      <c r="U55" s="64">
        <v>492</v>
      </c>
      <c r="V55" s="65">
        <f>IF(U55&lt;&gt;0,-(U55-S55)/U55,"")</f>
        <v>-0.9959349593495935</v>
      </c>
      <c r="W55" s="71">
        <v>13432</v>
      </c>
      <c r="X55" s="73">
        <v>938</v>
      </c>
      <c r="Y55" s="63">
        <f>X55/I55</f>
        <v>938</v>
      </c>
      <c r="Z55" s="58">
        <v>938</v>
      </c>
      <c r="AA55" s="80">
        <f>IF(Z55&lt;&gt;0,-(Z55-X55)/Z55,"")</f>
        <v>0</v>
      </c>
      <c r="AB55" s="74">
        <v>14760700</v>
      </c>
      <c r="AC55" s="75">
        <v>1165581</v>
      </c>
      <c r="AD55" s="120">
        <v>2520</v>
      </c>
      <c r="AE55" s="28"/>
    </row>
    <row r="56" spans="1:35" ht="11.25">
      <c r="A56" s="119" t="s">
        <v>36</v>
      </c>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E56" s="28"/>
      <c r="AF56" s="29"/>
      <c r="AI56" s="29"/>
    </row>
    <row r="57" spans="1:32" ht="11.25">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E57" s="28"/>
      <c r="AF57" s="29"/>
    </row>
    <row r="58" spans="1:29" ht="11.25">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row>
    <row r="59" spans="1:29" ht="11.25">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row>
    <row r="60" spans="1:29" ht="11.25">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row>
  </sheetData>
  <sheetProtection formatCells="0" formatColumns="0" formatRows="0" insertColumns="0" insertRows="0" insertHyperlinks="0" deleteColumns="0" deleteRows="0" sort="0" autoFilter="0" pivotTables="0"/>
  <mergeCells count="11">
    <mergeCell ref="A56:AC60"/>
    <mergeCell ref="W4:X4"/>
    <mergeCell ref="B3:C3"/>
    <mergeCell ref="L4:M4"/>
    <mergeCell ref="N4:O4"/>
    <mergeCell ref="P4:Q4"/>
    <mergeCell ref="R4:T4"/>
    <mergeCell ref="B1:C1"/>
    <mergeCell ref="B2:C2"/>
    <mergeCell ref="L1:AD3"/>
    <mergeCell ref="AB4:AC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2016-06-27T15:32:15Z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