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5300" windowHeight="5505" tabRatio="660" activeTab="0"/>
  </bookViews>
  <sheets>
    <sheet name="13-15.5.2016 (haftasonu) detay" sheetId="1" r:id="rId1"/>
  </sheets>
  <definedNames>
    <definedName name="_xlnm.Print_Area" localSheetId="0">'13-15.5.2016 (haftasonu) detay'!#REF!</definedName>
  </definedNames>
  <calcPr fullCalcOnLoad="1"/>
</workbook>
</file>

<file path=xl/sharedStrings.xml><?xml version="1.0" encoding="utf-8"?>
<sst xmlns="http://schemas.openxmlformats.org/spreadsheetml/2006/main" count="196" uniqueCount="120">
  <si>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</si>
  <si>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</si>
  <si>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</si>
  <si>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</si>
  <si>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</si>
  <si>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</si>
  <si>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</si>
  <si>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</si>
  <si>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</si>
  <si>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</si>
  <si>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</si>
  <si>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</si>
  <si>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</si>
  <si>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</si>
  <si>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</si>
  <si>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</si>
  <si>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</si>
  <si>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</si>
  <si>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</si>
  <si>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</si>
  <si>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</si>
  <si>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</si>
  <si>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</si>
  <si>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</si>
  <si>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</si>
  <si>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</si>
  <si>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</si>
  <si>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PİNEMART</t>
  </si>
  <si>
    <t>BİLET %</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</si>
  <si>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</si>
  <si>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</si>
  <si>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CASUSLAR KÖPRÜSÜ</t>
  </si>
  <si>
    <t>BRIDGE OF SPIES</t>
  </si>
  <si>
    <t>ANA YURDU</t>
  </si>
  <si>
    <t>SAKLI</t>
  </si>
  <si>
    <t>TOZ BEZİ</t>
  </si>
  <si>
    <t>ALVIN VE SİNCAPLAR: YOL MACERASI</t>
  </si>
  <si>
    <t>ALVIN AND THE CHIPMUNKS: THE ROAD CHIP</t>
  </si>
  <si>
    <t>UIP TURKEY</t>
  </si>
  <si>
    <t>WARNER BROS. TURKEY</t>
  </si>
  <si>
    <t>CHANTIER FILMS</t>
  </si>
  <si>
    <t>ÖZEN FİLM</t>
  </si>
  <si>
    <t>BİR FİLM</t>
  </si>
  <si>
    <t>MC FİLM</t>
  </si>
  <si>
    <t>M3 FİLM</t>
  </si>
  <si>
    <t>KAÇMA BİRADER</t>
  </si>
  <si>
    <t>KOLPAÇİNO 3. DEVRE</t>
  </si>
  <si>
    <t>KUNGU FU PANDA 3</t>
  </si>
  <si>
    <t>KUNG FU PANDA 3</t>
  </si>
  <si>
    <t>LOKASYON</t>
  </si>
  <si>
    <t>AZAZİL 2: BÜYÜ</t>
  </si>
  <si>
    <t>BATMAN V SUPERMAN: ADALETİN ŞAFAĞI</t>
  </si>
  <si>
    <t>BATMAN V SUPERMAN: DAWN OF JUSTICE</t>
  </si>
  <si>
    <t>SAVVA. SERDTSE VOINA</t>
  </si>
  <si>
    <t>SAVVA: KÜÇÜK SAVAŞÇI</t>
  </si>
  <si>
    <t>SOMUNCU BABA: AŞKIN SIRRI</t>
  </si>
  <si>
    <t>DEMOLITION</t>
  </si>
  <si>
    <t>AZEM 3: CİN TOHUMU</t>
  </si>
  <si>
    <t>YENİDEN BAŞLA</t>
  </si>
  <si>
    <t>KÜÇÜK ESNAF</t>
  </si>
  <si>
    <t>UN GALLO CON MUCHOS HUEVOS</t>
  </si>
  <si>
    <t>LE TOUT NOUVEAU TESTAMENT</t>
  </si>
  <si>
    <t>YENİ AHİT</t>
  </si>
  <si>
    <t>BACKTRACK</t>
  </si>
  <si>
    <t>ÖLÜM TRENİ</t>
  </si>
  <si>
    <t>CESUR HOROZ</t>
  </si>
  <si>
    <t>THE JUNGLE BOOK</t>
  </si>
  <si>
    <t>ORMAN KİTABI</t>
  </si>
  <si>
    <t>HOW TO BE SINGLE</t>
  </si>
  <si>
    <t>BEKAR YAŞAM KILAVUZU</t>
  </si>
  <si>
    <t>CRIMINAL</t>
  </si>
  <si>
    <t>SUÇ/LU</t>
  </si>
  <si>
    <t>HEIDI</t>
  </si>
  <si>
    <t>M3 FİLM&amp;RET FİLM</t>
  </si>
  <si>
    <t>VOLKI I OVTSY. BEEEZUMNOE PREVRASHCHENIE</t>
  </si>
  <si>
    <t>KOR</t>
  </si>
  <si>
    <t>KUZULAR KURTLARA KARŞI</t>
  </si>
  <si>
    <t>HOLOGRAM FOR A KING</t>
  </si>
  <si>
    <t>KRAL İÇİN HOLOGRAM</t>
  </si>
  <si>
    <t>KÜÇÜK KRAL</t>
  </si>
  <si>
    <t>DER KLEINE KONIG MACIUS - DER FILM</t>
  </si>
  <si>
    <t>YOLA GELDİK</t>
  </si>
  <si>
    <t>PİNEMART&amp;ORAK</t>
  </si>
  <si>
    <t>THE HUNTSMAN</t>
  </si>
  <si>
    <t>AVCI: KIŞ MASALI</t>
  </si>
  <si>
    <t>EMİCEM HOSPİTAL</t>
  </si>
  <si>
    <t>MAGİ</t>
  </si>
  <si>
    <t>BASTILLE DAY</t>
  </si>
  <si>
    <t>BASKIN GÜNÜ</t>
  </si>
  <si>
    <t>LE DERNIER DE LOUP</t>
  </si>
  <si>
    <t>KURDUN UYANIŞI</t>
  </si>
  <si>
    <t>MOTHER'S DAY</t>
  </si>
  <si>
    <t>ÖZEL BİR GÜN</t>
  </si>
  <si>
    <t>RATCHET AND CLARK</t>
  </si>
  <si>
    <t>BROOKLYN</t>
  </si>
  <si>
    <t>RATCHED CLANK</t>
  </si>
  <si>
    <t>ANKARA YAZI: VEDA MEKTUBU</t>
  </si>
  <si>
    <t>MARTYRS</t>
  </si>
  <si>
    <t>ADIM ADIM</t>
  </si>
  <si>
    <t>İŞKENCE ODASI</t>
  </si>
  <si>
    <t>5 DAKKADA DEĞİŞİR BÜTÜN İŞLER</t>
  </si>
  <si>
    <t>QUENN OF THE DESERT</t>
  </si>
  <si>
    <t>ÇÖL KRALİÇESİ</t>
  </si>
  <si>
    <t>İFRİT'İN DİYETİ: CİNNİA</t>
  </si>
  <si>
    <t>THE MAN WHO KNEW INFINITY</t>
  </si>
  <si>
    <t>SONSUZLUK TEORİSİ</t>
  </si>
  <si>
    <t>YARIM</t>
  </si>
  <si>
    <t>CAPTAN AMERICA: CIVIL WAR</t>
  </si>
  <si>
    <t>KAPTAN AMERİKA: KAHRAMANLARIN SAVAŞI</t>
  </si>
  <si>
    <t>13 - 15 MAYIS 2016 / 20. VİZYON HAFTASI</t>
  </si>
  <si>
    <t>HITCHCOCK/TRUFFAUT</t>
  </si>
  <si>
    <t>HITCHCOCK TRUFFAUT</t>
  </si>
  <si>
    <t>OFLU HOCA'NIN ŞİFRESİ 2</t>
  </si>
  <si>
    <t>DADAŞ</t>
  </si>
  <si>
    <t>HOWL</t>
  </si>
  <si>
    <t>DEHŞET TRENİ</t>
  </si>
  <si>
    <t>KÖTÜ KOMŞULAR 2</t>
  </si>
  <si>
    <t>NEIGHBORS 2: SORORITY RISING</t>
  </si>
  <si>
    <t>ANGRY BIRDS FİLM</t>
  </si>
  <si>
    <t>THE ANGRY BIRDS MOVIE</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</si>
</sst>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9"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9"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67" applyNumberFormat="1" applyFont="1" applyFill="1" applyBorder="1" applyAlignment="1">
      <alignment vertical="center"/>
    </xf>
    <xf numFmtId="3" fontId="65" fillId="0" borderId="11" xfId="67" applyNumberFormat="1" applyFont="1" applyFill="1" applyBorder="1" applyAlignment="1">
      <alignment vertical="center"/>
    </xf>
    <xf numFmtId="9" fontId="70" fillId="0" borderId="11" xfId="132" applyNumberFormat="1" applyFont="1" applyFill="1" applyBorder="1" applyAlignment="1" applyProtection="1">
      <alignment horizontal="right" vertical="center"/>
      <protection/>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xf numFmtId="0" fontId="67" fillId="36" borderId="14" xfId="0" applyFont="1" applyFill="1" applyBorder="1" applyAlignment="1">
      <alignment horizontal="center" vertical="center" wrapText="1"/>
    </xf>
    <xf numFmtId="0" fontId="64" fillId="0" borderId="12" xfId="0" applyFont="1" applyBorder="1" applyAlignment="1">
      <alignment horizontal="center" vertical="center" wrapText="1"/>
    </xf>
    <xf numFmtId="0" fontId="44" fillId="35" borderId="15" xfId="0" applyNumberFormat="1" applyFont="1" applyFill="1" applyBorder="1" applyAlignment="1" applyProtection="1">
      <alignment horizontal="center" vertical="center" wrapText="1"/>
      <protection locked="0"/>
    </xf>
    <xf numFmtId="0" fontId="67" fillId="36" borderId="16"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67" fillId="37"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7" fillId="36" borderId="12" xfId="0" applyFont="1" applyFill="1" applyBorder="1" applyAlignment="1">
      <alignment horizontal="center" vertical="center" wrapText="1"/>
    </xf>
    <xf numFmtId="0" fontId="67" fillId="37" borderId="12" xfId="0" applyFont="1" applyFill="1" applyBorder="1" applyAlignment="1">
      <alignment horizontal="center" vertical="center" wrapText="1"/>
    </xf>
    <xf numFmtId="0" fontId="64" fillId="0" borderId="12" xfId="0" applyFont="1" applyBorder="1" applyAlignment="1">
      <alignment horizontal="center" wrapText="1"/>
    </xf>
    <xf numFmtId="14" fontId="16" fillId="34" borderId="0" xfId="0" applyNumberFormat="1" applyFont="1" applyFill="1" applyBorder="1" applyAlignment="1" applyProtection="1">
      <alignment horizontal="left" vertical="center" wrapText="1"/>
      <protection/>
    </xf>
    <xf numFmtId="0" fontId="71"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1"/>
  <sheetViews>
    <sheetView tabSelected="1" zoomScalePageLayoutView="0" workbookViewId="0" topLeftCell="A1">
      <pane xSplit="3" ySplit="5" topLeftCell="Q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6.57421875" style="1" bestFit="1" customWidth="1"/>
    <col min="4" max="4" width="24.8515625" style="4" bestFit="1" customWidth="1"/>
    <col min="5" max="5" width="5.8515625" style="87" bestFit="1" customWidth="1"/>
    <col min="6" max="6" width="13.57421875" style="3" bestFit="1" customWidth="1"/>
    <col min="7" max="8" width="3.140625" style="33" bestFit="1" customWidth="1"/>
    <col min="9" max="9" width="3.140625" style="47" bestFit="1" customWidth="1"/>
    <col min="10" max="10" width="2.57421875" style="48" bestFit="1" customWidth="1"/>
    <col min="11" max="11" width="7.28125" style="5" bestFit="1" customWidth="1"/>
    <col min="12" max="12" width="4.8515625" style="6" bestFit="1" customWidth="1"/>
    <col min="13" max="13" width="8.28125" style="5" bestFit="1" customWidth="1"/>
    <col min="14" max="14" width="4.8515625" style="6" customWidth="1"/>
    <col min="15" max="15" width="7.7109375" style="7" bestFit="1" customWidth="1"/>
    <col min="16" max="16" width="4.8515625" style="8" bestFit="1" customWidth="1"/>
    <col min="17" max="17" width="9.00390625" style="9" bestFit="1" customWidth="1"/>
    <col min="18" max="18" width="5.57421875" style="10" bestFit="1" customWidth="1"/>
    <col min="19" max="19" width="4.28125" style="11" bestFit="1" customWidth="1"/>
    <col min="20" max="20" width="5.8515625" style="12" bestFit="1" customWidth="1"/>
    <col min="21" max="21" width="4.00390625" style="13" customWidth="1"/>
    <col min="22" max="22" width="9.00390625" style="7" hidden="1" customWidth="1"/>
    <col min="23" max="23" width="5.8515625" style="8" hidden="1" customWidth="1"/>
    <col min="24" max="24" width="4.421875" style="6" hidden="1" customWidth="1"/>
    <col min="25" max="25" width="5.8515625" style="5" hidden="1" customWidth="1"/>
    <col min="26" max="26" width="2.7109375" style="6" hidden="1" customWidth="1"/>
    <col min="27" max="27" width="9.00390625" style="7" bestFit="1" customWidth="1"/>
    <col min="28" max="28" width="6.7109375" style="14" bestFit="1" customWidth="1"/>
    <col min="29" max="29" width="2.57421875" style="67" customWidth="1"/>
    <col min="30" max="30" width="9.140625" style="1" bestFit="1" customWidth="1"/>
    <col min="31" max="31" width="6.7109375" style="1" bestFit="1" customWidth="1"/>
    <col min="32" max="16384" width="4.57421875" style="1" customWidth="1"/>
  </cols>
  <sheetData>
    <row r="1" spans="1:29" s="34" customFormat="1" ht="12.75">
      <c r="A1" s="15" t="s">
        <v>0</v>
      </c>
      <c r="B1" s="105" t="s">
        <v>6</v>
      </c>
      <c r="C1" s="105"/>
      <c r="D1" s="16"/>
      <c r="E1" s="82"/>
      <c r="F1" s="16"/>
      <c r="G1" s="17"/>
      <c r="H1" s="17"/>
      <c r="I1" s="17"/>
      <c r="J1" s="17"/>
      <c r="K1" s="110" t="s">
        <v>3</v>
      </c>
      <c r="L1" s="111"/>
      <c r="M1" s="111"/>
      <c r="N1" s="111"/>
      <c r="O1" s="111"/>
      <c r="P1" s="111"/>
      <c r="Q1" s="111"/>
      <c r="R1" s="111"/>
      <c r="S1" s="111"/>
      <c r="T1" s="111"/>
      <c r="U1" s="111"/>
      <c r="V1" s="111"/>
      <c r="W1" s="111"/>
      <c r="X1" s="111"/>
      <c r="Y1" s="111"/>
      <c r="Z1" s="111"/>
      <c r="AA1" s="111"/>
      <c r="AB1" s="111"/>
      <c r="AC1" s="112"/>
    </row>
    <row r="2" spans="1:29" s="34" customFormat="1" ht="12.75">
      <c r="A2" s="15"/>
      <c r="B2" s="106" t="s">
        <v>2</v>
      </c>
      <c r="C2" s="107"/>
      <c r="D2" s="18"/>
      <c r="E2" s="83"/>
      <c r="F2" s="18"/>
      <c r="G2" s="19"/>
      <c r="H2" s="19"/>
      <c r="I2" s="19"/>
      <c r="J2" s="20"/>
      <c r="K2" s="113"/>
      <c r="L2" s="113"/>
      <c r="M2" s="113"/>
      <c r="N2" s="113"/>
      <c r="O2" s="113"/>
      <c r="P2" s="113"/>
      <c r="Q2" s="113"/>
      <c r="R2" s="113"/>
      <c r="S2" s="113"/>
      <c r="T2" s="113"/>
      <c r="U2" s="113"/>
      <c r="V2" s="113"/>
      <c r="W2" s="113"/>
      <c r="X2" s="113"/>
      <c r="Y2" s="113"/>
      <c r="Z2" s="113"/>
      <c r="AA2" s="113"/>
      <c r="AB2" s="113"/>
      <c r="AC2" s="112"/>
    </row>
    <row r="3" spans="1:29" s="34" customFormat="1" ht="12">
      <c r="A3" s="15"/>
      <c r="B3" s="99" t="s">
        <v>109</v>
      </c>
      <c r="C3" s="99"/>
      <c r="D3" s="21"/>
      <c r="E3" s="84"/>
      <c r="F3" s="21"/>
      <c r="G3" s="22"/>
      <c r="H3" s="22"/>
      <c r="I3" s="22"/>
      <c r="J3" s="22"/>
      <c r="K3" s="114"/>
      <c r="L3" s="114"/>
      <c r="M3" s="114"/>
      <c r="N3" s="114"/>
      <c r="O3" s="114"/>
      <c r="P3" s="114"/>
      <c r="Q3" s="114"/>
      <c r="R3" s="114"/>
      <c r="S3" s="114"/>
      <c r="T3" s="114"/>
      <c r="U3" s="114"/>
      <c r="V3" s="114"/>
      <c r="W3" s="114"/>
      <c r="X3" s="114"/>
      <c r="Y3" s="114"/>
      <c r="Z3" s="114"/>
      <c r="AA3" s="114"/>
      <c r="AB3" s="114"/>
      <c r="AC3" s="115"/>
    </row>
    <row r="4" spans="1:29" s="24" customFormat="1" ht="11.25" customHeight="1">
      <c r="A4" s="23"/>
      <c r="B4" s="35"/>
      <c r="C4" s="36"/>
      <c r="D4" s="36"/>
      <c r="E4" s="85"/>
      <c r="F4" s="37"/>
      <c r="G4" s="37"/>
      <c r="H4" s="37"/>
      <c r="I4" s="37"/>
      <c r="J4" s="37"/>
      <c r="K4" s="100" t="s">
        <v>7</v>
      </c>
      <c r="L4" s="101"/>
      <c r="M4" s="102" t="s">
        <v>8</v>
      </c>
      <c r="N4" s="103"/>
      <c r="O4" s="102" t="s">
        <v>9</v>
      </c>
      <c r="P4" s="103"/>
      <c r="Q4" s="102" t="s">
        <v>10</v>
      </c>
      <c r="R4" s="104"/>
      <c r="S4" s="104"/>
      <c r="T4" s="97"/>
      <c r="U4" s="97"/>
      <c r="V4" s="116" t="s">
        <v>11</v>
      </c>
      <c r="W4" s="118"/>
      <c r="X4" s="95" t="s">
        <v>11</v>
      </c>
      <c r="Y4" s="96"/>
      <c r="Z4" s="98"/>
      <c r="AA4" s="117" t="s">
        <v>12</v>
      </c>
      <c r="AB4" s="117"/>
      <c r="AC4" s="108" t="s">
        <v>29</v>
      </c>
    </row>
    <row r="5" spans="1:29" s="26" customFormat="1" ht="37.5" customHeight="1">
      <c r="A5" s="25"/>
      <c r="B5" s="38"/>
      <c r="C5" s="39" t="s">
        <v>13</v>
      </c>
      <c r="D5" s="39" t="s">
        <v>14</v>
      </c>
      <c r="E5" s="86" t="s">
        <v>15</v>
      </c>
      <c r="F5" s="42" t="s">
        <v>16</v>
      </c>
      <c r="G5" s="40" t="s">
        <v>17</v>
      </c>
      <c r="H5" s="40" t="s">
        <v>49</v>
      </c>
      <c r="I5" s="40" t="s">
        <v>18</v>
      </c>
      <c r="J5" s="40" t="s">
        <v>19</v>
      </c>
      <c r="K5" s="41" t="s">
        <v>20</v>
      </c>
      <c r="L5" s="43" t="s">
        <v>21</v>
      </c>
      <c r="M5" s="44" t="s">
        <v>20</v>
      </c>
      <c r="N5" s="45" t="s">
        <v>21</v>
      </c>
      <c r="O5" s="44" t="s">
        <v>20</v>
      </c>
      <c r="P5" s="45" t="s">
        <v>21</v>
      </c>
      <c r="Q5" s="44" t="s">
        <v>26</v>
      </c>
      <c r="R5" s="45" t="s">
        <v>21</v>
      </c>
      <c r="S5" s="46" t="s">
        <v>22</v>
      </c>
      <c r="T5" s="45" t="s">
        <v>23</v>
      </c>
      <c r="U5" s="46" t="s">
        <v>28</v>
      </c>
      <c r="V5" s="44" t="s">
        <v>26</v>
      </c>
      <c r="W5" s="45" t="s">
        <v>23</v>
      </c>
      <c r="X5" s="46" t="s">
        <v>22</v>
      </c>
      <c r="Y5" s="45" t="s">
        <v>23</v>
      </c>
      <c r="Z5" s="46" t="s">
        <v>24</v>
      </c>
      <c r="AA5" s="44" t="s">
        <v>20</v>
      </c>
      <c r="AB5" s="45" t="s">
        <v>21</v>
      </c>
      <c r="AC5" s="109"/>
    </row>
    <row r="7" spans="1:30" s="29" customFormat="1" ht="11.25">
      <c r="A7" s="31">
        <v>1</v>
      </c>
      <c r="B7" s="30"/>
      <c r="C7" s="50" t="s">
        <v>107</v>
      </c>
      <c r="D7" s="55" t="s">
        <v>108</v>
      </c>
      <c r="E7" s="81">
        <v>42496</v>
      </c>
      <c r="F7" s="52" t="s">
        <v>38</v>
      </c>
      <c r="G7" s="56">
        <v>337</v>
      </c>
      <c r="H7" s="56">
        <v>338</v>
      </c>
      <c r="I7" s="68">
        <v>579</v>
      </c>
      <c r="J7" s="54">
        <v>2</v>
      </c>
      <c r="K7" s="65">
        <v>529490</v>
      </c>
      <c r="L7" s="66">
        <v>38923</v>
      </c>
      <c r="M7" s="65">
        <v>1029812</v>
      </c>
      <c r="N7" s="66">
        <v>77671</v>
      </c>
      <c r="O7" s="65">
        <v>757576</v>
      </c>
      <c r="P7" s="66">
        <v>59109</v>
      </c>
      <c r="Q7" s="59">
        <f aca="true" t="shared" si="0" ref="Q7:Q56">K7+M7+O7</f>
        <v>2316878</v>
      </c>
      <c r="R7" s="60">
        <f aca="true" t="shared" si="1" ref="R7:R56">L7+N7+P7</f>
        <v>175703</v>
      </c>
      <c r="S7" s="61">
        <f>R7/I7</f>
        <v>303.4594127806563</v>
      </c>
      <c r="T7" s="62">
        <v>470107</v>
      </c>
      <c r="U7" s="63">
        <f>IF(T7&lt;&gt;0,-(T7-R7)/T7,"")</f>
        <v>-0.6262489177995648</v>
      </c>
      <c r="V7" s="69">
        <v>8722891</v>
      </c>
      <c r="W7" s="71">
        <v>677101</v>
      </c>
      <c r="X7" s="61">
        <f>W7/I7</f>
        <v>1169.4317789291883</v>
      </c>
      <c r="Y7" s="57">
        <v>677101</v>
      </c>
      <c r="Z7" s="80">
        <f>IF(Y7&lt;&gt;0,-(Y7-W7)/Y7,"")</f>
        <v>0</v>
      </c>
      <c r="AA7" s="72">
        <v>11039769</v>
      </c>
      <c r="AB7" s="73">
        <v>852804</v>
      </c>
      <c r="AC7" s="120">
        <v>2520</v>
      </c>
      <c r="AD7" s="28"/>
    </row>
    <row r="8" spans="1:30" s="29" customFormat="1" ht="11.25">
      <c r="A8" s="31">
        <v>2</v>
      </c>
      <c r="B8" s="88" t="s">
        <v>25</v>
      </c>
      <c r="C8" s="50" t="s">
        <v>119</v>
      </c>
      <c r="D8" s="55" t="s">
        <v>118</v>
      </c>
      <c r="E8" s="81">
        <v>42503</v>
      </c>
      <c r="F8" s="52" t="s">
        <v>39</v>
      </c>
      <c r="G8" s="56">
        <v>305</v>
      </c>
      <c r="H8" s="56">
        <v>305</v>
      </c>
      <c r="I8" s="68">
        <v>427</v>
      </c>
      <c r="J8" s="54">
        <v>1</v>
      </c>
      <c r="K8" s="65">
        <v>203711</v>
      </c>
      <c r="L8" s="66">
        <v>16640</v>
      </c>
      <c r="M8" s="65">
        <v>605541</v>
      </c>
      <c r="N8" s="66">
        <v>49316</v>
      </c>
      <c r="O8" s="65">
        <v>552856</v>
      </c>
      <c r="P8" s="66">
        <v>45917</v>
      </c>
      <c r="Q8" s="59">
        <f t="shared" si="0"/>
        <v>1362108</v>
      </c>
      <c r="R8" s="60">
        <f t="shared" si="1"/>
        <v>111873</v>
      </c>
      <c r="S8" s="61">
        <f>R8/I8</f>
        <v>261.9976580796253</v>
      </c>
      <c r="T8" s="62"/>
      <c r="U8" s="63"/>
      <c r="V8" s="69"/>
      <c r="W8" s="70"/>
      <c r="X8" s="61"/>
      <c r="Y8" s="57"/>
      <c r="Z8" s="80"/>
      <c r="AA8" s="72">
        <v>1362108</v>
      </c>
      <c r="AB8" s="73">
        <v>111873</v>
      </c>
      <c r="AC8" s="120">
        <v>2530</v>
      </c>
      <c r="AD8" s="28"/>
    </row>
    <row r="9" spans="1:30" s="29" customFormat="1" ht="11.25">
      <c r="A9" s="31">
        <v>3</v>
      </c>
      <c r="B9" s="88" t="s">
        <v>25</v>
      </c>
      <c r="C9" s="49" t="s">
        <v>112</v>
      </c>
      <c r="D9" s="51" t="s">
        <v>112</v>
      </c>
      <c r="E9" s="64">
        <v>42503</v>
      </c>
      <c r="F9" s="52" t="s">
        <v>5</v>
      </c>
      <c r="G9" s="53">
        <v>278</v>
      </c>
      <c r="H9" s="53">
        <v>278</v>
      </c>
      <c r="I9" s="68">
        <v>278</v>
      </c>
      <c r="J9" s="54">
        <v>1</v>
      </c>
      <c r="K9" s="65">
        <v>146602.75</v>
      </c>
      <c r="L9" s="66">
        <v>13649</v>
      </c>
      <c r="M9" s="65">
        <v>278797.52</v>
      </c>
      <c r="N9" s="66">
        <v>25356</v>
      </c>
      <c r="O9" s="65">
        <v>345125.38</v>
      </c>
      <c r="P9" s="66">
        <v>31437</v>
      </c>
      <c r="Q9" s="59">
        <f t="shared" si="0"/>
        <v>770525.65</v>
      </c>
      <c r="R9" s="60">
        <f t="shared" si="1"/>
        <v>70442</v>
      </c>
      <c r="S9" s="61">
        <f>R9/I9</f>
        <v>253.3884892086331</v>
      </c>
      <c r="T9" s="62"/>
      <c r="U9" s="63"/>
      <c r="V9" s="69"/>
      <c r="W9" s="70"/>
      <c r="X9" s="61"/>
      <c r="Y9" s="77"/>
      <c r="Z9" s="80"/>
      <c r="AA9" s="74">
        <v>770525.65</v>
      </c>
      <c r="AB9" s="75">
        <v>70442</v>
      </c>
      <c r="AC9" s="120">
        <v>2531</v>
      </c>
      <c r="AD9" s="28"/>
    </row>
    <row r="10" spans="1:30" s="29" customFormat="1" ht="11.25">
      <c r="A10" s="31">
        <v>4</v>
      </c>
      <c r="B10" s="30"/>
      <c r="C10" s="49" t="s">
        <v>59</v>
      </c>
      <c r="D10" s="51" t="s">
        <v>59</v>
      </c>
      <c r="E10" s="64">
        <v>42468</v>
      </c>
      <c r="F10" s="52" t="s">
        <v>5</v>
      </c>
      <c r="G10" s="53">
        <v>340</v>
      </c>
      <c r="H10" s="53">
        <v>260</v>
      </c>
      <c r="I10" s="68">
        <v>260</v>
      </c>
      <c r="J10" s="54">
        <v>6</v>
      </c>
      <c r="K10" s="65">
        <v>57730.62</v>
      </c>
      <c r="L10" s="66">
        <v>5249</v>
      </c>
      <c r="M10" s="65">
        <v>137835.17</v>
      </c>
      <c r="N10" s="66">
        <v>12296</v>
      </c>
      <c r="O10" s="65">
        <v>130656.4</v>
      </c>
      <c r="P10" s="66">
        <v>11568</v>
      </c>
      <c r="Q10" s="59">
        <f t="shared" si="0"/>
        <v>326222.19</v>
      </c>
      <c r="R10" s="60">
        <f t="shared" si="1"/>
        <v>29113</v>
      </c>
      <c r="S10" s="61">
        <f>R10/I10</f>
        <v>111.97307692307692</v>
      </c>
      <c r="T10" s="62">
        <v>47527</v>
      </c>
      <c r="U10" s="63">
        <f>IF(T10&lt;&gt;0,-(T10-R10)/T10,"")</f>
        <v>-0.38744292717823553</v>
      </c>
      <c r="V10" s="69">
        <v>824499.92</v>
      </c>
      <c r="W10" s="70">
        <v>77486</v>
      </c>
      <c r="X10" s="61">
        <f>W10/I10</f>
        <v>298.0230769230769</v>
      </c>
      <c r="Y10" s="77">
        <v>77486</v>
      </c>
      <c r="Z10" s="80">
        <f>IF(Y10&lt;&gt;0,-(Y10-W10)/Y10,"")</f>
        <v>0</v>
      </c>
      <c r="AA10" s="74">
        <v>8132072.2</v>
      </c>
      <c r="AB10" s="75">
        <v>752138</v>
      </c>
      <c r="AC10" s="120">
        <v>2461</v>
      </c>
      <c r="AD10" s="28"/>
    </row>
    <row r="11" spans="1:30" s="29" customFormat="1" ht="11.25">
      <c r="A11" s="31">
        <v>5</v>
      </c>
      <c r="B11" s="30"/>
      <c r="C11" s="49" t="s">
        <v>86</v>
      </c>
      <c r="D11" s="51" t="s">
        <v>86</v>
      </c>
      <c r="E11" s="64">
        <v>42489</v>
      </c>
      <c r="F11" s="52" t="s">
        <v>5</v>
      </c>
      <c r="G11" s="53">
        <v>300</v>
      </c>
      <c r="H11" s="53">
        <v>280</v>
      </c>
      <c r="I11" s="68">
        <v>280</v>
      </c>
      <c r="J11" s="54">
        <v>3</v>
      </c>
      <c r="K11" s="65">
        <v>58580</v>
      </c>
      <c r="L11" s="66">
        <v>5426</v>
      </c>
      <c r="M11" s="65">
        <v>109434.4</v>
      </c>
      <c r="N11" s="66">
        <v>10179</v>
      </c>
      <c r="O11" s="65">
        <v>104612</v>
      </c>
      <c r="P11" s="66">
        <v>9629</v>
      </c>
      <c r="Q11" s="59">
        <f t="shared" si="0"/>
        <v>272626.4</v>
      </c>
      <c r="R11" s="60">
        <f t="shared" si="1"/>
        <v>25234</v>
      </c>
      <c r="S11" s="61">
        <f>R11/I11</f>
        <v>90.12142857142857</v>
      </c>
      <c r="T11" s="62">
        <v>37329</v>
      </c>
      <c r="U11" s="63">
        <f>IF(T11&lt;&gt;0,-(T11-R11)/T11,"")</f>
        <v>-0.32401082268477593</v>
      </c>
      <c r="V11" s="69">
        <v>676818.85</v>
      </c>
      <c r="W11" s="70">
        <v>65563</v>
      </c>
      <c r="X11" s="61">
        <f>W11/I11</f>
        <v>234.15357142857144</v>
      </c>
      <c r="Y11" s="77">
        <v>65563</v>
      </c>
      <c r="Z11" s="80">
        <f>IF(Y11&lt;&gt;0,-(Y11-W11)/Y11,"")</f>
        <v>0</v>
      </c>
      <c r="AA11" s="74">
        <v>1885543.65</v>
      </c>
      <c r="AB11" s="75">
        <v>181743</v>
      </c>
      <c r="AC11" s="120">
        <v>2512</v>
      </c>
      <c r="AD11" s="28"/>
    </row>
    <row r="12" spans="1:30" s="29" customFormat="1" ht="11.25">
      <c r="A12" s="31">
        <v>6</v>
      </c>
      <c r="B12" s="30"/>
      <c r="C12" s="50" t="s">
        <v>83</v>
      </c>
      <c r="D12" s="55" t="s">
        <v>84</v>
      </c>
      <c r="E12" s="81">
        <v>42482</v>
      </c>
      <c r="F12" s="52" t="s">
        <v>38</v>
      </c>
      <c r="G12" s="56">
        <v>300</v>
      </c>
      <c r="H12" s="56">
        <v>176</v>
      </c>
      <c r="I12" s="68">
        <v>176</v>
      </c>
      <c r="J12" s="54">
        <v>4</v>
      </c>
      <c r="K12" s="65">
        <v>36416</v>
      </c>
      <c r="L12" s="66">
        <v>2949</v>
      </c>
      <c r="M12" s="65">
        <v>85848</v>
      </c>
      <c r="N12" s="66">
        <v>6585</v>
      </c>
      <c r="O12" s="65">
        <v>65637</v>
      </c>
      <c r="P12" s="66">
        <v>5389</v>
      </c>
      <c r="Q12" s="59">
        <f t="shared" si="0"/>
        <v>187901</v>
      </c>
      <c r="R12" s="60">
        <f t="shared" si="1"/>
        <v>14923</v>
      </c>
      <c r="S12" s="61">
        <f>R12/I12</f>
        <v>84.78977272727273</v>
      </c>
      <c r="T12" s="62">
        <v>27949</v>
      </c>
      <c r="U12" s="63">
        <f>IF(T12&lt;&gt;0,-(T12-R12)/T12,"")</f>
        <v>-0.4660631865183012</v>
      </c>
      <c r="V12" s="69">
        <v>512822</v>
      </c>
      <c r="W12" s="71">
        <v>45919</v>
      </c>
      <c r="X12" s="61">
        <f>W12/I12</f>
        <v>260.90340909090907</v>
      </c>
      <c r="Y12" s="57">
        <v>45919</v>
      </c>
      <c r="Z12" s="80">
        <f>IF(Y12&lt;&gt;0,-(Y12-W12)/Y12,"")</f>
        <v>0</v>
      </c>
      <c r="AA12" s="72">
        <v>3275771</v>
      </c>
      <c r="AB12" s="73">
        <v>285485</v>
      </c>
      <c r="AC12" s="120">
        <v>2497</v>
      </c>
      <c r="AD12" s="28"/>
    </row>
    <row r="13" spans="1:30" s="29" customFormat="1" ht="11.25">
      <c r="A13" s="31">
        <v>7</v>
      </c>
      <c r="B13" s="88" t="s">
        <v>25</v>
      </c>
      <c r="C13" s="50" t="s">
        <v>117</v>
      </c>
      <c r="D13" s="55" t="s">
        <v>116</v>
      </c>
      <c r="E13" s="81">
        <v>42503</v>
      </c>
      <c r="F13" s="52" t="s">
        <v>38</v>
      </c>
      <c r="G13" s="56">
        <v>72</v>
      </c>
      <c r="H13" s="56">
        <v>72</v>
      </c>
      <c r="I13" s="68">
        <v>72</v>
      </c>
      <c r="J13" s="54">
        <v>1</v>
      </c>
      <c r="K13" s="65">
        <v>39662</v>
      </c>
      <c r="L13" s="66">
        <v>2770</v>
      </c>
      <c r="M13" s="65">
        <v>65651</v>
      </c>
      <c r="N13" s="66">
        <v>4597</v>
      </c>
      <c r="O13" s="65">
        <v>42552</v>
      </c>
      <c r="P13" s="66">
        <v>3133</v>
      </c>
      <c r="Q13" s="59">
        <f t="shared" si="0"/>
        <v>147865</v>
      </c>
      <c r="R13" s="60">
        <f t="shared" si="1"/>
        <v>10500</v>
      </c>
      <c r="S13" s="61">
        <f>R13/I13</f>
        <v>145.83333333333334</v>
      </c>
      <c r="T13" s="62"/>
      <c r="U13" s="63"/>
      <c r="V13" s="69"/>
      <c r="W13" s="71"/>
      <c r="X13" s="61"/>
      <c r="Y13" s="57"/>
      <c r="Z13" s="80"/>
      <c r="AA13" s="72">
        <v>147865</v>
      </c>
      <c r="AB13" s="73">
        <v>10500</v>
      </c>
      <c r="AC13" s="120">
        <v>2535</v>
      </c>
      <c r="AD13" s="28"/>
    </row>
    <row r="14" spans="1:30" s="29" customFormat="1" ht="11.25">
      <c r="A14" s="31">
        <v>8</v>
      </c>
      <c r="B14" s="30"/>
      <c r="C14" s="49" t="s">
        <v>96</v>
      </c>
      <c r="D14" s="51" t="s">
        <v>96</v>
      </c>
      <c r="E14" s="64">
        <v>42496</v>
      </c>
      <c r="F14" s="52" t="s">
        <v>5</v>
      </c>
      <c r="G14" s="53">
        <v>188</v>
      </c>
      <c r="H14" s="53">
        <v>186</v>
      </c>
      <c r="I14" s="68">
        <v>186</v>
      </c>
      <c r="J14" s="54">
        <v>2</v>
      </c>
      <c r="K14" s="65">
        <v>33475.5</v>
      </c>
      <c r="L14" s="66">
        <v>3267</v>
      </c>
      <c r="M14" s="65">
        <v>56455.5</v>
      </c>
      <c r="N14" s="66">
        <v>5306</v>
      </c>
      <c r="O14" s="65">
        <v>56260.5</v>
      </c>
      <c r="P14" s="66">
        <v>5332</v>
      </c>
      <c r="Q14" s="59">
        <f t="shared" si="0"/>
        <v>146191.5</v>
      </c>
      <c r="R14" s="60">
        <f t="shared" si="1"/>
        <v>13905</v>
      </c>
      <c r="S14" s="61">
        <f>R14/I14</f>
        <v>74.75806451612904</v>
      </c>
      <c r="T14" s="62">
        <v>23860</v>
      </c>
      <c r="U14" s="63">
        <f>IF(T14&lt;&gt;0,-(T14-R14)/T14,"")</f>
        <v>-0.4172254819782062</v>
      </c>
      <c r="V14" s="69">
        <v>443870.09</v>
      </c>
      <c r="W14" s="70">
        <v>43824</v>
      </c>
      <c r="X14" s="61">
        <f>W14/I14</f>
        <v>235.61290322580646</v>
      </c>
      <c r="Y14" s="77">
        <v>43824</v>
      </c>
      <c r="Z14" s="80">
        <f>IF(Y14&lt;&gt;0,-(Y14-W14)/Y14,"")</f>
        <v>0</v>
      </c>
      <c r="AA14" s="74">
        <v>590061.59</v>
      </c>
      <c r="AB14" s="75">
        <v>57729</v>
      </c>
      <c r="AC14" s="120">
        <v>2522</v>
      </c>
      <c r="AD14" s="28"/>
    </row>
    <row r="15" spans="1:30" s="29" customFormat="1" ht="11.25">
      <c r="A15" s="31">
        <v>9</v>
      </c>
      <c r="B15" s="88" t="s">
        <v>25</v>
      </c>
      <c r="C15" s="50" t="s">
        <v>114</v>
      </c>
      <c r="D15" s="55" t="s">
        <v>115</v>
      </c>
      <c r="E15" s="81">
        <v>42503</v>
      </c>
      <c r="F15" s="52" t="s">
        <v>4</v>
      </c>
      <c r="G15" s="56">
        <v>125</v>
      </c>
      <c r="H15" s="56">
        <v>125</v>
      </c>
      <c r="I15" s="68">
        <v>125</v>
      </c>
      <c r="J15" s="54">
        <v>1</v>
      </c>
      <c r="K15" s="65">
        <v>24284.32</v>
      </c>
      <c r="L15" s="66">
        <v>2290</v>
      </c>
      <c r="M15" s="65">
        <v>42950.63</v>
      </c>
      <c r="N15" s="66">
        <v>4044</v>
      </c>
      <c r="O15" s="65">
        <v>38187.5</v>
      </c>
      <c r="P15" s="66">
        <v>3599</v>
      </c>
      <c r="Q15" s="59">
        <f t="shared" si="0"/>
        <v>105422.45</v>
      </c>
      <c r="R15" s="60">
        <f t="shared" si="1"/>
        <v>9933</v>
      </c>
      <c r="S15" s="61">
        <f>R15/I15</f>
        <v>79.464</v>
      </c>
      <c r="T15" s="62"/>
      <c r="U15" s="63"/>
      <c r="V15" s="69"/>
      <c r="W15" s="70"/>
      <c r="X15" s="61"/>
      <c r="Y15" s="57"/>
      <c r="Z15" s="80"/>
      <c r="AA15" s="72">
        <v>105422.45</v>
      </c>
      <c r="AB15" s="73">
        <v>9933</v>
      </c>
      <c r="AC15" s="120">
        <v>2532</v>
      </c>
      <c r="AD15" s="28"/>
    </row>
    <row r="16" spans="1:30" s="29" customFormat="1" ht="11.25">
      <c r="A16" s="31">
        <v>10</v>
      </c>
      <c r="B16" s="30"/>
      <c r="C16" s="49" t="s">
        <v>74</v>
      </c>
      <c r="D16" s="51" t="s">
        <v>76</v>
      </c>
      <c r="E16" s="64">
        <v>42482</v>
      </c>
      <c r="F16" s="52" t="s">
        <v>42</v>
      </c>
      <c r="G16" s="53">
        <v>185</v>
      </c>
      <c r="H16" s="53">
        <v>66</v>
      </c>
      <c r="I16" s="68">
        <v>66</v>
      </c>
      <c r="J16" s="54">
        <v>4</v>
      </c>
      <c r="K16" s="65">
        <v>7597.3</v>
      </c>
      <c r="L16" s="66">
        <v>836</v>
      </c>
      <c r="M16" s="65">
        <v>22435.5</v>
      </c>
      <c r="N16" s="66">
        <v>1627</v>
      </c>
      <c r="O16" s="65">
        <v>25082.5</v>
      </c>
      <c r="P16" s="66">
        <v>1922</v>
      </c>
      <c r="Q16" s="59">
        <f t="shared" si="0"/>
        <v>55115.3</v>
      </c>
      <c r="R16" s="60">
        <f t="shared" si="1"/>
        <v>4385</v>
      </c>
      <c r="S16" s="61">
        <f>R16/I16</f>
        <v>66.43939393939394</v>
      </c>
      <c r="T16" s="62">
        <v>11332</v>
      </c>
      <c r="U16" s="63">
        <f>IF(T16&lt;&gt;0,-(T16-R16)/T16,"")</f>
        <v>-0.6130427109071656</v>
      </c>
      <c r="V16" s="69">
        <v>184057.58</v>
      </c>
      <c r="W16" s="71">
        <v>16419</v>
      </c>
      <c r="X16" s="61">
        <f>W16/I16</f>
        <v>248.77272727272728</v>
      </c>
      <c r="Y16" s="77">
        <v>16419</v>
      </c>
      <c r="Z16" s="80">
        <f>IF(Y16&lt;&gt;0,-(Y16-W16)/Y16,"")</f>
        <v>0</v>
      </c>
      <c r="AA16" s="72">
        <v>1105634.4</v>
      </c>
      <c r="AB16" s="73">
        <v>95174</v>
      </c>
      <c r="AC16" s="120">
        <v>2505</v>
      </c>
      <c r="AD16" s="28"/>
    </row>
    <row r="17" spans="1:30" s="29" customFormat="1" ht="11.25">
      <c r="A17" s="31">
        <v>11</v>
      </c>
      <c r="B17" s="30"/>
      <c r="C17" s="49" t="s">
        <v>104</v>
      </c>
      <c r="D17" s="51" t="s">
        <v>105</v>
      </c>
      <c r="E17" s="64">
        <v>42496</v>
      </c>
      <c r="F17" s="52" t="s">
        <v>27</v>
      </c>
      <c r="G17" s="53">
        <v>21</v>
      </c>
      <c r="H17" s="53">
        <v>19</v>
      </c>
      <c r="I17" s="68">
        <v>19</v>
      </c>
      <c r="J17" s="54">
        <v>2</v>
      </c>
      <c r="K17" s="65">
        <v>13940.5</v>
      </c>
      <c r="L17" s="66">
        <v>829</v>
      </c>
      <c r="M17" s="65">
        <v>20624.5</v>
      </c>
      <c r="N17" s="66">
        <v>1145</v>
      </c>
      <c r="O17" s="65">
        <v>14286</v>
      </c>
      <c r="P17" s="66">
        <v>877</v>
      </c>
      <c r="Q17" s="59">
        <f t="shared" si="0"/>
        <v>48851</v>
      </c>
      <c r="R17" s="60">
        <f t="shared" si="1"/>
        <v>2851</v>
      </c>
      <c r="S17" s="61">
        <f>R17/I17</f>
        <v>150.05263157894737</v>
      </c>
      <c r="T17" s="62">
        <v>3456</v>
      </c>
      <c r="U17" s="63">
        <f>IF(T17&lt;&gt;0,-(T17-R17)/T17,"")</f>
        <v>-0.17505787037037038</v>
      </c>
      <c r="V17" s="69">
        <v>94477</v>
      </c>
      <c r="W17" s="70">
        <v>6193</v>
      </c>
      <c r="X17" s="61">
        <f>W17/I17</f>
        <v>325.94736842105266</v>
      </c>
      <c r="Y17" s="77">
        <v>6193</v>
      </c>
      <c r="Z17" s="80">
        <f>IF(Y17&lt;&gt;0,-(Y17-W17)/Y17,"")</f>
        <v>0</v>
      </c>
      <c r="AA17" s="91">
        <v>143328</v>
      </c>
      <c r="AB17" s="92">
        <v>9044</v>
      </c>
      <c r="AC17" s="120">
        <v>2519</v>
      </c>
      <c r="AD17" s="28"/>
    </row>
    <row r="18" spans="1:30" s="29" customFormat="1" ht="11.25">
      <c r="A18" s="31">
        <v>12</v>
      </c>
      <c r="B18" s="30"/>
      <c r="C18" s="49" t="s">
        <v>72</v>
      </c>
      <c r="D18" s="51" t="s">
        <v>72</v>
      </c>
      <c r="E18" s="64">
        <v>42475</v>
      </c>
      <c r="F18" s="52" t="s">
        <v>5</v>
      </c>
      <c r="G18" s="53">
        <v>151</v>
      </c>
      <c r="H18" s="53">
        <v>52</v>
      </c>
      <c r="I18" s="68">
        <v>52</v>
      </c>
      <c r="J18" s="54">
        <v>5</v>
      </c>
      <c r="K18" s="65">
        <v>6624</v>
      </c>
      <c r="L18" s="66">
        <v>693</v>
      </c>
      <c r="M18" s="65">
        <v>20396.5</v>
      </c>
      <c r="N18" s="66">
        <v>1574</v>
      </c>
      <c r="O18" s="65">
        <v>19678</v>
      </c>
      <c r="P18" s="66">
        <v>1588</v>
      </c>
      <c r="Q18" s="59">
        <f t="shared" si="0"/>
        <v>46698.5</v>
      </c>
      <c r="R18" s="60">
        <f t="shared" si="1"/>
        <v>3855</v>
      </c>
      <c r="S18" s="61">
        <f>R18/I18</f>
        <v>74.13461538461539</v>
      </c>
      <c r="T18" s="62">
        <v>6475</v>
      </c>
      <c r="U18" s="63">
        <f>IF(T18&lt;&gt;0,-(T18-R18)/T18,"")</f>
        <v>-0.4046332046332046</v>
      </c>
      <c r="V18" s="69">
        <v>105408.5</v>
      </c>
      <c r="W18" s="70">
        <v>9416</v>
      </c>
      <c r="X18" s="61">
        <f>W18/I18</f>
        <v>181.07692307692307</v>
      </c>
      <c r="Y18" s="77">
        <v>9416</v>
      </c>
      <c r="Z18" s="80">
        <f>IF(Y18&lt;&gt;0,-(Y18-W18)/Y18,"")</f>
        <v>0</v>
      </c>
      <c r="AA18" s="91">
        <v>1032356.43</v>
      </c>
      <c r="AB18" s="92">
        <v>90379</v>
      </c>
      <c r="AC18" s="120">
        <v>2492</v>
      </c>
      <c r="AD18" s="28"/>
    </row>
    <row r="19" spans="1:30" s="29" customFormat="1" ht="11.25">
      <c r="A19" s="31">
        <v>13</v>
      </c>
      <c r="B19" s="30"/>
      <c r="C19" s="50" t="s">
        <v>66</v>
      </c>
      <c r="D19" s="55" t="s">
        <v>67</v>
      </c>
      <c r="E19" s="81">
        <v>42475</v>
      </c>
      <c r="F19" s="52" t="s">
        <v>38</v>
      </c>
      <c r="G19" s="56">
        <v>259</v>
      </c>
      <c r="H19" s="56">
        <v>57</v>
      </c>
      <c r="I19" s="68">
        <v>57</v>
      </c>
      <c r="J19" s="54">
        <v>5</v>
      </c>
      <c r="K19" s="65">
        <v>6037</v>
      </c>
      <c r="L19" s="66">
        <v>435</v>
      </c>
      <c r="M19" s="65">
        <v>19782</v>
      </c>
      <c r="N19" s="66">
        <v>1502</v>
      </c>
      <c r="O19" s="65">
        <v>20485</v>
      </c>
      <c r="P19" s="66">
        <v>1595</v>
      </c>
      <c r="Q19" s="59">
        <f t="shared" si="0"/>
        <v>46304</v>
      </c>
      <c r="R19" s="60">
        <f t="shared" si="1"/>
        <v>3532</v>
      </c>
      <c r="S19" s="61">
        <f>R19/I19</f>
        <v>61.96491228070175</v>
      </c>
      <c r="T19" s="62">
        <v>16541</v>
      </c>
      <c r="U19" s="63">
        <f>IF(T19&lt;&gt;0,-(T19-R19)/T19,"")</f>
        <v>-0.786469983676924</v>
      </c>
      <c r="V19" s="69">
        <v>309131</v>
      </c>
      <c r="W19" s="71">
        <v>26561</v>
      </c>
      <c r="X19" s="61">
        <f>W19/I19</f>
        <v>465.9824561403509</v>
      </c>
      <c r="Y19" s="57">
        <v>26561</v>
      </c>
      <c r="Z19" s="80">
        <f>IF(Y19&lt;&gt;0,-(Y19-W19)/Y19,"")</f>
        <v>0</v>
      </c>
      <c r="AA19" s="72">
        <v>3345851</v>
      </c>
      <c r="AB19" s="73">
        <v>273853</v>
      </c>
      <c r="AC19" s="120">
        <v>2477</v>
      </c>
      <c r="AD19" s="28"/>
    </row>
    <row r="20" spans="1:30" s="29" customFormat="1" ht="11.25">
      <c r="A20" s="31">
        <v>14</v>
      </c>
      <c r="B20" s="30"/>
      <c r="C20" s="49" t="s">
        <v>91</v>
      </c>
      <c r="D20" s="51" t="s">
        <v>92</v>
      </c>
      <c r="E20" s="64">
        <v>42489</v>
      </c>
      <c r="F20" s="52" t="s">
        <v>1</v>
      </c>
      <c r="G20" s="53">
        <v>115</v>
      </c>
      <c r="H20" s="53">
        <v>33</v>
      </c>
      <c r="I20" s="68">
        <v>33</v>
      </c>
      <c r="J20" s="54">
        <v>3</v>
      </c>
      <c r="K20" s="65">
        <v>11278.5</v>
      </c>
      <c r="L20" s="66">
        <v>717</v>
      </c>
      <c r="M20" s="65">
        <v>16502</v>
      </c>
      <c r="N20" s="66">
        <v>1028</v>
      </c>
      <c r="O20" s="65">
        <v>12868.76</v>
      </c>
      <c r="P20" s="66">
        <v>836</v>
      </c>
      <c r="Q20" s="59">
        <f t="shared" si="0"/>
        <v>40649.26</v>
      </c>
      <c r="R20" s="60">
        <f t="shared" si="1"/>
        <v>2581</v>
      </c>
      <c r="S20" s="61">
        <f>R20/I20</f>
        <v>78.21212121212122</v>
      </c>
      <c r="T20" s="62">
        <v>6066</v>
      </c>
      <c r="U20" s="63">
        <f>IF(T20&lt;&gt;0,-(T20-R20)/T20,"")</f>
        <v>-0.5745136828222882</v>
      </c>
      <c r="V20" s="69">
        <v>136585</v>
      </c>
      <c r="W20" s="70">
        <v>9790</v>
      </c>
      <c r="X20" s="61">
        <f>W20/I20</f>
        <v>296.6666666666667</v>
      </c>
      <c r="Y20" s="77">
        <v>9790</v>
      </c>
      <c r="Z20" s="80">
        <f>IF(Y20&lt;&gt;0,-(Y20-W20)/Y20,"")</f>
        <v>0</v>
      </c>
      <c r="AA20" s="89">
        <v>441758.3</v>
      </c>
      <c r="AB20" s="90">
        <v>32736</v>
      </c>
      <c r="AC20" s="120">
        <v>2515</v>
      </c>
      <c r="AD20" s="28"/>
    </row>
    <row r="21" spans="1:30" s="29" customFormat="1" ht="11.25">
      <c r="A21" s="31">
        <v>15</v>
      </c>
      <c r="B21" s="30"/>
      <c r="C21" s="49" t="s">
        <v>101</v>
      </c>
      <c r="D21" s="51" t="s">
        <v>102</v>
      </c>
      <c r="E21" s="64">
        <v>42496</v>
      </c>
      <c r="F21" s="52" t="s">
        <v>40</v>
      </c>
      <c r="G21" s="53">
        <v>57</v>
      </c>
      <c r="H21" s="53">
        <v>27</v>
      </c>
      <c r="I21" s="68">
        <v>27</v>
      </c>
      <c r="J21" s="54">
        <v>2</v>
      </c>
      <c r="K21" s="65">
        <v>11761.5</v>
      </c>
      <c r="L21" s="66">
        <v>796</v>
      </c>
      <c r="M21" s="65">
        <v>15334.3</v>
      </c>
      <c r="N21" s="66">
        <v>959</v>
      </c>
      <c r="O21" s="65">
        <v>12452.5</v>
      </c>
      <c r="P21" s="66">
        <v>830</v>
      </c>
      <c r="Q21" s="59">
        <f t="shared" si="0"/>
        <v>39548.3</v>
      </c>
      <c r="R21" s="60">
        <f t="shared" si="1"/>
        <v>2585</v>
      </c>
      <c r="S21" s="61">
        <f>R21/I21</f>
        <v>95.74074074074075</v>
      </c>
      <c r="T21" s="62">
        <v>5376</v>
      </c>
      <c r="U21" s="63">
        <f>IF(T21&lt;&gt;0,-(T21-R21)/T21,"")</f>
        <v>-0.5191592261904762</v>
      </c>
      <c r="V21" s="69">
        <v>122794.66</v>
      </c>
      <c r="W21" s="70">
        <v>8775</v>
      </c>
      <c r="X21" s="61">
        <f>W21/I21</f>
        <v>325</v>
      </c>
      <c r="Y21" s="77">
        <v>8775</v>
      </c>
      <c r="Z21" s="80">
        <f>IF(Y21&lt;&gt;0,-(Y21-W21)/Y21,"")</f>
        <v>0</v>
      </c>
      <c r="AA21" s="91">
        <v>162342.98</v>
      </c>
      <c r="AB21" s="92">
        <v>11360</v>
      </c>
      <c r="AC21" s="120">
        <v>2521</v>
      </c>
      <c r="AD21" s="28"/>
    </row>
    <row r="22" spans="1:30" s="29" customFormat="1" ht="11.25">
      <c r="A22" s="31">
        <v>16</v>
      </c>
      <c r="B22" s="30"/>
      <c r="C22" s="50" t="s">
        <v>46</v>
      </c>
      <c r="D22" s="55" t="s">
        <v>46</v>
      </c>
      <c r="E22" s="81">
        <v>42440</v>
      </c>
      <c r="F22" s="52" t="s">
        <v>38</v>
      </c>
      <c r="G22" s="56">
        <v>317</v>
      </c>
      <c r="H22" s="56">
        <v>16</v>
      </c>
      <c r="I22" s="68">
        <v>16</v>
      </c>
      <c r="J22" s="54">
        <v>10</v>
      </c>
      <c r="K22" s="65">
        <v>5579</v>
      </c>
      <c r="L22" s="66">
        <v>429</v>
      </c>
      <c r="M22" s="65">
        <v>13306</v>
      </c>
      <c r="N22" s="66">
        <v>1009</v>
      </c>
      <c r="O22" s="65">
        <v>17561</v>
      </c>
      <c r="P22" s="66">
        <v>1327</v>
      </c>
      <c r="Q22" s="59">
        <f t="shared" si="0"/>
        <v>36446</v>
      </c>
      <c r="R22" s="60">
        <f t="shared" si="1"/>
        <v>2765</v>
      </c>
      <c r="S22" s="61">
        <f>R22/I22</f>
        <v>172.8125</v>
      </c>
      <c r="T22" s="62">
        <v>4225</v>
      </c>
      <c r="U22" s="63">
        <f>IF(T22&lt;&gt;0,-(T22-R22)/T22,"")</f>
        <v>-0.3455621301775148</v>
      </c>
      <c r="V22" s="69">
        <v>86928</v>
      </c>
      <c r="W22" s="71">
        <v>7003</v>
      </c>
      <c r="X22" s="61">
        <f>W22/I22</f>
        <v>437.6875</v>
      </c>
      <c r="Y22" s="57">
        <v>7003</v>
      </c>
      <c r="Z22" s="80">
        <f>IF(Y22&lt;&gt;0,-(Y22-W22)/Y22,"")</f>
        <v>0</v>
      </c>
      <c r="AA22" s="93">
        <v>16429829</v>
      </c>
      <c r="AB22" s="94">
        <v>1407823</v>
      </c>
      <c r="AC22" s="120">
        <v>2449</v>
      </c>
      <c r="AD22" s="28"/>
    </row>
    <row r="23" spans="1:30" s="29" customFormat="1" ht="11.25">
      <c r="A23" s="31">
        <v>17</v>
      </c>
      <c r="B23" s="30"/>
      <c r="C23" s="49" t="s">
        <v>87</v>
      </c>
      <c r="D23" s="51" t="s">
        <v>88</v>
      </c>
      <c r="E23" s="64">
        <v>42487</v>
      </c>
      <c r="F23" s="52" t="s">
        <v>5</v>
      </c>
      <c r="G23" s="53">
        <v>98</v>
      </c>
      <c r="H23" s="53">
        <v>23</v>
      </c>
      <c r="I23" s="68">
        <v>23</v>
      </c>
      <c r="J23" s="54">
        <v>3</v>
      </c>
      <c r="K23" s="65">
        <v>5886</v>
      </c>
      <c r="L23" s="66">
        <v>422</v>
      </c>
      <c r="M23" s="65">
        <v>11010.5</v>
      </c>
      <c r="N23" s="66">
        <v>778</v>
      </c>
      <c r="O23" s="65">
        <v>8514</v>
      </c>
      <c r="P23" s="66">
        <v>658</v>
      </c>
      <c r="Q23" s="59">
        <f t="shared" si="0"/>
        <v>25410.5</v>
      </c>
      <c r="R23" s="60">
        <f t="shared" si="1"/>
        <v>1858</v>
      </c>
      <c r="S23" s="61">
        <f>R23/I23</f>
        <v>80.78260869565217</v>
      </c>
      <c r="T23" s="62">
        <v>5176</v>
      </c>
      <c r="U23" s="63">
        <f>IF(T23&lt;&gt;0,-(T23-R23)/T23,"")</f>
        <v>-0.6410355486862442</v>
      </c>
      <c r="V23" s="69">
        <v>109430.82</v>
      </c>
      <c r="W23" s="70">
        <v>9240</v>
      </c>
      <c r="X23" s="61">
        <f>W23/I23</f>
        <v>401.7391304347826</v>
      </c>
      <c r="Y23" s="77">
        <v>9240</v>
      </c>
      <c r="Z23" s="80">
        <f>IF(Y23&lt;&gt;0,-(Y23-W23)/Y23,"")</f>
        <v>0</v>
      </c>
      <c r="AA23" s="91">
        <v>388100.68</v>
      </c>
      <c r="AB23" s="92">
        <v>32450</v>
      </c>
      <c r="AC23" s="120">
        <v>2510</v>
      </c>
      <c r="AD23" s="28"/>
    </row>
    <row r="24" spans="1:30" s="29" customFormat="1" ht="11.25">
      <c r="A24" s="31">
        <v>18</v>
      </c>
      <c r="B24" s="30"/>
      <c r="C24" s="50" t="s">
        <v>94</v>
      </c>
      <c r="D24" s="55" t="s">
        <v>94</v>
      </c>
      <c r="E24" s="81">
        <v>42489</v>
      </c>
      <c r="F24" s="52" t="s">
        <v>4</v>
      </c>
      <c r="G24" s="56">
        <v>55</v>
      </c>
      <c r="H24" s="56">
        <v>3</v>
      </c>
      <c r="I24" s="68">
        <v>3</v>
      </c>
      <c r="J24" s="54">
        <v>3</v>
      </c>
      <c r="K24" s="65">
        <v>1202</v>
      </c>
      <c r="L24" s="66">
        <v>66</v>
      </c>
      <c r="M24" s="65">
        <v>1379</v>
      </c>
      <c r="N24" s="66">
        <v>1331</v>
      </c>
      <c r="O24" s="65">
        <v>19562.5</v>
      </c>
      <c r="P24" s="66">
        <v>66</v>
      </c>
      <c r="Q24" s="59">
        <f t="shared" si="0"/>
        <v>22143.5</v>
      </c>
      <c r="R24" s="60">
        <f t="shared" si="1"/>
        <v>1463</v>
      </c>
      <c r="S24" s="61">
        <f>R24/I24</f>
        <v>487.6666666666667</v>
      </c>
      <c r="T24" s="62">
        <v>941</v>
      </c>
      <c r="U24" s="63">
        <f>IF(T24&lt;&gt;0,-(T24-R24)/T24,"")</f>
        <v>0.5547290116896918</v>
      </c>
      <c r="V24" s="69">
        <v>27102.32</v>
      </c>
      <c r="W24" s="70">
        <v>1597</v>
      </c>
      <c r="X24" s="61">
        <f>W24/I24</f>
        <v>532.3333333333334</v>
      </c>
      <c r="Y24" s="57">
        <v>1597</v>
      </c>
      <c r="Z24" s="80">
        <f>IF(Y24&lt;&gt;0,-(Y24-W24)/Y24,"")</f>
        <v>0</v>
      </c>
      <c r="AA24" s="93">
        <v>133036.5</v>
      </c>
      <c r="AB24" s="94">
        <v>9452</v>
      </c>
      <c r="AC24" s="120">
        <v>2508</v>
      </c>
      <c r="AD24" s="28"/>
    </row>
    <row r="25" spans="1:30" s="29" customFormat="1" ht="11.25">
      <c r="A25" s="31">
        <v>19</v>
      </c>
      <c r="B25" s="88" t="s">
        <v>25</v>
      </c>
      <c r="C25" s="49" t="s">
        <v>113</v>
      </c>
      <c r="D25" s="51" t="s">
        <v>113</v>
      </c>
      <c r="E25" s="64">
        <v>42503</v>
      </c>
      <c r="F25" s="52" t="s">
        <v>41</v>
      </c>
      <c r="G25" s="53">
        <v>53</v>
      </c>
      <c r="H25" s="53">
        <v>53</v>
      </c>
      <c r="I25" s="68">
        <v>53</v>
      </c>
      <c r="J25" s="54">
        <v>1</v>
      </c>
      <c r="K25" s="65">
        <v>3726.5</v>
      </c>
      <c r="L25" s="66">
        <v>343</v>
      </c>
      <c r="M25" s="65">
        <v>4942</v>
      </c>
      <c r="N25" s="66">
        <v>455</v>
      </c>
      <c r="O25" s="65">
        <v>6128.5</v>
      </c>
      <c r="P25" s="66">
        <v>542</v>
      </c>
      <c r="Q25" s="59">
        <f t="shared" si="0"/>
        <v>14797</v>
      </c>
      <c r="R25" s="60">
        <f t="shared" si="1"/>
        <v>1340</v>
      </c>
      <c r="S25" s="61">
        <f>R25/I25</f>
        <v>25.28301886792453</v>
      </c>
      <c r="T25" s="62"/>
      <c r="U25" s="63"/>
      <c r="V25" s="69"/>
      <c r="W25" s="71"/>
      <c r="X25" s="61"/>
      <c r="Y25" s="77"/>
      <c r="Z25" s="80"/>
      <c r="AA25" s="72">
        <v>14797</v>
      </c>
      <c r="AB25" s="73">
        <v>1340</v>
      </c>
      <c r="AC25" s="120">
        <v>2536</v>
      </c>
      <c r="AD25" s="28"/>
    </row>
    <row r="26" spans="1:30" s="29" customFormat="1" ht="11.25">
      <c r="A26" s="31">
        <v>20</v>
      </c>
      <c r="B26" s="30"/>
      <c r="C26" s="49" t="s">
        <v>77</v>
      </c>
      <c r="D26" s="51" t="s">
        <v>78</v>
      </c>
      <c r="E26" s="64">
        <v>42482</v>
      </c>
      <c r="F26" s="52" t="s">
        <v>40</v>
      </c>
      <c r="G26" s="53">
        <v>86</v>
      </c>
      <c r="H26" s="53">
        <v>12</v>
      </c>
      <c r="I26" s="68">
        <v>12</v>
      </c>
      <c r="J26" s="54">
        <v>4</v>
      </c>
      <c r="K26" s="65">
        <v>3834</v>
      </c>
      <c r="L26" s="66">
        <v>223</v>
      </c>
      <c r="M26" s="65">
        <v>5403.5</v>
      </c>
      <c r="N26" s="66">
        <v>309</v>
      </c>
      <c r="O26" s="65">
        <v>3298</v>
      </c>
      <c r="P26" s="66">
        <v>196</v>
      </c>
      <c r="Q26" s="59">
        <f t="shared" si="0"/>
        <v>12535.5</v>
      </c>
      <c r="R26" s="60">
        <f t="shared" si="1"/>
        <v>728</v>
      </c>
      <c r="S26" s="61">
        <f>R26/I26</f>
        <v>60.666666666666664</v>
      </c>
      <c r="T26" s="62">
        <v>1561</v>
      </c>
      <c r="U26" s="63">
        <f>IF(T26&lt;&gt;0,-(T26-R26)/T26,"")</f>
        <v>-0.5336322869955157</v>
      </c>
      <c r="V26" s="69">
        <v>40080</v>
      </c>
      <c r="W26" s="70">
        <v>2656</v>
      </c>
      <c r="X26" s="61">
        <f>W26/I26</f>
        <v>221.33333333333334</v>
      </c>
      <c r="Y26" s="77">
        <v>2656</v>
      </c>
      <c r="Z26" s="80">
        <f>IF(Y26&lt;&gt;0,-(Y26-W26)/Y26,"")</f>
        <v>0</v>
      </c>
      <c r="AA26" s="91">
        <v>367446.26</v>
      </c>
      <c r="AB26" s="92">
        <v>26063</v>
      </c>
      <c r="AC26" s="120">
        <v>2517</v>
      </c>
      <c r="AD26" s="28"/>
    </row>
    <row r="27" spans="1:30" s="29" customFormat="1" ht="11.25">
      <c r="A27" s="31">
        <v>21</v>
      </c>
      <c r="B27" s="30"/>
      <c r="C27" s="49" t="s">
        <v>103</v>
      </c>
      <c r="D27" s="51" t="s">
        <v>103</v>
      </c>
      <c r="E27" s="64">
        <v>42496</v>
      </c>
      <c r="F27" s="52" t="s">
        <v>43</v>
      </c>
      <c r="G27" s="53">
        <v>40</v>
      </c>
      <c r="H27" s="53">
        <v>27</v>
      </c>
      <c r="I27" s="68">
        <v>27</v>
      </c>
      <c r="J27" s="54">
        <v>2</v>
      </c>
      <c r="K27" s="65">
        <v>2241</v>
      </c>
      <c r="L27" s="66">
        <v>226</v>
      </c>
      <c r="M27" s="65">
        <v>4475</v>
      </c>
      <c r="N27" s="66">
        <v>471</v>
      </c>
      <c r="O27" s="65">
        <v>5182</v>
      </c>
      <c r="P27" s="66">
        <v>489</v>
      </c>
      <c r="Q27" s="59">
        <f t="shared" si="0"/>
        <v>11898</v>
      </c>
      <c r="R27" s="60">
        <f t="shared" si="1"/>
        <v>1186</v>
      </c>
      <c r="S27" s="61">
        <f>R27/I27</f>
        <v>43.925925925925924</v>
      </c>
      <c r="T27" s="62">
        <v>4000</v>
      </c>
      <c r="U27" s="63">
        <f>IF(T27&lt;&gt;0,-(T27-R27)/T27,"")</f>
        <v>-0.7035</v>
      </c>
      <c r="V27" s="69">
        <v>72403.9</v>
      </c>
      <c r="W27" s="70">
        <v>7204</v>
      </c>
      <c r="X27" s="61">
        <f>W27/I27</f>
        <v>266.81481481481484</v>
      </c>
      <c r="Y27" s="77">
        <v>7204</v>
      </c>
      <c r="Z27" s="80">
        <f>IF(Y27&lt;&gt;0,-(Y27-W27)/Y27,"")</f>
        <v>0</v>
      </c>
      <c r="AA27" s="91">
        <v>84561.9</v>
      </c>
      <c r="AB27" s="92">
        <v>8422</v>
      </c>
      <c r="AC27" s="120">
        <v>2495</v>
      </c>
      <c r="AD27" s="28"/>
    </row>
    <row r="28" spans="1:30" s="29" customFormat="1" ht="11.25">
      <c r="A28" s="31">
        <v>22</v>
      </c>
      <c r="B28" s="30"/>
      <c r="C28" s="49" t="s">
        <v>55</v>
      </c>
      <c r="D28" s="51" t="s">
        <v>55</v>
      </c>
      <c r="E28" s="64">
        <v>42461</v>
      </c>
      <c r="F28" s="52" t="s">
        <v>1</v>
      </c>
      <c r="G28" s="53">
        <v>200</v>
      </c>
      <c r="H28" s="53">
        <v>25</v>
      </c>
      <c r="I28" s="68">
        <v>25</v>
      </c>
      <c r="J28" s="54">
        <v>7</v>
      </c>
      <c r="K28" s="65">
        <v>1949</v>
      </c>
      <c r="L28" s="66">
        <v>179</v>
      </c>
      <c r="M28" s="65">
        <v>3684.5</v>
      </c>
      <c r="N28" s="66">
        <v>366</v>
      </c>
      <c r="O28" s="65">
        <v>2884</v>
      </c>
      <c r="P28" s="66">
        <v>272</v>
      </c>
      <c r="Q28" s="59">
        <f t="shared" si="0"/>
        <v>8517.5</v>
      </c>
      <c r="R28" s="60">
        <f t="shared" si="1"/>
        <v>817</v>
      </c>
      <c r="S28" s="61">
        <f>R28/I28</f>
        <v>32.68</v>
      </c>
      <c r="T28" s="62">
        <v>2341</v>
      </c>
      <c r="U28" s="63">
        <f>IF(T28&lt;&gt;0,-(T28-R28)/T28,"")</f>
        <v>-0.6510038445108928</v>
      </c>
      <c r="V28" s="69">
        <v>43090</v>
      </c>
      <c r="W28" s="70">
        <v>4382</v>
      </c>
      <c r="X28" s="61">
        <f>W28/I28</f>
        <v>175.28</v>
      </c>
      <c r="Y28" s="77">
        <v>4382</v>
      </c>
      <c r="Z28" s="80">
        <f>IF(Y28&lt;&gt;0,-(Y28-W28)/Y28,"")</f>
        <v>0</v>
      </c>
      <c r="AA28" s="89">
        <v>1616200.8</v>
      </c>
      <c r="AB28" s="90">
        <v>157731</v>
      </c>
      <c r="AC28" s="120">
        <v>2470</v>
      </c>
      <c r="AD28" s="28"/>
    </row>
    <row r="29" spans="1:30" s="29" customFormat="1" ht="11.25">
      <c r="A29" s="31">
        <v>23</v>
      </c>
      <c r="B29" s="30"/>
      <c r="C29" s="50" t="s">
        <v>47</v>
      </c>
      <c r="D29" s="55" t="s">
        <v>48</v>
      </c>
      <c r="E29" s="81">
        <v>42447</v>
      </c>
      <c r="F29" s="52" t="s">
        <v>4</v>
      </c>
      <c r="G29" s="56">
        <v>273</v>
      </c>
      <c r="H29" s="56">
        <v>12</v>
      </c>
      <c r="I29" s="68">
        <v>12</v>
      </c>
      <c r="J29" s="54">
        <v>9</v>
      </c>
      <c r="K29" s="65">
        <v>764</v>
      </c>
      <c r="L29" s="66">
        <v>81</v>
      </c>
      <c r="M29" s="65">
        <v>2540.5</v>
      </c>
      <c r="N29" s="66">
        <v>195</v>
      </c>
      <c r="O29" s="65">
        <v>4128.5</v>
      </c>
      <c r="P29" s="66">
        <v>359</v>
      </c>
      <c r="Q29" s="59">
        <f t="shared" si="0"/>
        <v>7433</v>
      </c>
      <c r="R29" s="60">
        <f t="shared" si="1"/>
        <v>635</v>
      </c>
      <c r="S29" s="61">
        <f>R29/I29</f>
        <v>52.916666666666664</v>
      </c>
      <c r="T29" s="62">
        <v>1135</v>
      </c>
      <c r="U29" s="63">
        <f>IF(T29&lt;&gt;0,-(T29-R29)/T29,"")</f>
        <v>-0.44052863436123346</v>
      </c>
      <c r="V29" s="69">
        <v>16747</v>
      </c>
      <c r="W29" s="70">
        <v>1688</v>
      </c>
      <c r="X29" s="61">
        <f>W29/I29</f>
        <v>140.66666666666666</v>
      </c>
      <c r="Y29" s="57">
        <v>1688</v>
      </c>
      <c r="Z29" s="80">
        <f>IF(Y29&lt;&gt;0,-(Y29-W29)/Y29,"")</f>
        <v>0</v>
      </c>
      <c r="AA29" s="93">
        <v>4159785.81</v>
      </c>
      <c r="AB29" s="94">
        <v>344455</v>
      </c>
      <c r="AC29" s="120">
        <v>2457</v>
      </c>
      <c r="AD29" s="28"/>
    </row>
    <row r="30" spans="1:30" s="29" customFormat="1" ht="11.25">
      <c r="A30" s="31">
        <v>24</v>
      </c>
      <c r="B30" s="30"/>
      <c r="C30" s="49" t="s">
        <v>97</v>
      </c>
      <c r="D30" s="51" t="s">
        <v>99</v>
      </c>
      <c r="E30" s="64">
        <v>42496</v>
      </c>
      <c r="F30" s="52" t="s">
        <v>42</v>
      </c>
      <c r="G30" s="53">
        <v>45</v>
      </c>
      <c r="H30" s="53">
        <v>18</v>
      </c>
      <c r="I30" s="68">
        <v>18</v>
      </c>
      <c r="J30" s="54">
        <v>2</v>
      </c>
      <c r="K30" s="65">
        <v>1233</v>
      </c>
      <c r="L30" s="66">
        <v>102</v>
      </c>
      <c r="M30" s="65">
        <v>3169.5</v>
      </c>
      <c r="N30" s="66">
        <v>281</v>
      </c>
      <c r="O30" s="65">
        <v>2833</v>
      </c>
      <c r="P30" s="66">
        <v>246</v>
      </c>
      <c r="Q30" s="59">
        <f t="shared" si="0"/>
        <v>7235.5</v>
      </c>
      <c r="R30" s="60">
        <f t="shared" si="1"/>
        <v>629</v>
      </c>
      <c r="S30" s="61">
        <f>R30/I30</f>
        <v>34.94444444444444</v>
      </c>
      <c r="T30" s="62">
        <v>2455</v>
      </c>
      <c r="U30" s="63">
        <f>IF(T30&lt;&gt;0,-(T30-R30)/T30,"")</f>
        <v>-0.7437881873727088</v>
      </c>
      <c r="V30" s="69">
        <v>47091.46</v>
      </c>
      <c r="W30" s="71">
        <v>4461</v>
      </c>
      <c r="X30" s="61">
        <f>W30/I30</f>
        <v>247.83333333333334</v>
      </c>
      <c r="Y30" s="77">
        <v>4461</v>
      </c>
      <c r="Z30" s="80">
        <f>IF(Y30&lt;&gt;0,-(Y30-W30)/Y30,"")</f>
        <v>0</v>
      </c>
      <c r="AA30" s="93">
        <v>54326.96</v>
      </c>
      <c r="AB30" s="94">
        <v>5090</v>
      </c>
      <c r="AC30" s="120">
        <v>2523</v>
      </c>
      <c r="AD30" s="28"/>
    </row>
    <row r="31" spans="1:30" s="29" customFormat="1" ht="11.25">
      <c r="A31" s="31">
        <v>25</v>
      </c>
      <c r="B31" s="27"/>
      <c r="C31" s="50" t="s">
        <v>68</v>
      </c>
      <c r="D31" s="55" t="s">
        <v>69</v>
      </c>
      <c r="E31" s="81">
        <v>42475</v>
      </c>
      <c r="F31" s="52" t="s">
        <v>39</v>
      </c>
      <c r="G31" s="56">
        <v>46</v>
      </c>
      <c r="H31" s="56">
        <v>4</v>
      </c>
      <c r="I31" s="68">
        <v>4</v>
      </c>
      <c r="J31" s="54">
        <v>5</v>
      </c>
      <c r="K31" s="65">
        <v>1914</v>
      </c>
      <c r="L31" s="66">
        <v>67</v>
      </c>
      <c r="M31" s="65">
        <v>2816</v>
      </c>
      <c r="N31" s="66">
        <v>97</v>
      </c>
      <c r="O31" s="65">
        <v>1921</v>
      </c>
      <c r="P31" s="66">
        <v>79</v>
      </c>
      <c r="Q31" s="59">
        <f t="shared" si="0"/>
        <v>6651</v>
      </c>
      <c r="R31" s="60">
        <f t="shared" si="1"/>
        <v>243</v>
      </c>
      <c r="S31" s="61">
        <f>R31/I31</f>
        <v>60.75</v>
      </c>
      <c r="T31" s="62">
        <v>333</v>
      </c>
      <c r="U31" s="63">
        <f>IF(T31&lt;&gt;0,-(T31-R31)/T31,"")</f>
        <v>-0.2702702702702703</v>
      </c>
      <c r="V31" s="69">
        <v>15503</v>
      </c>
      <c r="W31" s="70">
        <v>572</v>
      </c>
      <c r="X31" s="61">
        <f>W31/I31</f>
        <v>143</v>
      </c>
      <c r="Y31" s="57">
        <v>572</v>
      </c>
      <c r="Z31" s="80">
        <f>IF(Y31&lt;&gt;0,-(Y31-W31)/Y31,"")</f>
        <v>0</v>
      </c>
      <c r="AA31" s="72">
        <v>339763</v>
      </c>
      <c r="AB31" s="73">
        <v>21508</v>
      </c>
      <c r="AC31" s="120">
        <v>2490</v>
      </c>
      <c r="AD31" s="28"/>
    </row>
    <row r="32" spans="1:30" s="29" customFormat="1" ht="11.25">
      <c r="A32" s="31">
        <v>26</v>
      </c>
      <c r="B32" s="30"/>
      <c r="C32" s="49" t="s">
        <v>33</v>
      </c>
      <c r="D32" s="51" t="s">
        <v>33</v>
      </c>
      <c r="E32" s="64">
        <v>42363</v>
      </c>
      <c r="F32" s="52" t="s">
        <v>44</v>
      </c>
      <c r="G32" s="53">
        <v>7</v>
      </c>
      <c r="H32" s="53">
        <v>9</v>
      </c>
      <c r="I32" s="68">
        <v>9</v>
      </c>
      <c r="J32" s="54">
        <v>4</v>
      </c>
      <c r="K32" s="65">
        <v>1807</v>
      </c>
      <c r="L32" s="66">
        <v>141</v>
      </c>
      <c r="M32" s="65">
        <v>2561</v>
      </c>
      <c r="N32" s="66">
        <v>184</v>
      </c>
      <c r="O32" s="65">
        <v>2245</v>
      </c>
      <c r="P32" s="66">
        <v>158</v>
      </c>
      <c r="Q32" s="59">
        <f t="shared" si="0"/>
        <v>6613</v>
      </c>
      <c r="R32" s="60">
        <f t="shared" si="1"/>
        <v>483</v>
      </c>
      <c r="S32" s="61">
        <f>R32/I32</f>
        <v>53.666666666666664</v>
      </c>
      <c r="T32" s="62">
        <v>0</v>
      </c>
      <c r="U32" s="63">
        <f>IF(T32&lt;&gt;0,-(T32-R32)/T32,"")</f>
      </c>
      <c r="V32" s="69">
        <v>1698.5</v>
      </c>
      <c r="W32" s="70">
        <v>164</v>
      </c>
      <c r="X32" s="61">
        <f>W32/I32</f>
        <v>18.22222222222222</v>
      </c>
      <c r="Y32" s="77">
        <v>164</v>
      </c>
      <c r="Z32" s="80">
        <f>IF(Y32&lt;&gt;0,-(Y32-W32)/Y32,"")</f>
        <v>0</v>
      </c>
      <c r="AA32" s="78">
        <v>9255.1</v>
      </c>
      <c r="AB32" s="79">
        <v>827</v>
      </c>
      <c r="AC32" s="120">
        <v>2400</v>
      </c>
      <c r="AD32" s="28"/>
    </row>
    <row r="33" spans="1:30" s="29" customFormat="1" ht="11.25">
      <c r="A33" s="31">
        <v>27</v>
      </c>
      <c r="B33" s="30"/>
      <c r="C33" s="49" t="s">
        <v>61</v>
      </c>
      <c r="D33" s="58" t="s">
        <v>62</v>
      </c>
      <c r="E33" s="64">
        <v>42489</v>
      </c>
      <c r="F33" s="52" t="s">
        <v>44</v>
      </c>
      <c r="G33" s="53">
        <v>16</v>
      </c>
      <c r="H33" s="53">
        <v>9</v>
      </c>
      <c r="I33" s="68">
        <v>9</v>
      </c>
      <c r="J33" s="54">
        <v>3</v>
      </c>
      <c r="K33" s="65">
        <v>1701.5</v>
      </c>
      <c r="L33" s="66">
        <v>125</v>
      </c>
      <c r="M33" s="65">
        <v>2584.5</v>
      </c>
      <c r="N33" s="66">
        <v>171</v>
      </c>
      <c r="O33" s="65">
        <v>1872.5</v>
      </c>
      <c r="P33" s="66">
        <v>126</v>
      </c>
      <c r="Q33" s="59">
        <f t="shared" si="0"/>
        <v>6158.5</v>
      </c>
      <c r="R33" s="60">
        <f t="shared" si="1"/>
        <v>422</v>
      </c>
      <c r="S33" s="61">
        <f>R33/I33</f>
        <v>46.888888888888886</v>
      </c>
      <c r="T33" s="62">
        <v>740</v>
      </c>
      <c r="U33" s="63">
        <f>IF(T33&lt;&gt;0,-(T33-R33)/T33,"")</f>
        <v>-0.4297297297297297</v>
      </c>
      <c r="V33" s="69">
        <v>19025.5</v>
      </c>
      <c r="W33" s="70">
        <v>1424</v>
      </c>
      <c r="X33" s="61">
        <f>W33/I33</f>
        <v>158.22222222222223</v>
      </c>
      <c r="Y33" s="77">
        <v>1424</v>
      </c>
      <c r="Z33" s="80">
        <f>IF(Y33&lt;&gt;0,-(Y33-W33)/Y33,"")</f>
        <v>0</v>
      </c>
      <c r="AA33" s="91">
        <v>56651.6</v>
      </c>
      <c r="AB33" s="92">
        <v>4261</v>
      </c>
      <c r="AC33" s="120">
        <v>2513</v>
      </c>
      <c r="AD33" s="28"/>
    </row>
    <row r="34" spans="1:30" s="29" customFormat="1" ht="11.25">
      <c r="A34" s="31">
        <v>28</v>
      </c>
      <c r="B34" s="88" t="s">
        <v>25</v>
      </c>
      <c r="C34" s="49" t="s">
        <v>111</v>
      </c>
      <c r="D34" s="58" t="s">
        <v>110</v>
      </c>
      <c r="E34" s="64">
        <v>42503</v>
      </c>
      <c r="F34" s="52" t="s">
        <v>44</v>
      </c>
      <c r="G34" s="53">
        <v>8</v>
      </c>
      <c r="H34" s="53">
        <v>8</v>
      </c>
      <c r="I34" s="68">
        <v>8</v>
      </c>
      <c r="J34" s="54">
        <v>1</v>
      </c>
      <c r="K34" s="65">
        <v>1459</v>
      </c>
      <c r="L34" s="66">
        <v>91</v>
      </c>
      <c r="M34" s="65">
        <v>2066</v>
      </c>
      <c r="N34" s="66">
        <v>127</v>
      </c>
      <c r="O34" s="65">
        <v>2503</v>
      </c>
      <c r="P34" s="66">
        <v>144</v>
      </c>
      <c r="Q34" s="59">
        <f t="shared" si="0"/>
        <v>6028</v>
      </c>
      <c r="R34" s="60">
        <f t="shared" si="1"/>
        <v>362</v>
      </c>
      <c r="S34" s="61">
        <f>R34/I34</f>
        <v>45.25</v>
      </c>
      <c r="T34" s="62"/>
      <c r="U34" s="63"/>
      <c r="V34" s="69"/>
      <c r="W34" s="70"/>
      <c r="X34" s="61"/>
      <c r="Y34" s="77"/>
      <c r="Z34" s="80"/>
      <c r="AA34" s="74">
        <v>6028</v>
      </c>
      <c r="AB34" s="75">
        <v>362</v>
      </c>
      <c r="AC34" s="120">
        <v>2534</v>
      </c>
      <c r="AD34" s="28"/>
    </row>
    <row r="35" spans="1:30" s="29" customFormat="1" ht="11.25">
      <c r="A35" s="31">
        <v>29</v>
      </c>
      <c r="B35" s="30"/>
      <c r="C35" s="49" t="s">
        <v>100</v>
      </c>
      <c r="D35" s="51" t="s">
        <v>100</v>
      </c>
      <c r="E35" s="64">
        <v>42496</v>
      </c>
      <c r="F35" s="52" t="s">
        <v>40</v>
      </c>
      <c r="G35" s="53">
        <v>109</v>
      </c>
      <c r="H35" s="53">
        <v>33</v>
      </c>
      <c r="I35" s="68">
        <v>33</v>
      </c>
      <c r="J35" s="54">
        <v>2</v>
      </c>
      <c r="K35" s="65">
        <v>1131.5</v>
      </c>
      <c r="L35" s="66">
        <v>105</v>
      </c>
      <c r="M35" s="65">
        <v>2207</v>
      </c>
      <c r="N35" s="66">
        <v>207</v>
      </c>
      <c r="O35" s="65">
        <v>2106</v>
      </c>
      <c r="P35" s="66">
        <v>208</v>
      </c>
      <c r="Q35" s="59">
        <f t="shared" si="0"/>
        <v>5444.5</v>
      </c>
      <c r="R35" s="60">
        <f t="shared" si="1"/>
        <v>520</v>
      </c>
      <c r="S35" s="61">
        <f>R35/I35</f>
        <v>15.757575757575758</v>
      </c>
      <c r="T35" s="62">
        <v>4409</v>
      </c>
      <c r="U35" s="63">
        <f>IF(T35&lt;&gt;0,-(T35-R35)/T35,"")</f>
        <v>-0.8820594239056475</v>
      </c>
      <c r="V35" s="69">
        <v>83371.52</v>
      </c>
      <c r="W35" s="70">
        <v>7648</v>
      </c>
      <c r="X35" s="61">
        <f>W35/I35</f>
        <v>231.75757575757575</v>
      </c>
      <c r="Y35" s="77">
        <v>7648</v>
      </c>
      <c r="Z35" s="80">
        <f>IF(Y35&lt;&gt;0,-(Y35-W35)/Y35,"")</f>
        <v>0</v>
      </c>
      <c r="AA35" s="91">
        <v>88816.02</v>
      </c>
      <c r="AB35" s="92">
        <v>8168</v>
      </c>
      <c r="AC35" s="120">
        <v>2468</v>
      </c>
      <c r="AD35" s="28"/>
    </row>
    <row r="36" spans="1:30" s="29" customFormat="1" ht="11.25">
      <c r="A36" s="31">
        <v>30</v>
      </c>
      <c r="B36" s="30"/>
      <c r="C36" s="49" t="s">
        <v>85</v>
      </c>
      <c r="D36" s="51" t="s">
        <v>85</v>
      </c>
      <c r="E36" s="64">
        <v>42489</v>
      </c>
      <c r="F36" s="52" t="s">
        <v>40</v>
      </c>
      <c r="G36" s="53">
        <v>77</v>
      </c>
      <c r="H36" s="53">
        <v>7</v>
      </c>
      <c r="I36" s="68">
        <v>7</v>
      </c>
      <c r="J36" s="54">
        <v>3</v>
      </c>
      <c r="K36" s="65">
        <v>2197</v>
      </c>
      <c r="L36" s="66">
        <v>213</v>
      </c>
      <c r="M36" s="65">
        <v>1649.5</v>
      </c>
      <c r="N36" s="66">
        <v>139</v>
      </c>
      <c r="O36" s="65">
        <v>1036.5</v>
      </c>
      <c r="P36" s="66">
        <v>90</v>
      </c>
      <c r="Q36" s="59">
        <f t="shared" si="0"/>
        <v>4883</v>
      </c>
      <c r="R36" s="60">
        <f t="shared" si="1"/>
        <v>442</v>
      </c>
      <c r="S36" s="61">
        <f>R36/I36</f>
        <v>63.142857142857146</v>
      </c>
      <c r="T36" s="62">
        <v>1274</v>
      </c>
      <c r="U36" s="63">
        <f>IF(T36&lt;&gt;0,-(T36-R36)/T36,"")</f>
        <v>-0.6530612244897959</v>
      </c>
      <c r="V36" s="69">
        <v>19366</v>
      </c>
      <c r="W36" s="70">
        <v>2037</v>
      </c>
      <c r="X36" s="61">
        <f>W36/I36</f>
        <v>291</v>
      </c>
      <c r="Y36" s="77">
        <v>2037</v>
      </c>
      <c r="Z36" s="80">
        <f>IF(Y36&lt;&gt;0,-(Y36-W36)/Y36,"")</f>
        <v>0</v>
      </c>
      <c r="AA36" s="91">
        <v>86489.38</v>
      </c>
      <c r="AB36" s="92">
        <v>8725</v>
      </c>
      <c r="AC36" s="120">
        <v>2463</v>
      </c>
      <c r="AD36" s="28"/>
    </row>
    <row r="37" spans="1:30" s="29" customFormat="1" ht="11.25">
      <c r="A37" s="31">
        <v>31</v>
      </c>
      <c r="B37" s="30"/>
      <c r="C37" s="49" t="s">
        <v>75</v>
      </c>
      <c r="D37" s="51" t="s">
        <v>75</v>
      </c>
      <c r="E37" s="64">
        <v>42482</v>
      </c>
      <c r="F37" s="52" t="s">
        <v>42</v>
      </c>
      <c r="G37" s="53">
        <v>33</v>
      </c>
      <c r="H37" s="53">
        <v>8</v>
      </c>
      <c r="I37" s="68">
        <v>8</v>
      </c>
      <c r="J37" s="54">
        <v>4</v>
      </c>
      <c r="K37" s="65">
        <v>778.5</v>
      </c>
      <c r="L37" s="66">
        <v>92</v>
      </c>
      <c r="M37" s="65">
        <v>1684</v>
      </c>
      <c r="N37" s="66">
        <v>160</v>
      </c>
      <c r="O37" s="65">
        <v>1743</v>
      </c>
      <c r="P37" s="66">
        <v>132</v>
      </c>
      <c r="Q37" s="59">
        <f t="shared" si="0"/>
        <v>4205.5</v>
      </c>
      <c r="R37" s="60">
        <f t="shared" si="1"/>
        <v>384</v>
      </c>
      <c r="S37" s="61">
        <f>R37/I37</f>
        <v>48</v>
      </c>
      <c r="T37" s="62">
        <v>804</v>
      </c>
      <c r="U37" s="63">
        <f>IF(T37&lt;&gt;0,-(T37-R37)/T37,"")</f>
        <v>-0.5223880597014925</v>
      </c>
      <c r="V37" s="69">
        <v>15456</v>
      </c>
      <c r="W37" s="71">
        <v>1543</v>
      </c>
      <c r="X37" s="61">
        <f>W37/I37</f>
        <v>192.875</v>
      </c>
      <c r="Y37" s="77">
        <v>1543</v>
      </c>
      <c r="Z37" s="80">
        <f>IF(Y37&lt;&gt;0,-(Y37-W37)/Y37,"")</f>
        <v>0</v>
      </c>
      <c r="AA37" s="93">
        <v>139661.9</v>
      </c>
      <c r="AB37" s="94">
        <v>11034</v>
      </c>
      <c r="AC37" s="120">
        <v>2502</v>
      </c>
      <c r="AD37" s="28"/>
    </row>
    <row r="38" spans="1:30" s="29" customFormat="1" ht="11.25">
      <c r="A38" s="31">
        <v>32</v>
      </c>
      <c r="B38" s="30"/>
      <c r="C38" s="49" t="s">
        <v>70</v>
      </c>
      <c r="D38" s="51" t="s">
        <v>71</v>
      </c>
      <c r="E38" s="64">
        <v>42475</v>
      </c>
      <c r="F38" s="52" t="s">
        <v>1</v>
      </c>
      <c r="G38" s="53">
        <v>150</v>
      </c>
      <c r="H38" s="53">
        <v>5</v>
      </c>
      <c r="I38" s="68">
        <v>5</v>
      </c>
      <c r="J38" s="54">
        <v>5</v>
      </c>
      <c r="K38" s="65">
        <v>931</v>
      </c>
      <c r="L38" s="66">
        <v>59</v>
      </c>
      <c r="M38" s="65">
        <v>1451</v>
      </c>
      <c r="N38" s="66">
        <v>103</v>
      </c>
      <c r="O38" s="65">
        <v>859</v>
      </c>
      <c r="P38" s="66">
        <v>68</v>
      </c>
      <c r="Q38" s="59">
        <f t="shared" si="0"/>
        <v>3241</v>
      </c>
      <c r="R38" s="60">
        <f t="shared" si="1"/>
        <v>230</v>
      </c>
      <c r="S38" s="61">
        <f>R38/I38</f>
        <v>46</v>
      </c>
      <c r="T38" s="62">
        <v>716</v>
      </c>
      <c r="U38" s="63">
        <f>IF(T38&lt;&gt;0,-(T38-R38)/T38,"")</f>
        <v>-0.6787709497206704</v>
      </c>
      <c r="V38" s="69">
        <v>18001</v>
      </c>
      <c r="W38" s="70">
        <v>1180</v>
      </c>
      <c r="X38" s="61">
        <f>W38/I38</f>
        <v>236</v>
      </c>
      <c r="Y38" s="77">
        <v>1180</v>
      </c>
      <c r="Z38" s="80">
        <f>IF(Y38&lt;&gt;0,-(Y38-W38)/Y38,"")</f>
        <v>0</v>
      </c>
      <c r="AA38" s="89">
        <v>559767.79</v>
      </c>
      <c r="AB38" s="90">
        <v>41218</v>
      </c>
      <c r="AC38" s="120">
        <v>2488</v>
      </c>
      <c r="AD38" s="28"/>
    </row>
    <row r="39" spans="1:30" s="29" customFormat="1" ht="11.25">
      <c r="A39" s="31">
        <v>33</v>
      </c>
      <c r="B39" s="27"/>
      <c r="C39" s="50" t="s">
        <v>52</v>
      </c>
      <c r="D39" s="55" t="s">
        <v>51</v>
      </c>
      <c r="E39" s="81">
        <v>42454</v>
      </c>
      <c r="F39" s="52" t="s">
        <v>39</v>
      </c>
      <c r="G39" s="56">
        <v>335</v>
      </c>
      <c r="H39" s="56">
        <v>4</v>
      </c>
      <c r="I39" s="68">
        <v>4</v>
      </c>
      <c r="J39" s="54">
        <v>8</v>
      </c>
      <c r="K39" s="65">
        <v>599</v>
      </c>
      <c r="L39" s="66">
        <v>44</v>
      </c>
      <c r="M39" s="65">
        <v>1364</v>
      </c>
      <c r="N39" s="66">
        <v>177</v>
      </c>
      <c r="O39" s="65">
        <v>1265</v>
      </c>
      <c r="P39" s="66">
        <v>124</v>
      </c>
      <c r="Q39" s="59">
        <f t="shared" si="0"/>
        <v>3228</v>
      </c>
      <c r="R39" s="60">
        <f t="shared" si="1"/>
        <v>345</v>
      </c>
      <c r="S39" s="61">
        <f>R39/I39</f>
        <v>86.25</v>
      </c>
      <c r="T39" s="62">
        <v>3926</v>
      </c>
      <c r="U39" s="63">
        <f>IF(T39&lt;&gt;0,-(T39-R39)/T39,"")</f>
        <v>-0.9121242995415181</v>
      </c>
      <c r="V39" s="69">
        <v>95277</v>
      </c>
      <c r="W39" s="70">
        <v>7270</v>
      </c>
      <c r="X39" s="61">
        <f>W39/I39</f>
        <v>1817.5</v>
      </c>
      <c r="Y39" s="57">
        <v>7270</v>
      </c>
      <c r="Z39" s="80">
        <f>IF(Y39&lt;&gt;0,-(Y39-W39)/Y39,"")</f>
        <v>0</v>
      </c>
      <c r="AA39" s="72">
        <v>19365216</v>
      </c>
      <c r="AB39" s="73">
        <v>1456576</v>
      </c>
      <c r="AC39" s="120">
        <v>2451</v>
      </c>
      <c r="AD39" s="28"/>
    </row>
    <row r="40" spans="1:30" s="29" customFormat="1" ht="11.25">
      <c r="A40" s="31">
        <v>34</v>
      </c>
      <c r="B40" s="30"/>
      <c r="C40" s="49" t="s">
        <v>35</v>
      </c>
      <c r="D40" s="51" t="s">
        <v>35</v>
      </c>
      <c r="E40" s="64">
        <v>42363</v>
      </c>
      <c r="F40" s="52" t="s">
        <v>73</v>
      </c>
      <c r="G40" s="53">
        <v>8</v>
      </c>
      <c r="H40" s="53">
        <v>7</v>
      </c>
      <c r="I40" s="68">
        <v>7</v>
      </c>
      <c r="J40" s="54">
        <v>5</v>
      </c>
      <c r="K40" s="65">
        <v>644.4</v>
      </c>
      <c r="L40" s="66">
        <v>66</v>
      </c>
      <c r="M40" s="65">
        <v>1196</v>
      </c>
      <c r="N40" s="66">
        <v>119</v>
      </c>
      <c r="O40" s="65">
        <v>1282</v>
      </c>
      <c r="P40" s="66">
        <v>135</v>
      </c>
      <c r="Q40" s="59">
        <f t="shared" si="0"/>
        <v>3122.4</v>
      </c>
      <c r="R40" s="60">
        <f t="shared" si="1"/>
        <v>320</v>
      </c>
      <c r="S40" s="61">
        <f>R40/I40</f>
        <v>45.714285714285715</v>
      </c>
      <c r="T40" s="62">
        <v>274</v>
      </c>
      <c r="U40" s="63">
        <f>IF(T40&lt;&gt;0,-(T40-R40)/T40,"")</f>
        <v>0.1678832116788321</v>
      </c>
      <c r="V40" s="69">
        <v>7098.9</v>
      </c>
      <c r="W40" s="70">
        <v>657</v>
      </c>
      <c r="X40" s="61">
        <f>W40/I40</f>
        <v>93.85714285714286</v>
      </c>
      <c r="Y40" s="77">
        <v>657</v>
      </c>
      <c r="Z40" s="80">
        <f>IF(Y40&lt;&gt;0,-(Y40-W40)/Y40,"")</f>
        <v>0</v>
      </c>
      <c r="AA40" s="74">
        <v>56049.1</v>
      </c>
      <c r="AB40" s="75">
        <v>4945</v>
      </c>
      <c r="AC40" s="120">
        <v>2401</v>
      </c>
      <c r="AD40" s="28"/>
    </row>
    <row r="41" spans="1:30" s="29" customFormat="1" ht="11.25">
      <c r="A41" s="31">
        <v>35</v>
      </c>
      <c r="B41" s="30"/>
      <c r="C41" s="49" t="s">
        <v>56</v>
      </c>
      <c r="D41" s="51" t="s">
        <v>58</v>
      </c>
      <c r="E41" s="64">
        <v>42468</v>
      </c>
      <c r="F41" s="52" t="s">
        <v>42</v>
      </c>
      <c r="G41" s="53">
        <v>20</v>
      </c>
      <c r="H41" s="53">
        <v>3</v>
      </c>
      <c r="I41" s="68">
        <v>3</v>
      </c>
      <c r="J41" s="54">
        <v>6</v>
      </c>
      <c r="K41" s="65">
        <v>704</v>
      </c>
      <c r="L41" s="66">
        <v>111</v>
      </c>
      <c r="M41" s="65">
        <v>924.5</v>
      </c>
      <c r="N41" s="66">
        <v>92</v>
      </c>
      <c r="O41" s="65">
        <v>1431</v>
      </c>
      <c r="P41" s="66">
        <v>197</v>
      </c>
      <c r="Q41" s="59">
        <f t="shared" si="0"/>
        <v>3059.5</v>
      </c>
      <c r="R41" s="60">
        <f t="shared" si="1"/>
        <v>400</v>
      </c>
      <c r="S41" s="61">
        <f>R41/I41</f>
        <v>133.33333333333334</v>
      </c>
      <c r="T41" s="62">
        <v>59</v>
      </c>
      <c r="U41" s="63">
        <f>IF(T41&lt;&gt;0,-(T41-R41)/T41,"")</f>
        <v>5.779661016949152</v>
      </c>
      <c r="V41" s="69">
        <v>1224</v>
      </c>
      <c r="W41" s="71">
        <v>112</v>
      </c>
      <c r="X41" s="61">
        <f>W41/I41</f>
        <v>37.333333333333336</v>
      </c>
      <c r="Y41" s="77">
        <v>112</v>
      </c>
      <c r="Z41" s="80">
        <f>IF(Y41&lt;&gt;0,-(Y41-W41)/Y41,"")</f>
        <v>0</v>
      </c>
      <c r="AA41" s="72">
        <v>369082.77</v>
      </c>
      <c r="AB41" s="73">
        <v>25679</v>
      </c>
      <c r="AC41" s="120">
        <v>2478</v>
      </c>
      <c r="AD41" s="28"/>
    </row>
    <row r="42" spans="1:30" s="29" customFormat="1" ht="11.25">
      <c r="A42" s="31">
        <v>36</v>
      </c>
      <c r="B42" s="30"/>
      <c r="C42" s="50" t="s">
        <v>37</v>
      </c>
      <c r="D42" s="55" t="s">
        <v>36</v>
      </c>
      <c r="E42" s="81">
        <v>42370</v>
      </c>
      <c r="F42" s="52" t="s">
        <v>4</v>
      </c>
      <c r="G42" s="56">
        <v>203</v>
      </c>
      <c r="H42" s="56">
        <v>1</v>
      </c>
      <c r="I42" s="68">
        <v>1</v>
      </c>
      <c r="J42" s="54">
        <v>18</v>
      </c>
      <c r="K42" s="65">
        <v>0</v>
      </c>
      <c r="L42" s="66">
        <v>0</v>
      </c>
      <c r="M42" s="65">
        <v>0</v>
      </c>
      <c r="N42" s="66">
        <v>0</v>
      </c>
      <c r="O42" s="65">
        <v>2000</v>
      </c>
      <c r="P42" s="66">
        <v>200</v>
      </c>
      <c r="Q42" s="59">
        <f t="shared" si="0"/>
        <v>2000</v>
      </c>
      <c r="R42" s="60">
        <f t="shared" si="1"/>
        <v>200</v>
      </c>
      <c r="S42" s="61">
        <f>R42/I42</f>
        <v>200</v>
      </c>
      <c r="T42" s="62">
        <v>298</v>
      </c>
      <c r="U42" s="63">
        <f>IF(T42&lt;&gt;0,-(T42-R42)/T42,"")</f>
        <v>-0.3288590604026846</v>
      </c>
      <c r="V42" s="69">
        <v>460</v>
      </c>
      <c r="W42" s="70">
        <v>43</v>
      </c>
      <c r="X42" s="61">
        <f>W42/I42</f>
        <v>43</v>
      </c>
      <c r="Y42" s="57">
        <v>43</v>
      </c>
      <c r="Z42" s="80">
        <f>IF(Y42&lt;&gt;0,-(Y42-W42)/Y42,"")</f>
        <v>0</v>
      </c>
      <c r="AA42" s="72">
        <v>4717382.2</v>
      </c>
      <c r="AB42" s="73">
        <v>389014</v>
      </c>
      <c r="AC42" s="120">
        <v>2382</v>
      </c>
      <c r="AD42" s="28"/>
    </row>
    <row r="43" spans="1:30" s="29" customFormat="1" ht="11.25">
      <c r="A43" s="31">
        <v>37</v>
      </c>
      <c r="B43" s="30"/>
      <c r="C43" s="50" t="s">
        <v>32</v>
      </c>
      <c r="D43" s="55" t="s">
        <v>31</v>
      </c>
      <c r="E43" s="81">
        <v>42335</v>
      </c>
      <c r="F43" s="52" t="s">
        <v>4</v>
      </c>
      <c r="G43" s="56">
        <v>137</v>
      </c>
      <c r="H43" s="56">
        <v>1</v>
      </c>
      <c r="I43" s="68">
        <v>1</v>
      </c>
      <c r="J43" s="54">
        <v>10</v>
      </c>
      <c r="K43" s="65">
        <v>0</v>
      </c>
      <c r="L43" s="66">
        <v>0</v>
      </c>
      <c r="M43" s="65">
        <v>0</v>
      </c>
      <c r="N43" s="66">
        <v>0</v>
      </c>
      <c r="O43" s="65">
        <v>2000</v>
      </c>
      <c r="P43" s="66">
        <v>200</v>
      </c>
      <c r="Q43" s="59">
        <f t="shared" si="0"/>
        <v>2000</v>
      </c>
      <c r="R43" s="60">
        <f t="shared" si="1"/>
        <v>200</v>
      </c>
      <c r="S43" s="61">
        <f>R43/I43</f>
        <v>200</v>
      </c>
      <c r="T43" s="62">
        <v>200</v>
      </c>
      <c r="U43" s="63">
        <f>IF(T43&lt;&gt;0,-(T43-R43)/T43,"")</f>
        <v>0</v>
      </c>
      <c r="V43" s="69">
        <v>2000</v>
      </c>
      <c r="W43" s="70">
        <v>200</v>
      </c>
      <c r="X43" s="61">
        <f>W43/I43</f>
        <v>200</v>
      </c>
      <c r="Y43" s="57">
        <v>200</v>
      </c>
      <c r="Z43" s="80">
        <f>IF(Y43&lt;&gt;0,-(Y43-W43)/Y43,"")</f>
        <v>0</v>
      </c>
      <c r="AA43" s="72">
        <v>2602751.78</v>
      </c>
      <c r="AB43" s="73">
        <v>189464</v>
      </c>
      <c r="AC43" s="120">
        <v>2328</v>
      </c>
      <c r="AD43" s="28"/>
    </row>
    <row r="44" spans="1:30" s="29" customFormat="1" ht="11.25">
      <c r="A44" s="31">
        <v>38</v>
      </c>
      <c r="B44" s="30"/>
      <c r="C44" s="49" t="s">
        <v>98</v>
      </c>
      <c r="D44" s="51" t="s">
        <v>98</v>
      </c>
      <c r="E44" s="64">
        <v>42496</v>
      </c>
      <c r="F44" s="52" t="s">
        <v>42</v>
      </c>
      <c r="G44" s="53">
        <v>35</v>
      </c>
      <c r="H44" s="53">
        <v>5</v>
      </c>
      <c r="I44" s="68">
        <v>5</v>
      </c>
      <c r="J44" s="54">
        <v>2</v>
      </c>
      <c r="K44" s="65">
        <v>874</v>
      </c>
      <c r="L44" s="66">
        <v>108</v>
      </c>
      <c r="M44" s="65">
        <v>265</v>
      </c>
      <c r="N44" s="66">
        <v>31</v>
      </c>
      <c r="O44" s="65">
        <v>687</v>
      </c>
      <c r="P44" s="66">
        <v>57</v>
      </c>
      <c r="Q44" s="59">
        <f t="shared" si="0"/>
        <v>1826</v>
      </c>
      <c r="R44" s="60">
        <f t="shared" si="1"/>
        <v>196</v>
      </c>
      <c r="S44" s="61">
        <f>R44/I44</f>
        <v>39.2</v>
      </c>
      <c r="T44" s="62">
        <v>1356</v>
      </c>
      <c r="U44" s="63">
        <f>IF(T44&lt;&gt;0,-(T44-R44)/T44,"")</f>
        <v>-0.855457227138643</v>
      </c>
      <c r="V44" s="69">
        <v>27946.34</v>
      </c>
      <c r="W44" s="71">
        <v>2740</v>
      </c>
      <c r="X44" s="61">
        <f>W44/I44</f>
        <v>548</v>
      </c>
      <c r="Y44" s="77">
        <v>2740</v>
      </c>
      <c r="Z44" s="80">
        <f>IF(Y44&lt;&gt;0,-(Y44-W44)/Y44,"")</f>
        <v>0</v>
      </c>
      <c r="AA44" s="93">
        <v>29772.34</v>
      </c>
      <c r="AB44" s="94">
        <v>2936</v>
      </c>
      <c r="AC44" s="120">
        <v>2526</v>
      </c>
      <c r="AD44" s="28"/>
    </row>
    <row r="45" spans="1:30" s="29" customFormat="1" ht="11.25">
      <c r="A45" s="31">
        <v>39</v>
      </c>
      <c r="B45" s="30"/>
      <c r="C45" s="50" t="s">
        <v>106</v>
      </c>
      <c r="D45" s="55" t="s">
        <v>106</v>
      </c>
      <c r="E45" s="81">
        <v>42496</v>
      </c>
      <c r="F45" s="52" t="s">
        <v>4</v>
      </c>
      <c r="G45" s="56">
        <v>46</v>
      </c>
      <c r="H45" s="56">
        <v>5</v>
      </c>
      <c r="I45" s="68">
        <v>5</v>
      </c>
      <c r="J45" s="54">
        <v>2</v>
      </c>
      <c r="K45" s="65">
        <v>353.5</v>
      </c>
      <c r="L45" s="66">
        <v>33</v>
      </c>
      <c r="M45" s="65">
        <v>365.5</v>
      </c>
      <c r="N45" s="66">
        <v>35</v>
      </c>
      <c r="O45" s="65">
        <v>533.5</v>
      </c>
      <c r="P45" s="66">
        <v>49</v>
      </c>
      <c r="Q45" s="59">
        <f t="shared" si="0"/>
        <v>1252.5</v>
      </c>
      <c r="R45" s="60">
        <f t="shared" si="1"/>
        <v>117</v>
      </c>
      <c r="S45" s="61">
        <f>R45/I45</f>
        <v>23.4</v>
      </c>
      <c r="T45" s="62">
        <v>1318</v>
      </c>
      <c r="U45" s="63">
        <f>IF(T45&lt;&gt;0,-(T45-R45)/T45,"")</f>
        <v>-0.9112291350531108</v>
      </c>
      <c r="V45" s="69">
        <v>26588</v>
      </c>
      <c r="W45" s="70">
        <v>2437</v>
      </c>
      <c r="X45" s="61">
        <f>W45/I45</f>
        <v>487.4</v>
      </c>
      <c r="Y45" s="57">
        <v>2437</v>
      </c>
      <c r="Z45" s="80">
        <f>IF(Y45&lt;&gt;0,-(Y45-W45)/Y45,"")</f>
        <v>0</v>
      </c>
      <c r="AA45" s="93">
        <v>27840.5</v>
      </c>
      <c r="AB45" s="94">
        <v>2554</v>
      </c>
      <c r="AC45" s="120">
        <v>2524</v>
      </c>
      <c r="AD45" s="28"/>
    </row>
    <row r="46" spans="1:30" s="29" customFormat="1" ht="11.25">
      <c r="A46" s="31">
        <v>40</v>
      </c>
      <c r="B46" s="30"/>
      <c r="C46" s="49" t="s">
        <v>45</v>
      </c>
      <c r="D46" s="51" t="s">
        <v>45</v>
      </c>
      <c r="E46" s="64">
        <v>42433</v>
      </c>
      <c r="F46" s="52" t="s">
        <v>5</v>
      </c>
      <c r="G46" s="53">
        <v>45</v>
      </c>
      <c r="H46" s="53">
        <v>1</v>
      </c>
      <c r="I46" s="68">
        <v>1</v>
      </c>
      <c r="J46" s="54">
        <v>7</v>
      </c>
      <c r="K46" s="65">
        <v>0</v>
      </c>
      <c r="L46" s="66">
        <v>0</v>
      </c>
      <c r="M46" s="65">
        <v>560</v>
      </c>
      <c r="N46" s="66">
        <v>112</v>
      </c>
      <c r="O46" s="65">
        <v>635</v>
      </c>
      <c r="P46" s="66">
        <v>127</v>
      </c>
      <c r="Q46" s="59">
        <f t="shared" si="0"/>
        <v>1195</v>
      </c>
      <c r="R46" s="60">
        <f t="shared" si="1"/>
        <v>239</v>
      </c>
      <c r="S46" s="61">
        <f>R46/I46</f>
        <v>239</v>
      </c>
      <c r="T46" s="62">
        <v>897</v>
      </c>
      <c r="U46" s="63">
        <f>IF(T46&lt;&gt;0,-(T46-R46)/T46,"")</f>
        <v>-0.7335562987736901</v>
      </c>
      <c r="V46" s="69">
        <v>26694.8</v>
      </c>
      <c r="W46" s="70">
        <v>2661</v>
      </c>
      <c r="X46" s="61">
        <f>W46/I46</f>
        <v>2661</v>
      </c>
      <c r="Y46" s="77">
        <v>2661</v>
      </c>
      <c r="Z46" s="80">
        <f>IF(Y46&lt;&gt;0,-(Y46-W46)/Y46,"")</f>
        <v>0</v>
      </c>
      <c r="AA46" s="74">
        <v>3729418.55</v>
      </c>
      <c r="AB46" s="75">
        <v>331242</v>
      </c>
      <c r="AC46" s="120">
        <v>2438</v>
      </c>
      <c r="AD46" s="28"/>
    </row>
    <row r="47" spans="1:30" s="29" customFormat="1" ht="11.25">
      <c r="A47" s="31">
        <v>41</v>
      </c>
      <c r="B47" s="30"/>
      <c r="C47" s="49" t="s">
        <v>89</v>
      </c>
      <c r="D47" s="51" t="s">
        <v>90</v>
      </c>
      <c r="E47" s="64">
        <v>42489</v>
      </c>
      <c r="F47" s="52" t="s">
        <v>41</v>
      </c>
      <c r="G47" s="53">
        <v>92</v>
      </c>
      <c r="H47" s="53">
        <v>2</v>
      </c>
      <c r="I47" s="68">
        <v>2</v>
      </c>
      <c r="J47" s="54">
        <v>3</v>
      </c>
      <c r="K47" s="65">
        <v>192</v>
      </c>
      <c r="L47" s="66">
        <v>16</v>
      </c>
      <c r="M47" s="65">
        <v>485</v>
      </c>
      <c r="N47" s="66">
        <v>41</v>
      </c>
      <c r="O47" s="65">
        <v>428</v>
      </c>
      <c r="P47" s="66">
        <v>37</v>
      </c>
      <c r="Q47" s="59">
        <f t="shared" si="0"/>
        <v>1105</v>
      </c>
      <c r="R47" s="60">
        <f t="shared" si="1"/>
        <v>94</v>
      </c>
      <c r="S47" s="61">
        <f>R47/I47</f>
        <v>47</v>
      </c>
      <c r="T47" s="62">
        <v>1936</v>
      </c>
      <c r="U47" s="63">
        <f>IF(T47&lt;&gt;0,-(T47-R47)/T47,"")</f>
        <v>-0.9514462809917356</v>
      </c>
      <c r="V47" s="69">
        <v>10468</v>
      </c>
      <c r="W47" s="71">
        <v>895</v>
      </c>
      <c r="X47" s="61">
        <f>W47/I47</f>
        <v>447.5</v>
      </c>
      <c r="Y47" s="77">
        <v>895</v>
      </c>
      <c r="Z47" s="80">
        <f>IF(Y47&lt;&gt;0,-(Y47-W47)/Y47,"")</f>
        <v>0</v>
      </c>
      <c r="AA47" s="93">
        <v>98709.5</v>
      </c>
      <c r="AB47" s="94">
        <v>8014</v>
      </c>
      <c r="AC47" s="120">
        <v>2514</v>
      </c>
      <c r="AD47" s="28"/>
    </row>
    <row r="48" spans="1:30" s="29" customFormat="1" ht="11.25">
      <c r="A48" s="31">
        <v>42</v>
      </c>
      <c r="B48" s="30"/>
      <c r="C48" s="49" t="s">
        <v>63</v>
      </c>
      <c r="D48" s="51" t="s">
        <v>64</v>
      </c>
      <c r="E48" s="64">
        <v>42475</v>
      </c>
      <c r="F48" s="52" t="s">
        <v>42</v>
      </c>
      <c r="G48" s="53">
        <v>25</v>
      </c>
      <c r="H48" s="53">
        <v>3</v>
      </c>
      <c r="I48" s="68">
        <v>3</v>
      </c>
      <c r="J48" s="54">
        <v>5</v>
      </c>
      <c r="K48" s="65">
        <v>38</v>
      </c>
      <c r="L48" s="66">
        <v>4</v>
      </c>
      <c r="M48" s="65">
        <v>320</v>
      </c>
      <c r="N48" s="66">
        <v>35</v>
      </c>
      <c r="O48" s="65">
        <v>266</v>
      </c>
      <c r="P48" s="66">
        <v>30</v>
      </c>
      <c r="Q48" s="59">
        <f t="shared" si="0"/>
        <v>624</v>
      </c>
      <c r="R48" s="60">
        <f t="shared" si="1"/>
        <v>69</v>
      </c>
      <c r="S48" s="61">
        <f>R48/I48</f>
        <v>23</v>
      </c>
      <c r="T48" s="62">
        <v>157</v>
      </c>
      <c r="U48" s="63">
        <f>IF(T48&lt;&gt;0,-(T48-R48)/T48,"")</f>
        <v>-0.5605095541401274</v>
      </c>
      <c r="V48" s="69">
        <v>2425</v>
      </c>
      <c r="W48" s="71">
        <v>274</v>
      </c>
      <c r="X48" s="61">
        <f>W48/I48</f>
        <v>91.33333333333333</v>
      </c>
      <c r="Y48" s="77">
        <v>274</v>
      </c>
      <c r="Z48" s="80">
        <f>IF(Y48&lt;&gt;0,-(Y48-W48)/Y48,"")</f>
        <v>0</v>
      </c>
      <c r="AA48" s="72">
        <v>201226.46</v>
      </c>
      <c r="AB48" s="73">
        <v>16851</v>
      </c>
      <c r="AC48" s="120">
        <v>2494</v>
      </c>
      <c r="AD48" s="28"/>
    </row>
    <row r="49" spans="1:30" s="29" customFormat="1" ht="11.25">
      <c r="A49" s="31">
        <v>43</v>
      </c>
      <c r="B49" s="30"/>
      <c r="C49" s="50" t="s">
        <v>60</v>
      </c>
      <c r="D49" s="55" t="s">
        <v>65</v>
      </c>
      <c r="E49" s="81">
        <v>42468</v>
      </c>
      <c r="F49" s="52" t="s">
        <v>4</v>
      </c>
      <c r="G49" s="56">
        <v>164</v>
      </c>
      <c r="H49" s="56">
        <v>3</v>
      </c>
      <c r="I49" s="68">
        <v>3</v>
      </c>
      <c r="J49" s="54">
        <v>6</v>
      </c>
      <c r="K49" s="65">
        <v>413.5</v>
      </c>
      <c r="L49" s="66">
        <v>52</v>
      </c>
      <c r="M49" s="65">
        <v>30</v>
      </c>
      <c r="N49" s="66">
        <v>4</v>
      </c>
      <c r="O49" s="65">
        <v>141</v>
      </c>
      <c r="P49" s="66">
        <v>18</v>
      </c>
      <c r="Q49" s="59">
        <f t="shared" si="0"/>
        <v>584.5</v>
      </c>
      <c r="R49" s="60">
        <f t="shared" si="1"/>
        <v>74</v>
      </c>
      <c r="S49" s="61">
        <f>R49/I49</f>
        <v>24.666666666666668</v>
      </c>
      <c r="T49" s="62">
        <v>400</v>
      </c>
      <c r="U49" s="63">
        <f>IF(T49&lt;&gt;0,-(T49-R49)/T49,"")</f>
        <v>-0.815</v>
      </c>
      <c r="V49" s="69">
        <v>5935</v>
      </c>
      <c r="W49" s="70">
        <v>742</v>
      </c>
      <c r="X49" s="61">
        <f>W49/I49</f>
        <v>247.33333333333334</v>
      </c>
      <c r="Y49" s="57">
        <v>742</v>
      </c>
      <c r="Z49" s="80">
        <f>IF(Y49&lt;&gt;0,-(Y49-W49)/Y49,"")</f>
        <v>0</v>
      </c>
      <c r="AA49" s="93">
        <v>310487.3</v>
      </c>
      <c r="AB49" s="94">
        <v>29751</v>
      </c>
      <c r="AC49" s="120">
        <v>2485</v>
      </c>
      <c r="AD49" s="28"/>
    </row>
    <row r="50" spans="1:30" s="29" customFormat="1" ht="11.25">
      <c r="A50" s="31">
        <v>44</v>
      </c>
      <c r="B50" s="30"/>
      <c r="C50" s="49" t="s">
        <v>34</v>
      </c>
      <c r="D50" s="51" t="s">
        <v>34</v>
      </c>
      <c r="E50" s="64">
        <v>42363</v>
      </c>
      <c r="F50" s="52" t="s">
        <v>82</v>
      </c>
      <c r="G50" s="53">
        <v>6</v>
      </c>
      <c r="H50" s="53">
        <v>1</v>
      </c>
      <c r="I50" s="68">
        <v>1</v>
      </c>
      <c r="J50" s="54">
        <v>2</v>
      </c>
      <c r="K50" s="65">
        <v>88</v>
      </c>
      <c r="L50" s="66">
        <v>10</v>
      </c>
      <c r="M50" s="65">
        <v>148</v>
      </c>
      <c r="N50" s="66">
        <v>17</v>
      </c>
      <c r="O50" s="65">
        <v>184</v>
      </c>
      <c r="P50" s="66">
        <v>20</v>
      </c>
      <c r="Q50" s="59">
        <f t="shared" si="0"/>
        <v>420</v>
      </c>
      <c r="R50" s="60">
        <f t="shared" si="1"/>
        <v>47</v>
      </c>
      <c r="S50" s="61">
        <f>R50/I50</f>
        <v>47</v>
      </c>
      <c r="T50" s="62">
        <v>160</v>
      </c>
      <c r="U50" s="63">
        <f>IF(T50&lt;&gt;0,-(T50-R50)/T50,"")</f>
        <v>-0.70625</v>
      </c>
      <c r="V50" s="69">
        <v>6639</v>
      </c>
      <c r="W50" s="70">
        <v>411</v>
      </c>
      <c r="X50" s="61">
        <f>W50/I50</f>
        <v>411</v>
      </c>
      <c r="Y50" s="77">
        <v>411</v>
      </c>
      <c r="Z50" s="80">
        <f>IF(Y50&lt;&gt;0,-(Y50-W50)/Y50,"")</f>
        <v>0</v>
      </c>
      <c r="AA50" s="78">
        <v>7588.5</v>
      </c>
      <c r="AB50" s="79">
        <v>497</v>
      </c>
      <c r="AC50" s="120">
        <v>2387</v>
      </c>
      <c r="AD50" s="28"/>
    </row>
    <row r="51" spans="1:30" s="29" customFormat="1" ht="11.25">
      <c r="A51" s="31">
        <v>45</v>
      </c>
      <c r="B51" s="30"/>
      <c r="C51" s="49" t="s">
        <v>81</v>
      </c>
      <c r="D51" s="51" t="s">
        <v>81</v>
      </c>
      <c r="E51" s="64">
        <v>42482</v>
      </c>
      <c r="F51" s="52" t="s">
        <v>1</v>
      </c>
      <c r="G51" s="53">
        <v>105</v>
      </c>
      <c r="H51" s="53">
        <v>1</v>
      </c>
      <c r="I51" s="68">
        <v>1</v>
      </c>
      <c r="J51" s="54">
        <v>5</v>
      </c>
      <c r="K51" s="65">
        <v>20</v>
      </c>
      <c r="L51" s="66">
        <v>5</v>
      </c>
      <c r="M51" s="65">
        <v>168</v>
      </c>
      <c r="N51" s="66">
        <v>41</v>
      </c>
      <c r="O51" s="65">
        <v>141</v>
      </c>
      <c r="P51" s="66">
        <v>35</v>
      </c>
      <c r="Q51" s="59">
        <f t="shared" si="0"/>
        <v>329</v>
      </c>
      <c r="R51" s="60">
        <f t="shared" si="1"/>
        <v>81</v>
      </c>
      <c r="S51" s="61">
        <f>R51/I51</f>
        <v>81</v>
      </c>
      <c r="T51" s="62">
        <v>18</v>
      </c>
      <c r="U51" s="63">
        <f>IF(T51&lt;&gt;0,-(T51-R51)/T51,"")</f>
        <v>3.5</v>
      </c>
      <c r="V51" s="69">
        <v>342</v>
      </c>
      <c r="W51" s="70">
        <v>40</v>
      </c>
      <c r="X51" s="61">
        <f>W51/I51</f>
        <v>40</v>
      </c>
      <c r="Y51" s="77">
        <v>40</v>
      </c>
      <c r="Z51" s="80">
        <f>IF(Y51&lt;&gt;0,-(Y51-W51)/Y51,"")</f>
        <v>0</v>
      </c>
      <c r="AA51" s="76">
        <v>94040.61</v>
      </c>
      <c r="AB51" s="77">
        <v>9170</v>
      </c>
      <c r="AC51" s="120">
        <v>2498</v>
      </c>
      <c r="AD51" s="28"/>
    </row>
    <row r="52" spans="1:30" s="29" customFormat="1" ht="11.25">
      <c r="A52" s="31">
        <v>46</v>
      </c>
      <c r="B52" s="30"/>
      <c r="C52" s="49" t="s">
        <v>57</v>
      </c>
      <c r="D52" s="51" t="s">
        <v>57</v>
      </c>
      <c r="E52" s="64">
        <v>42468</v>
      </c>
      <c r="F52" s="52" t="s">
        <v>40</v>
      </c>
      <c r="G52" s="53">
        <v>151</v>
      </c>
      <c r="H52" s="53">
        <v>2</v>
      </c>
      <c r="I52" s="68">
        <v>2</v>
      </c>
      <c r="J52" s="54">
        <v>6</v>
      </c>
      <c r="K52" s="65">
        <v>72</v>
      </c>
      <c r="L52" s="66">
        <v>8</v>
      </c>
      <c r="M52" s="65">
        <v>116</v>
      </c>
      <c r="N52" s="66">
        <v>12</v>
      </c>
      <c r="O52" s="65">
        <v>140</v>
      </c>
      <c r="P52" s="66">
        <v>15</v>
      </c>
      <c r="Q52" s="59">
        <f t="shared" si="0"/>
        <v>328</v>
      </c>
      <c r="R52" s="60">
        <f t="shared" si="1"/>
        <v>35</v>
      </c>
      <c r="S52" s="61">
        <f>R52/I52</f>
        <v>17.5</v>
      </c>
      <c r="T52" s="62">
        <v>27</v>
      </c>
      <c r="U52" s="63">
        <f>IF(T52&lt;&gt;0,-(T52-R52)/T52,"")</f>
        <v>0.2962962962962963</v>
      </c>
      <c r="V52" s="69">
        <v>423</v>
      </c>
      <c r="W52" s="70">
        <v>60</v>
      </c>
      <c r="X52" s="61">
        <f>W52/I52</f>
        <v>30</v>
      </c>
      <c r="Y52" s="77">
        <v>60</v>
      </c>
      <c r="Z52" s="80">
        <f>IF(Y52&lt;&gt;0,-(Y52-W52)/Y52,"")</f>
        <v>0</v>
      </c>
      <c r="AA52" s="74">
        <v>834431.38</v>
      </c>
      <c r="AB52" s="75">
        <v>78730</v>
      </c>
      <c r="AC52" s="120">
        <v>2480</v>
      </c>
      <c r="AD52" s="28"/>
    </row>
    <row r="53" spans="1:30" s="29" customFormat="1" ht="11.25">
      <c r="A53" s="31">
        <v>47</v>
      </c>
      <c r="B53" s="30"/>
      <c r="C53" s="49" t="s">
        <v>80</v>
      </c>
      <c r="D53" s="51" t="s">
        <v>79</v>
      </c>
      <c r="E53" s="64">
        <v>42482</v>
      </c>
      <c r="F53" s="52" t="s">
        <v>41</v>
      </c>
      <c r="G53" s="53">
        <v>76</v>
      </c>
      <c r="H53" s="53">
        <v>6</v>
      </c>
      <c r="I53" s="68">
        <v>6</v>
      </c>
      <c r="J53" s="54">
        <v>4</v>
      </c>
      <c r="K53" s="65">
        <v>63</v>
      </c>
      <c r="L53" s="66">
        <v>7</v>
      </c>
      <c r="M53" s="65">
        <v>171</v>
      </c>
      <c r="N53" s="66">
        <v>19</v>
      </c>
      <c r="O53" s="65">
        <v>90</v>
      </c>
      <c r="P53" s="66">
        <v>10</v>
      </c>
      <c r="Q53" s="59">
        <f t="shared" si="0"/>
        <v>324</v>
      </c>
      <c r="R53" s="60">
        <f t="shared" si="1"/>
        <v>36</v>
      </c>
      <c r="S53" s="61">
        <f>R53/I53</f>
        <v>6</v>
      </c>
      <c r="T53" s="62">
        <v>144</v>
      </c>
      <c r="U53" s="63">
        <f>IF(T53&lt;&gt;0,-(T53-R53)/T53,"")</f>
        <v>-0.75</v>
      </c>
      <c r="V53" s="69">
        <v>975</v>
      </c>
      <c r="W53" s="71">
        <v>116</v>
      </c>
      <c r="X53" s="61">
        <f>W53/I53</f>
        <v>19.333333333333332</v>
      </c>
      <c r="Y53" s="77">
        <v>116</v>
      </c>
      <c r="Z53" s="80">
        <f>IF(Y53&lt;&gt;0,-(Y53-W53)/Y53,"")</f>
        <v>0</v>
      </c>
      <c r="AA53" s="72">
        <v>27069.5</v>
      </c>
      <c r="AB53" s="73">
        <v>3133</v>
      </c>
      <c r="AC53" s="120">
        <v>2496</v>
      </c>
      <c r="AD53" s="28"/>
    </row>
    <row r="54" spans="1:30" s="29" customFormat="1" ht="11.25">
      <c r="A54" s="31">
        <v>48</v>
      </c>
      <c r="B54" s="30"/>
      <c r="C54" s="50" t="s">
        <v>93</v>
      </c>
      <c r="D54" s="55" t="s">
        <v>95</v>
      </c>
      <c r="E54" s="81">
        <v>42489</v>
      </c>
      <c r="F54" s="52" t="s">
        <v>4</v>
      </c>
      <c r="G54" s="56">
        <v>144</v>
      </c>
      <c r="H54" s="56">
        <v>3</v>
      </c>
      <c r="I54" s="68">
        <v>3</v>
      </c>
      <c r="J54" s="54">
        <v>3</v>
      </c>
      <c r="K54" s="65">
        <v>0</v>
      </c>
      <c r="L54" s="66">
        <v>0</v>
      </c>
      <c r="M54" s="65">
        <v>112</v>
      </c>
      <c r="N54" s="66">
        <v>9</v>
      </c>
      <c r="O54" s="65">
        <v>115</v>
      </c>
      <c r="P54" s="66">
        <v>10</v>
      </c>
      <c r="Q54" s="59">
        <f t="shared" si="0"/>
        <v>227</v>
      </c>
      <c r="R54" s="60">
        <f t="shared" si="1"/>
        <v>19</v>
      </c>
      <c r="S54" s="61">
        <f>R54/I54</f>
        <v>6.333333333333333</v>
      </c>
      <c r="T54" s="62">
        <v>562</v>
      </c>
      <c r="U54" s="63">
        <f>IF(T54&lt;&gt;0,-(T54-R54)/T54,"")</f>
        <v>-0.9661921708185054</v>
      </c>
      <c r="V54" s="69">
        <v>10503</v>
      </c>
      <c r="W54" s="70">
        <v>951</v>
      </c>
      <c r="X54" s="61">
        <f>W54/I54</f>
        <v>317</v>
      </c>
      <c r="Y54" s="57">
        <v>951</v>
      </c>
      <c r="Z54" s="80">
        <f>IF(Y54&lt;&gt;0,-(Y54-W54)/Y54,"")</f>
        <v>0</v>
      </c>
      <c r="AA54" s="93">
        <v>96574.14</v>
      </c>
      <c r="AB54" s="94">
        <v>7826</v>
      </c>
      <c r="AC54" s="120">
        <v>2509</v>
      </c>
      <c r="AD54" s="28"/>
    </row>
    <row r="55" spans="1:30" s="29" customFormat="1" ht="11.25">
      <c r="A55" s="31">
        <v>49</v>
      </c>
      <c r="B55" s="30"/>
      <c r="C55" s="49" t="s">
        <v>50</v>
      </c>
      <c r="D55" s="51" t="s">
        <v>50</v>
      </c>
      <c r="E55" s="64">
        <v>42454</v>
      </c>
      <c r="F55" s="52" t="s">
        <v>43</v>
      </c>
      <c r="G55" s="53">
        <v>191</v>
      </c>
      <c r="H55" s="53">
        <v>1</v>
      </c>
      <c r="I55" s="68">
        <v>1</v>
      </c>
      <c r="J55" s="54">
        <v>6</v>
      </c>
      <c r="K55" s="65">
        <v>10</v>
      </c>
      <c r="L55" s="66">
        <v>2</v>
      </c>
      <c r="M55" s="65">
        <v>37</v>
      </c>
      <c r="N55" s="66">
        <v>7</v>
      </c>
      <c r="O55" s="65">
        <v>30</v>
      </c>
      <c r="P55" s="66">
        <v>6</v>
      </c>
      <c r="Q55" s="59">
        <f t="shared" si="0"/>
        <v>77</v>
      </c>
      <c r="R55" s="60">
        <f t="shared" si="1"/>
        <v>15</v>
      </c>
      <c r="S55" s="61">
        <f>R55/I55</f>
        <v>15</v>
      </c>
      <c r="T55" s="62">
        <v>181</v>
      </c>
      <c r="U55" s="63">
        <f>IF(T55&lt;&gt;0,-(T55-R55)/T55,"")</f>
        <v>-0.9171270718232044</v>
      </c>
      <c r="V55" s="69">
        <v>5585</v>
      </c>
      <c r="W55" s="70">
        <v>616</v>
      </c>
      <c r="X55" s="61">
        <f>W55/I55</f>
        <v>616</v>
      </c>
      <c r="Y55" s="77">
        <v>616</v>
      </c>
      <c r="Z55" s="80">
        <f>IF(Y55&lt;&gt;0,-(Y55-W55)/Y55,"")</f>
        <v>0</v>
      </c>
      <c r="AA55" s="74">
        <v>884588.21</v>
      </c>
      <c r="AB55" s="75">
        <v>80862</v>
      </c>
      <c r="AC55" s="120">
        <v>2467</v>
      </c>
      <c r="AD55" s="28"/>
    </row>
    <row r="56" spans="1:30" s="29" customFormat="1" ht="11.25">
      <c r="A56" s="31">
        <v>50</v>
      </c>
      <c r="B56" s="30"/>
      <c r="C56" s="49" t="s">
        <v>53</v>
      </c>
      <c r="D56" s="51" t="s">
        <v>54</v>
      </c>
      <c r="E56" s="64">
        <v>42461</v>
      </c>
      <c r="F56" s="52" t="s">
        <v>43</v>
      </c>
      <c r="G56" s="53">
        <v>40</v>
      </c>
      <c r="H56" s="53">
        <v>1</v>
      </c>
      <c r="I56" s="68">
        <v>1</v>
      </c>
      <c r="J56" s="54">
        <v>6</v>
      </c>
      <c r="K56" s="65">
        <v>0</v>
      </c>
      <c r="L56" s="66">
        <v>0</v>
      </c>
      <c r="M56" s="65">
        <v>48</v>
      </c>
      <c r="N56" s="66">
        <v>6</v>
      </c>
      <c r="O56" s="65">
        <v>18</v>
      </c>
      <c r="P56" s="66">
        <v>2</v>
      </c>
      <c r="Q56" s="59">
        <f t="shared" si="0"/>
        <v>66</v>
      </c>
      <c r="R56" s="60">
        <f t="shared" si="1"/>
        <v>8</v>
      </c>
      <c r="S56" s="61">
        <f>R56/I56</f>
        <v>8</v>
      </c>
      <c r="T56" s="62">
        <v>19</v>
      </c>
      <c r="U56" s="63">
        <f>IF(T56&lt;&gt;0,-(T56-R56)/T56,"")</f>
        <v>-0.5789473684210527</v>
      </c>
      <c r="V56" s="69">
        <v>131</v>
      </c>
      <c r="W56" s="70">
        <v>25</v>
      </c>
      <c r="X56" s="61">
        <f>W56/I56</f>
        <v>25</v>
      </c>
      <c r="Y56" s="77">
        <v>25</v>
      </c>
      <c r="Z56" s="80">
        <f>IF(Y56&lt;&gt;0,-(Y56-W56)/Y56,"")</f>
        <v>0</v>
      </c>
      <c r="AA56" s="74">
        <v>58263.5</v>
      </c>
      <c r="AB56" s="75">
        <v>8092</v>
      </c>
      <c r="AC56" s="120">
        <v>2471</v>
      </c>
      <c r="AD56" s="28"/>
    </row>
    <row r="57" spans="1:34" ht="11.25">
      <c r="A57" s="119" t="s">
        <v>30</v>
      </c>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D57" s="28"/>
      <c r="AE57" s="29"/>
      <c r="AH57" s="29"/>
    </row>
    <row r="58" spans="1:31" ht="11.25">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D58" s="28"/>
      <c r="AE58" s="29"/>
    </row>
    <row r="59" spans="1:28" ht="11.25">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row>
    <row r="60" spans="1:28" ht="11.25">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row>
    <row r="61" spans="1:28" ht="11.25">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row>
  </sheetData>
  <sheetProtection formatCells="0" formatColumns="0" formatRows="0" insertColumns="0" insertRows="0" insertHyperlinks="0" deleteColumns="0" deleteRows="0" sort="0" autoFilter="0" pivotTables="0"/>
  <mergeCells count="12">
    <mergeCell ref="A57:AB61"/>
    <mergeCell ref="V4:W4"/>
    <mergeCell ref="K1:AC3"/>
    <mergeCell ref="AA4:AB4"/>
    <mergeCell ref="AC4:AC5"/>
    <mergeCell ref="B3:C3"/>
    <mergeCell ref="K4:L4"/>
    <mergeCell ref="M4:N4"/>
    <mergeCell ref="O4:P4"/>
    <mergeCell ref="Q4:S4"/>
    <mergeCell ref="B1:C1"/>
    <mergeCell ref="B2:C2"/>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2016-05-16T16:12:01Z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