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5" windowWidth="15450" windowHeight="4905" tabRatio="666" activeTab="0"/>
  </bookViews>
  <sheets>
    <sheet name="22-28.4.2016 (hafta sonu) detay" sheetId="1" r:id="rId1"/>
  </sheets>
  <definedNames>
    <definedName name="_xlnm.Print_Area" localSheetId="0">'22-28.4.2016 (hafta sonu) detay'!#REF!</definedName>
  </definedNames>
  <calcPr fullCalcOnLoad="1"/>
</workbook>
</file>

<file path=xl/sharedStrings.xml><?xml version="1.0" encoding="utf-8"?>
<sst xmlns="http://schemas.openxmlformats.org/spreadsheetml/2006/main" count="201" uniqueCount="120">
  <si>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</si>
  <si>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</si>
  <si>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</si>
  <si>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</si>
  <si>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</si>
  <si>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</si>
  <si>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NIGHT AT THE MUSEUM: SECRET OF THE TOMB</t>
  </si>
  <si>
    <t>MÜZEDE BİR GECE: LAHİTTEKİ SIR</t>
  </si>
  <si>
    <t>Türkiye Haftalık Bilet Satışı ve Hasılat Raporu</t>
  </si>
  <si>
    <t>CUMA</t>
  </si>
  <si>
    <t>CUMARTESİ</t>
  </si>
  <si>
    <t>PAZAR</t>
  </si>
  <si>
    <t>HAFTA SONU TOPLAM</t>
  </si>
  <si>
    <t>ÖNCEKİ HAFTA</t>
  </si>
  <si>
    <t>DEĞİŞİM</t>
  </si>
  <si>
    <t>KÜMÜLATİF</t>
  </si>
  <si>
    <t>FİLMİN ORİJİNAL ADI</t>
  </si>
  <si>
    <t>FİLMİN TÜRKÇE ADI</t>
  </si>
  <si>
    <t>VİZYON TARİHİ</t>
  </si>
  <si>
    <t>DAĞITIM</t>
  </si>
  <si>
    <t>KOPYA</t>
  </si>
  <si>
    <t>PERDE</t>
  </si>
  <si>
    <t>HAFTA</t>
  </si>
  <si>
    <t>HASILAT</t>
  </si>
  <si>
    <t>BİLET SATIŞ</t>
  </si>
  <si>
    <t>ORTALAMA
BİLET ADEDİ</t>
  </si>
  <si>
    <t>ORTALAMA
BİLET FİYATI</t>
  </si>
  <si>
    <t>BİLET</t>
  </si>
  <si>
    <t>HASILAT %</t>
  </si>
  <si>
    <t>YENİ</t>
  </si>
  <si>
    <r>
      <t xml:space="preserve">HASILAT </t>
    </r>
    <r>
      <rPr>
        <b/>
        <sz val="7"/>
        <color indexed="10"/>
        <rFont val="Webdings"/>
        <family val="1"/>
      </rPr>
      <t>6</t>
    </r>
  </si>
  <si>
    <t>ÖLÜMCÜL OYUN</t>
  </si>
  <si>
    <t>PİNEMART</t>
  </si>
  <si>
    <t>BİLET %</t>
  </si>
  <si>
    <t>BIRDMAN OR (THE UNEXPECTED VIRTUE OF IGNORANCE</t>
  </si>
  <si>
    <t>BIRDMAN VEYA (CAHİLLİĞİN UMULMAYAN ERDEMİ)</t>
  </si>
  <si>
    <t>RELATOS SALVAJES</t>
  </si>
  <si>
    <t>ASABİYİM BEN</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</si>
  <si>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</si>
  <si>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</si>
  <si>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THE PEANUTS MOVIE</t>
  </si>
  <si>
    <t>SNOOPY VE CHARLIE BROWN PEANUTS FİLMİ</t>
  </si>
  <si>
    <t>AH YALAN DÜNYADA</t>
  </si>
  <si>
    <t>KAR KORSANLARI</t>
  </si>
  <si>
    <t>TOZ BEZİ</t>
  </si>
  <si>
    <t>ALVIN VE SİNCAPLAR: YOL MACERASI</t>
  </si>
  <si>
    <t>ALVIN AND THE CHIPMUNKS: THE ROAD CHIP</t>
  </si>
  <si>
    <t>UIP TURKEY</t>
  </si>
  <si>
    <t>WARNER BROS. TURKEY</t>
  </si>
  <si>
    <t>CHANTIER FILMS</t>
  </si>
  <si>
    <t>ÖZEN FİLM</t>
  </si>
  <si>
    <t>BİR FİLM</t>
  </si>
  <si>
    <t>MC FİLM</t>
  </si>
  <si>
    <t>M3 FİLM</t>
  </si>
  <si>
    <t>CINE FILM</t>
  </si>
  <si>
    <t>OSMAN PAZARLAMA</t>
  </si>
  <si>
    <t>ALİ KUNDİLLİ 2</t>
  </si>
  <si>
    <t>ANNEMİN YARASI</t>
  </si>
  <si>
    <t>KOLPAÇİNO 3. DEVRE</t>
  </si>
  <si>
    <t>EL CADAVER DE ANNA FRITZ</t>
  </si>
  <si>
    <t>ÖLÜM VE ÖTESİ</t>
  </si>
  <si>
    <t>KUNGU FU PANDA 3</t>
  </si>
  <si>
    <t>KUNG FU PANDA 3</t>
  </si>
  <si>
    <t>LOKASYON</t>
  </si>
  <si>
    <t>AZAZİL 2: BÜYÜ</t>
  </si>
  <si>
    <t>A WALK ON THE WOODS</t>
  </si>
  <si>
    <t>HAYATIMIN YOLCULUĞU</t>
  </si>
  <si>
    <t>BATMAN V SUPERMAN: ADALETİN ŞAFAĞI</t>
  </si>
  <si>
    <t>BATMAN V SUPERMAN: DAWN OF JUSTICE</t>
  </si>
  <si>
    <t>DELİORMANLI</t>
  </si>
  <si>
    <t>SAVVA. SERDTSE VOINA</t>
  </si>
  <si>
    <t>SAVVA: KÜÇÜK SAVAŞÇI</t>
  </si>
  <si>
    <t>SOMUNCU BABA: AŞKIN SIRRI</t>
  </si>
  <si>
    <t>YİTİK KUŞLAR</t>
  </si>
  <si>
    <t>10 CLOVERFIELD LANE</t>
  </si>
  <si>
    <t>CLOVERFIELD YOLU NO:10</t>
  </si>
  <si>
    <t>DEMOLITION</t>
  </si>
  <si>
    <t>AZEM 3: CİN TOHUMU</t>
  </si>
  <si>
    <t>91.1</t>
  </si>
  <si>
    <t>YENİDEN BAŞLA</t>
  </si>
  <si>
    <t>ICH SEH, ICH SEH</t>
  </si>
  <si>
    <t>KÜÇÜK ESNAF</t>
  </si>
  <si>
    <t>KIZKAÇIRAN</t>
  </si>
  <si>
    <t>BABA MİRASI</t>
  </si>
  <si>
    <t>ÖLÜM EMRİ</t>
  </si>
  <si>
    <t>EYE IN THE SKY</t>
  </si>
  <si>
    <t>UN GALLO CON MUCHOS HUEVOS</t>
  </si>
  <si>
    <t>BACKTRACK</t>
  </si>
  <si>
    <t>ÖLÜM TRENİ</t>
  </si>
  <si>
    <t>THE OTHER SIDE OF THE DOOR</t>
  </si>
  <si>
    <t>ATEŞ</t>
  </si>
  <si>
    <t>KAPININ DİĞER TARAFI</t>
  </si>
  <si>
    <t>CESUR HOROZ</t>
  </si>
  <si>
    <t>THE JUNGLE BOOK</t>
  </si>
  <si>
    <t>ORMAN KİTABI</t>
  </si>
  <si>
    <t>HOW TO BE SINGLE</t>
  </si>
  <si>
    <t>BEKAR YAŞAM KILAVUZU</t>
  </si>
  <si>
    <t>CRIMINAL</t>
  </si>
  <si>
    <t>SUÇ/LU</t>
  </si>
  <si>
    <t>YEMEKTEYDİK VE KARAR VERDİM</t>
  </si>
  <si>
    <t>HEIDI</t>
  </si>
  <si>
    <t>M3 FİLM&amp;ORAK</t>
  </si>
  <si>
    <t>ORAK&amp;AT YAPIM</t>
  </si>
  <si>
    <t>M3 FİLM&amp;RET FİLM</t>
  </si>
  <si>
    <t>22 - 28 NİSAN 2016 / 17. VİZYON HAFTASI</t>
  </si>
  <si>
    <t>VOLKI I OVTSY. BEEEZUMNOE PREVRASHCHENIE</t>
  </si>
  <si>
    <t>KOR</t>
  </si>
  <si>
    <t>KUZULAR KURTLARA KARŞI</t>
  </si>
  <si>
    <t>HOLOGRAM FOR A KING</t>
  </si>
  <si>
    <t>KRAL İÇİN HOLOGRAM</t>
  </si>
  <si>
    <t>KABR-İ CİN: MÜHÜR</t>
  </si>
  <si>
    <t>RÜYA</t>
  </si>
  <si>
    <t>BABALARIN BABASI</t>
  </si>
  <si>
    <t>ŞEYTAN PAPUÇTA</t>
  </si>
  <si>
    <t>KÜÇÜK KRAL</t>
  </si>
  <si>
    <t>DER KLEINE KONIG MACIUS - DER FILM</t>
  </si>
  <si>
    <t>YOLA GELDİK</t>
  </si>
  <si>
    <t>YOLCULUK</t>
  </si>
  <si>
    <t>THE HUNTSMAN</t>
  </si>
  <si>
    <t>AVCI: KIŞ MASALI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</si>
</sst>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2">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9"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9"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1" fontId="65" fillId="0" borderId="11" xfId="0" applyNumberFormat="1" applyFont="1" applyFill="1" applyBorder="1" applyAlignment="1">
      <alignment horizontal="center"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69" fillId="0" borderId="11" xfId="130" applyNumberFormat="1" applyFont="1" applyFill="1" applyBorder="1" applyAlignment="1" applyProtection="1">
      <alignment vertical="center"/>
      <protection/>
    </xf>
    <xf numFmtId="2" fontId="69" fillId="0" borderId="11" xfId="130" applyNumberFormat="1" applyFont="1" applyFill="1" applyBorder="1" applyAlignment="1" applyProtection="1">
      <alignment vertical="center"/>
      <protection/>
    </xf>
    <xf numFmtId="4" fontId="65" fillId="0" borderId="11" xfId="0" applyNumberFormat="1" applyFont="1" applyFill="1" applyBorder="1" applyAlignment="1">
      <alignment vertical="center"/>
    </xf>
    <xf numFmtId="3" fontId="65" fillId="0" borderId="11" xfId="0" applyNumberFormat="1" applyFont="1" applyFill="1" applyBorder="1" applyAlignment="1">
      <alignment vertical="center"/>
    </xf>
    <xf numFmtId="9" fontId="69"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186" fontId="65" fillId="0" borderId="11" xfId="0" applyNumberFormat="1" applyFont="1" applyFill="1" applyBorder="1" applyAlignment="1">
      <alignment horizontal="left" vertical="center"/>
    </xf>
    <xf numFmtId="0" fontId="70" fillId="35" borderId="0" xfId="0" applyFont="1" applyFill="1" applyBorder="1" applyAlignment="1" applyProtection="1">
      <alignment horizontal="center" vertical="center"/>
      <protection/>
    </xf>
    <xf numFmtId="0" fontId="71" fillId="0" borderId="11" xfId="0" applyFont="1" applyFill="1" applyBorder="1" applyAlignment="1">
      <alignment horizontal="center" vertical="center"/>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70" fillId="35" borderId="11" xfId="0" applyFont="1" applyFill="1" applyBorder="1" applyAlignment="1">
      <alignment horizontal="center"/>
    </xf>
    <xf numFmtId="0" fontId="65" fillId="0" borderId="11" xfId="0" applyNumberFormat="1" applyFont="1" applyFill="1" applyBorder="1" applyAlignment="1" applyProtection="1">
      <alignment horizontal="left" vertical="center"/>
      <protection locked="0"/>
    </xf>
    <xf numFmtId="185" fontId="65" fillId="0" borderId="11" xfId="0" applyNumberFormat="1" applyFont="1" applyFill="1" applyBorder="1" applyAlignment="1" applyProtection="1">
      <alignment horizontal="left" vertical="center"/>
      <protection locked="0"/>
    </xf>
    <xf numFmtId="14" fontId="16" fillId="34" borderId="0" xfId="0" applyNumberFormat="1" applyFont="1" applyFill="1" applyBorder="1" applyAlignment="1" applyProtection="1">
      <alignment horizontal="left" vertical="center" wrapText="1"/>
      <protection/>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6" xfId="0" applyFont="1" applyFill="1" applyBorder="1" applyAlignment="1">
      <alignment wrapText="1"/>
    </xf>
    <xf numFmtId="0" fontId="0" fillId="0" borderId="16" xfId="0" applyBorder="1" applyAlignment="1">
      <alignment wrapText="1"/>
    </xf>
    <xf numFmtId="0" fontId="67" fillId="37" borderId="12" xfId="0" applyFont="1" applyFill="1" applyBorder="1" applyAlignment="1">
      <alignment horizontal="center" vertical="center" wrapText="1"/>
    </xf>
    <xf numFmtId="3" fontId="67" fillId="37"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wrapText="1"/>
    </xf>
    <xf numFmtId="0" fontId="44" fillId="35" borderId="16" xfId="0" applyNumberFormat="1" applyFont="1" applyFill="1" applyBorder="1" applyAlignment="1" applyProtection="1">
      <alignment horizontal="center" vertical="center" wrapText="1"/>
      <protection locked="0"/>
    </xf>
    <xf numFmtId="0" fontId="67" fillId="37"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1"/>
  <sheetViews>
    <sheetView tabSelected="1" zoomScale="60" zoomScaleNormal="6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4.00390625" style="2" bestFit="1" customWidth="1"/>
    <col min="3" max="3" width="35.8515625" style="1" customWidth="1"/>
    <col min="4" max="4" width="33.00390625" style="4" bestFit="1" customWidth="1"/>
    <col min="5" max="5" width="6.28125" style="82" bestFit="1" customWidth="1"/>
    <col min="6" max="6" width="14.8515625" style="3" bestFit="1" customWidth="1"/>
    <col min="7" max="8" width="3.7109375" style="33" bestFit="1" customWidth="1"/>
    <col min="9" max="9" width="3.7109375" style="47" bestFit="1" customWidth="1"/>
    <col min="10" max="10" width="3.7109375" style="48" customWidth="1"/>
    <col min="11" max="11" width="7.7109375" style="5" bestFit="1" customWidth="1"/>
    <col min="12" max="12" width="8.28125" style="6" bestFit="1" customWidth="1"/>
    <col min="13" max="13" width="7.7109375" style="5" bestFit="1" customWidth="1"/>
    <col min="14" max="14" width="8.28125" style="6" bestFit="1" customWidth="1"/>
    <col min="15" max="15" width="7.7109375" style="7" bestFit="1" customWidth="1"/>
    <col min="16" max="16" width="8.28125" style="8" bestFit="1" customWidth="1"/>
    <col min="17" max="17" width="8.421875" style="9" bestFit="1" customWidth="1"/>
    <col min="18" max="18" width="8.28125" style="10" bestFit="1" customWidth="1"/>
    <col min="19" max="19" width="4.28125" style="11" bestFit="1" customWidth="1"/>
    <col min="20" max="20" width="4.421875" style="12" bestFit="1" customWidth="1"/>
    <col min="21" max="21" width="9.00390625" style="12" bestFit="1" customWidth="1"/>
    <col min="22" max="22" width="5.8515625" style="12" bestFit="1" customWidth="1"/>
    <col min="23" max="24" width="4.140625" style="13" bestFit="1" customWidth="1"/>
    <col min="25" max="25" width="9.7109375" style="7" bestFit="1" customWidth="1"/>
    <col min="26" max="26" width="8.28125" style="14" bestFit="1" customWidth="1"/>
    <col min="27" max="27" width="5.00390625" style="66" customWidth="1"/>
    <col min="28" max="28" width="9.140625" style="1" bestFit="1" customWidth="1"/>
    <col min="29" max="29" width="6.7109375" style="1" bestFit="1" customWidth="1"/>
    <col min="30" max="16384" width="4.57421875" style="1" customWidth="1"/>
  </cols>
  <sheetData>
    <row r="1" spans="1:27" s="34" customFormat="1" ht="12.75">
      <c r="A1" s="15" t="s">
        <v>0</v>
      </c>
      <c r="B1" s="103" t="s">
        <v>8</v>
      </c>
      <c r="C1" s="103"/>
      <c r="D1" s="16"/>
      <c r="E1" s="77"/>
      <c r="F1" s="16"/>
      <c r="G1" s="17"/>
      <c r="H1" s="17"/>
      <c r="I1" s="17"/>
      <c r="J1" s="17"/>
      <c r="K1" s="90" t="s">
        <v>3</v>
      </c>
      <c r="L1" s="91"/>
      <c r="M1" s="91"/>
      <c r="N1" s="91"/>
      <c r="O1" s="91"/>
      <c r="P1" s="91"/>
      <c r="Q1" s="91"/>
      <c r="R1" s="91"/>
      <c r="S1" s="91"/>
      <c r="T1" s="91"/>
      <c r="U1" s="91"/>
      <c r="V1" s="91"/>
      <c r="W1" s="91"/>
      <c r="X1" s="91"/>
      <c r="Y1" s="91"/>
      <c r="Z1" s="91"/>
      <c r="AA1" s="92"/>
    </row>
    <row r="2" spans="1:27" s="34" customFormat="1" ht="12.75">
      <c r="A2" s="15"/>
      <c r="B2" s="104" t="s">
        <v>2</v>
      </c>
      <c r="C2" s="105"/>
      <c r="D2" s="18"/>
      <c r="E2" s="78"/>
      <c r="F2" s="18"/>
      <c r="G2" s="19"/>
      <c r="H2" s="19"/>
      <c r="I2" s="19"/>
      <c r="J2" s="20"/>
      <c r="K2" s="93"/>
      <c r="L2" s="93"/>
      <c r="M2" s="93"/>
      <c r="N2" s="93"/>
      <c r="O2" s="93"/>
      <c r="P2" s="93"/>
      <c r="Q2" s="93"/>
      <c r="R2" s="93"/>
      <c r="S2" s="93"/>
      <c r="T2" s="93"/>
      <c r="U2" s="93"/>
      <c r="V2" s="93"/>
      <c r="W2" s="93"/>
      <c r="X2" s="93"/>
      <c r="Y2" s="93"/>
      <c r="Z2" s="93"/>
      <c r="AA2" s="92"/>
    </row>
    <row r="3" spans="1:27" s="34" customFormat="1" ht="12">
      <c r="A3" s="15"/>
      <c r="B3" s="99" t="s">
        <v>104</v>
      </c>
      <c r="C3" s="99"/>
      <c r="D3" s="21"/>
      <c r="E3" s="79"/>
      <c r="F3" s="21"/>
      <c r="G3" s="22"/>
      <c r="H3" s="22"/>
      <c r="I3" s="22"/>
      <c r="J3" s="22"/>
      <c r="K3" s="94"/>
      <c r="L3" s="94"/>
      <c r="M3" s="94"/>
      <c r="N3" s="94"/>
      <c r="O3" s="94"/>
      <c r="P3" s="94"/>
      <c r="Q3" s="94"/>
      <c r="R3" s="94"/>
      <c r="S3" s="94"/>
      <c r="T3" s="94"/>
      <c r="U3" s="94"/>
      <c r="V3" s="94"/>
      <c r="W3" s="94"/>
      <c r="X3" s="94"/>
      <c r="Y3" s="94"/>
      <c r="Z3" s="94"/>
      <c r="AA3" s="95"/>
    </row>
    <row r="4" spans="1:27" s="24" customFormat="1" ht="11.25" customHeight="1">
      <c r="A4" s="23"/>
      <c r="B4" s="35"/>
      <c r="C4" s="36"/>
      <c r="D4" s="36"/>
      <c r="E4" s="80"/>
      <c r="F4" s="37"/>
      <c r="G4" s="37"/>
      <c r="H4" s="37"/>
      <c r="I4" s="37"/>
      <c r="J4" s="37"/>
      <c r="K4" s="88" t="s">
        <v>9</v>
      </c>
      <c r="L4" s="89"/>
      <c r="M4" s="100" t="s">
        <v>10</v>
      </c>
      <c r="N4" s="101"/>
      <c r="O4" s="100" t="s">
        <v>11</v>
      </c>
      <c r="P4" s="101"/>
      <c r="Q4" s="100" t="s">
        <v>12</v>
      </c>
      <c r="R4" s="102"/>
      <c r="S4" s="102"/>
      <c r="T4" s="101"/>
      <c r="U4" s="88" t="s">
        <v>13</v>
      </c>
      <c r="V4" s="89"/>
      <c r="W4" s="88" t="s">
        <v>14</v>
      </c>
      <c r="X4" s="89"/>
      <c r="Y4" s="96" t="s">
        <v>15</v>
      </c>
      <c r="Z4" s="96"/>
      <c r="AA4" s="97" t="s">
        <v>38</v>
      </c>
    </row>
    <row r="5" spans="1:27" s="26" customFormat="1" ht="45.75">
      <c r="A5" s="25"/>
      <c r="B5" s="38"/>
      <c r="C5" s="39" t="s">
        <v>16</v>
      </c>
      <c r="D5" s="39" t="s">
        <v>17</v>
      </c>
      <c r="E5" s="81" t="s">
        <v>18</v>
      </c>
      <c r="F5" s="42" t="s">
        <v>19</v>
      </c>
      <c r="G5" s="40" t="s">
        <v>20</v>
      </c>
      <c r="H5" s="40" t="s">
        <v>63</v>
      </c>
      <c r="I5" s="40" t="s">
        <v>21</v>
      </c>
      <c r="J5" s="40" t="s">
        <v>22</v>
      </c>
      <c r="K5" s="41" t="s">
        <v>23</v>
      </c>
      <c r="L5" s="43" t="s">
        <v>24</v>
      </c>
      <c r="M5" s="44" t="s">
        <v>23</v>
      </c>
      <c r="N5" s="45" t="s">
        <v>24</v>
      </c>
      <c r="O5" s="44" t="s">
        <v>23</v>
      </c>
      <c r="P5" s="45" t="s">
        <v>24</v>
      </c>
      <c r="Q5" s="44" t="s">
        <v>30</v>
      </c>
      <c r="R5" s="45" t="s">
        <v>24</v>
      </c>
      <c r="S5" s="46" t="s">
        <v>25</v>
      </c>
      <c r="T5" s="46" t="s">
        <v>26</v>
      </c>
      <c r="U5" s="44" t="s">
        <v>23</v>
      </c>
      <c r="V5" s="45" t="s">
        <v>27</v>
      </c>
      <c r="W5" s="46" t="s">
        <v>28</v>
      </c>
      <c r="X5" s="46" t="s">
        <v>33</v>
      </c>
      <c r="Y5" s="44" t="s">
        <v>23</v>
      </c>
      <c r="Z5" s="45" t="s">
        <v>24</v>
      </c>
      <c r="AA5" s="98"/>
    </row>
    <row r="6" spans="23:24" ht="11.25">
      <c r="W6" s="61">
        <f>IF(U6&lt;&gt;0,-(U6-Q6)/U6,"")</f>
      </c>
      <c r="X6" s="61">
        <f>IF(V6&lt;&gt;0,-(V6-R6)/V6,"")</f>
      </c>
    </row>
    <row r="7" spans="1:28" s="29" customFormat="1" ht="11.25">
      <c r="A7" s="31">
        <v>1</v>
      </c>
      <c r="B7" s="30"/>
      <c r="C7" s="49" t="s">
        <v>81</v>
      </c>
      <c r="D7" s="65" t="s">
        <v>81</v>
      </c>
      <c r="E7" s="62">
        <v>42468</v>
      </c>
      <c r="F7" s="51" t="s">
        <v>5</v>
      </c>
      <c r="G7" s="52">
        <v>340</v>
      </c>
      <c r="H7" s="52">
        <v>341</v>
      </c>
      <c r="I7" s="67">
        <v>341</v>
      </c>
      <c r="J7" s="53">
        <v>3</v>
      </c>
      <c r="K7" s="63">
        <v>159355.97</v>
      </c>
      <c r="L7" s="64">
        <v>14335</v>
      </c>
      <c r="M7" s="63">
        <v>417726.72</v>
      </c>
      <c r="N7" s="64">
        <v>36670</v>
      </c>
      <c r="O7" s="63">
        <v>345713.9</v>
      </c>
      <c r="P7" s="64">
        <v>30707</v>
      </c>
      <c r="Q7" s="55">
        <f aca="true" t="shared" si="0" ref="Q7:Q56">K7+M7+O7</f>
        <v>922796.59</v>
      </c>
      <c r="R7" s="56">
        <f aca="true" t="shared" si="1" ref="R7:R56">L7+N7+P7</f>
        <v>81712</v>
      </c>
      <c r="S7" s="57">
        <f aca="true" t="shared" si="2" ref="S7:S38">R7/I7</f>
        <v>239.62463343108504</v>
      </c>
      <c r="T7" s="58">
        <f aca="true" t="shared" si="3" ref="T7:T56">Q7/R7</f>
        <v>11.293281158214215</v>
      </c>
      <c r="U7" s="59">
        <v>1188213.3399999999</v>
      </c>
      <c r="V7" s="60">
        <v>106235</v>
      </c>
      <c r="W7" s="61">
        <f>IF(U7&lt;&gt;0,-(U7-Q7)/U7,"")</f>
        <v>-0.22337465930150213</v>
      </c>
      <c r="X7" s="61">
        <f>IF(V7&lt;&gt;0,-(V7-R7)/V7,"")</f>
        <v>-0.23083729467689557</v>
      </c>
      <c r="Y7" s="70">
        <v>5205704</v>
      </c>
      <c r="Z7" s="71">
        <v>477055</v>
      </c>
      <c r="AA7" s="84">
        <v>2461</v>
      </c>
      <c r="AB7" s="28"/>
    </row>
    <row r="8" spans="1:28" s="29" customFormat="1" ht="11.25">
      <c r="A8" s="31">
        <v>2</v>
      </c>
      <c r="B8" s="83" t="s">
        <v>29</v>
      </c>
      <c r="C8" s="50" t="s">
        <v>118</v>
      </c>
      <c r="D8" s="85" t="s">
        <v>119</v>
      </c>
      <c r="E8" s="76">
        <v>42482</v>
      </c>
      <c r="F8" s="51" t="s">
        <v>47</v>
      </c>
      <c r="G8" s="54">
        <v>300</v>
      </c>
      <c r="H8" s="54">
        <v>300</v>
      </c>
      <c r="I8" s="67">
        <v>348</v>
      </c>
      <c r="J8" s="53">
        <v>3</v>
      </c>
      <c r="K8" s="63">
        <v>192759</v>
      </c>
      <c r="L8" s="64">
        <v>15688</v>
      </c>
      <c r="M8" s="63">
        <v>388567</v>
      </c>
      <c r="N8" s="64">
        <v>31560</v>
      </c>
      <c r="O8" s="63">
        <v>331291</v>
      </c>
      <c r="P8" s="64">
        <v>27506</v>
      </c>
      <c r="Q8" s="55">
        <f t="shared" si="0"/>
        <v>912617</v>
      </c>
      <c r="R8" s="56">
        <f t="shared" si="1"/>
        <v>74754</v>
      </c>
      <c r="S8" s="57">
        <f t="shared" si="2"/>
        <v>214.81034482758622</v>
      </c>
      <c r="T8" s="58">
        <f t="shared" si="3"/>
        <v>12.208269791583058</v>
      </c>
      <c r="U8" s="59"/>
      <c r="V8" s="60"/>
      <c r="W8" s="61"/>
      <c r="X8" s="61"/>
      <c r="Y8" s="68">
        <v>912617</v>
      </c>
      <c r="Z8" s="69">
        <v>74754</v>
      </c>
      <c r="AA8" s="84">
        <v>2497</v>
      </c>
      <c r="AB8" s="28"/>
    </row>
    <row r="9" spans="1:28" s="29" customFormat="1" ht="11.25">
      <c r="A9" s="31">
        <v>3</v>
      </c>
      <c r="B9" s="30"/>
      <c r="C9" s="50" t="s">
        <v>93</v>
      </c>
      <c r="D9" s="85" t="s">
        <v>94</v>
      </c>
      <c r="E9" s="76">
        <v>42475</v>
      </c>
      <c r="F9" s="51" t="s">
        <v>47</v>
      </c>
      <c r="G9" s="54">
        <v>259</v>
      </c>
      <c r="H9" s="54">
        <v>264</v>
      </c>
      <c r="I9" s="67">
        <v>264</v>
      </c>
      <c r="J9" s="53">
        <v>2</v>
      </c>
      <c r="K9" s="63">
        <v>106936</v>
      </c>
      <c r="L9" s="64">
        <v>8354</v>
      </c>
      <c r="M9" s="63">
        <v>323717</v>
      </c>
      <c r="N9" s="64">
        <v>25250</v>
      </c>
      <c r="O9" s="63">
        <v>250478</v>
      </c>
      <c r="P9" s="64">
        <v>19822</v>
      </c>
      <c r="Q9" s="55">
        <f t="shared" si="0"/>
        <v>681131</v>
      </c>
      <c r="R9" s="56">
        <f t="shared" si="1"/>
        <v>53426</v>
      </c>
      <c r="S9" s="57">
        <f t="shared" si="2"/>
        <v>202.37121212121212</v>
      </c>
      <c r="T9" s="58">
        <f t="shared" si="3"/>
        <v>12.749054767341743</v>
      </c>
      <c r="U9" s="59">
        <v>853717</v>
      </c>
      <c r="V9" s="60">
        <v>65612</v>
      </c>
      <c r="W9" s="61">
        <f>IF(U9&lt;&gt;0,-(U9-Q9)/U9,"")</f>
        <v>-0.20215832647118426</v>
      </c>
      <c r="X9" s="61">
        <f>IF(V9&lt;&gt;0,-(V9-R9)/V9,"")</f>
        <v>-0.1857282204474791</v>
      </c>
      <c r="Y9" s="68">
        <v>1911347</v>
      </c>
      <c r="Z9" s="69">
        <v>151757</v>
      </c>
      <c r="AA9" s="84">
        <v>2477</v>
      </c>
      <c r="AB9" s="28"/>
    </row>
    <row r="10" spans="1:28" s="29" customFormat="1" ht="11.25">
      <c r="A10" s="31">
        <v>4</v>
      </c>
      <c r="B10" s="27"/>
      <c r="C10" s="50" t="s">
        <v>68</v>
      </c>
      <c r="D10" s="85" t="s">
        <v>67</v>
      </c>
      <c r="E10" s="76">
        <v>42454</v>
      </c>
      <c r="F10" s="51" t="s">
        <v>48</v>
      </c>
      <c r="G10" s="54">
        <v>335</v>
      </c>
      <c r="H10" s="54">
        <v>237</v>
      </c>
      <c r="I10" s="67">
        <v>278</v>
      </c>
      <c r="J10" s="53">
        <v>5</v>
      </c>
      <c r="K10" s="63">
        <v>82059</v>
      </c>
      <c r="L10" s="64">
        <v>6103</v>
      </c>
      <c r="M10" s="63">
        <v>238082</v>
      </c>
      <c r="N10" s="64">
        <v>17552</v>
      </c>
      <c r="O10" s="63">
        <v>173175</v>
      </c>
      <c r="P10" s="64">
        <v>13147</v>
      </c>
      <c r="Q10" s="55">
        <f t="shared" si="0"/>
        <v>493316</v>
      </c>
      <c r="R10" s="56">
        <f t="shared" si="1"/>
        <v>36802</v>
      </c>
      <c r="S10" s="57">
        <f t="shared" si="2"/>
        <v>132.38129496402877</v>
      </c>
      <c r="T10" s="58">
        <f t="shared" si="3"/>
        <v>13.404597576218684</v>
      </c>
      <c r="U10" s="59">
        <v>803766</v>
      </c>
      <c r="V10" s="60">
        <v>61829</v>
      </c>
      <c r="W10" s="61">
        <f>IF(U10&lt;&gt;0,-(U10-Q10)/U10,"")</f>
        <v>-0.3862442551687929</v>
      </c>
      <c r="X10" s="61">
        <f>IF(V10&lt;&gt;0,-(V10-R10)/V10,"")</f>
        <v>-0.4047776933154345</v>
      </c>
      <c r="Y10" s="68">
        <v>18536310</v>
      </c>
      <c r="Z10" s="69">
        <v>1391460</v>
      </c>
      <c r="AA10" s="84">
        <v>2451</v>
      </c>
      <c r="AB10" s="28"/>
    </row>
    <row r="11" spans="1:28" s="29" customFormat="1" ht="11.25">
      <c r="A11" s="31">
        <v>5</v>
      </c>
      <c r="B11" s="83" t="s">
        <v>29</v>
      </c>
      <c r="C11" s="49" t="s">
        <v>105</v>
      </c>
      <c r="D11" s="65" t="s">
        <v>107</v>
      </c>
      <c r="E11" s="62">
        <v>42482</v>
      </c>
      <c r="F11" s="51" t="s">
        <v>51</v>
      </c>
      <c r="G11" s="52">
        <v>185</v>
      </c>
      <c r="H11" s="52">
        <v>185</v>
      </c>
      <c r="I11" s="67">
        <v>185</v>
      </c>
      <c r="J11" s="53">
        <v>1</v>
      </c>
      <c r="K11" s="63">
        <v>31583</v>
      </c>
      <c r="L11" s="64">
        <v>2555</v>
      </c>
      <c r="M11" s="63">
        <v>193637.12</v>
      </c>
      <c r="N11" s="64">
        <v>15554</v>
      </c>
      <c r="O11" s="63">
        <v>121056.5</v>
      </c>
      <c r="P11" s="64">
        <v>9727</v>
      </c>
      <c r="Q11" s="55">
        <f t="shared" si="0"/>
        <v>346276.62</v>
      </c>
      <c r="R11" s="56">
        <f t="shared" si="1"/>
        <v>27836</v>
      </c>
      <c r="S11" s="57">
        <f t="shared" si="2"/>
        <v>150.46486486486486</v>
      </c>
      <c r="T11" s="58">
        <f t="shared" si="3"/>
        <v>12.439884322460124</v>
      </c>
      <c r="U11" s="59"/>
      <c r="V11" s="60"/>
      <c r="W11" s="61"/>
      <c r="X11" s="61"/>
      <c r="Y11" s="68">
        <v>346276.62</v>
      </c>
      <c r="Z11" s="69">
        <v>27836</v>
      </c>
      <c r="AA11" s="84">
        <v>2505</v>
      </c>
      <c r="AB11" s="28"/>
    </row>
    <row r="12" spans="1:28" s="29" customFormat="1" ht="11.25">
      <c r="A12" s="31">
        <v>6</v>
      </c>
      <c r="B12" s="30"/>
      <c r="C12" s="49" t="s">
        <v>100</v>
      </c>
      <c r="D12" s="65" t="s">
        <v>100</v>
      </c>
      <c r="E12" s="62">
        <v>42475</v>
      </c>
      <c r="F12" s="51" t="s">
        <v>5</v>
      </c>
      <c r="G12" s="52">
        <v>151</v>
      </c>
      <c r="H12" s="52">
        <v>150</v>
      </c>
      <c r="I12" s="67">
        <v>150</v>
      </c>
      <c r="J12" s="53">
        <v>2</v>
      </c>
      <c r="K12" s="63">
        <v>27694.32</v>
      </c>
      <c r="L12" s="64">
        <v>2361</v>
      </c>
      <c r="M12" s="63">
        <v>115262.38</v>
      </c>
      <c r="N12" s="64">
        <v>9511</v>
      </c>
      <c r="O12" s="63">
        <v>76510.5</v>
      </c>
      <c r="P12" s="64">
        <v>6471</v>
      </c>
      <c r="Q12" s="55">
        <f t="shared" si="0"/>
        <v>219467.2</v>
      </c>
      <c r="R12" s="56">
        <f t="shared" si="1"/>
        <v>18343</v>
      </c>
      <c r="S12" s="57">
        <f t="shared" si="2"/>
        <v>122.28666666666666</v>
      </c>
      <c r="T12" s="58">
        <f t="shared" si="3"/>
        <v>11.964629558959821</v>
      </c>
      <c r="U12" s="59">
        <v>212304.59</v>
      </c>
      <c r="V12" s="60">
        <v>17043</v>
      </c>
      <c r="W12" s="61">
        <f>IF(U12&lt;&gt;0,-(U12-Q12)/U12,"")</f>
        <v>0.033737424141418774</v>
      </c>
      <c r="X12" s="61">
        <f>IF(V12&lt;&gt;0,-(V12-R12)/V12,"")</f>
        <v>0.07627765064836003</v>
      </c>
      <c r="Y12" s="70">
        <v>523783.01</v>
      </c>
      <c r="Z12" s="71">
        <v>44066</v>
      </c>
      <c r="AA12" s="84">
        <v>2492</v>
      </c>
      <c r="AB12" s="28"/>
    </row>
    <row r="13" spans="1:28" s="29" customFormat="1" ht="11.25">
      <c r="A13" s="31">
        <v>7</v>
      </c>
      <c r="B13" s="30"/>
      <c r="C13" s="50" t="s">
        <v>58</v>
      </c>
      <c r="D13" s="85" t="s">
        <v>58</v>
      </c>
      <c r="E13" s="76">
        <v>42440</v>
      </c>
      <c r="F13" s="51" t="s">
        <v>47</v>
      </c>
      <c r="G13" s="54">
        <v>317</v>
      </c>
      <c r="H13" s="54">
        <v>77</v>
      </c>
      <c r="I13" s="67">
        <v>77</v>
      </c>
      <c r="J13" s="53">
        <v>7</v>
      </c>
      <c r="K13" s="63">
        <v>30969</v>
      </c>
      <c r="L13" s="64">
        <v>2473</v>
      </c>
      <c r="M13" s="63">
        <v>71079</v>
      </c>
      <c r="N13" s="64">
        <v>5440</v>
      </c>
      <c r="O13" s="63">
        <v>77248</v>
      </c>
      <c r="P13" s="64">
        <v>5863</v>
      </c>
      <c r="Q13" s="55">
        <f t="shared" si="0"/>
        <v>179296</v>
      </c>
      <c r="R13" s="56">
        <f t="shared" si="1"/>
        <v>13776</v>
      </c>
      <c r="S13" s="57">
        <f t="shared" si="2"/>
        <v>178.9090909090909</v>
      </c>
      <c r="T13" s="58">
        <f t="shared" si="3"/>
        <v>13.015098722415795</v>
      </c>
      <c r="U13" s="59">
        <v>295999</v>
      </c>
      <c r="V13" s="60">
        <v>24062</v>
      </c>
      <c r="W13" s="61">
        <f>IF(U13&lt;&gt;0,-(U13-Q13)/U13,"")</f>
        <v>-0.39426822387913474</v>
      </c>
      <c r="X13" s="61">
        <f>IF(V13&lt;&gt;0,-(V13-R13)/V13,"")</f>
        <v>-0.42747901255091014</v>
      </c>
      <c r="Y13" s="68">
        <v>16009969</v>
      </c>
      <c r="Z13" s="69">
        <v>1373122</v>
      </c>
      <c r="AA13" s="84">
        <v>2449</v>
      </c>
      <c r="AB13" s="28"/>
    </row>
    <row r="14" spans="1:28" s="29" customFormat="1" ht="11.25">
      <c r="A14" s="31">
        <v>8</v>
      </c>
      <c r="B14" s="83" t="s">
        <v>29</v>
      </c>
      <c r="C14" s="49" t="s">
        <v>108</v>
      </c>
      <c r="D14" s="65" t="s">
        <v>109</v>
      </c>
      <c r="E14" s="62">
        <v>42482</v>
      </c>
      <c r="F14" s="51" t="s">
        <v>49</v>
      </c>
      <c r="G14" s="52">
        <v>86</v>
      </c>
      <c r="H14" s="52">
        <v>86</v>
      </c>
      <c r="I14" s="67">
        <v>86</v>
      </c>
      <c r="J14" s="53">
        <v>1</v>
      </c>
      <c r="K14" s="63">
        <v>37502.5</v>
      </c>
      <c r="L14" s="64">
        <v>2654</v>
      </c>
      <c r="M14" s="63">
        <v>55942</v>
      </c>
      <c r="N14" s="64">
        <v>3743</v>
      </c>
      <c r="O14" s="63">
        <v>47005.5</v>
      </c>
      <c r="P14" s="64">
        <v>3359</v>
      </c>
      <c r="Q14" s="55">
        <f t="shared" si="0"/>
        <v>140450</v>
      </c>
      <c r="R14" s="56">
        <f t="shared" si="1"/>
        <v>9756</v>
      </c>
      <c r="S14" s="57">
        <f t="shared" si="2"/>
        <v>113.44186046511628</v>
      </c>
      <c r="T14" s="58">
        <f t="shared" si="3"/>
        <v>14.396268962689627</v>
      </c>
      <c r="U14" s="59"/>
      <c r="V14" s="60"/>
      <c r="W14" s="61"/>
      <c r="X14" s="61"/>
      <c r="Y14" s="70">
        <v>140450</v>
      </c>
      <c r="Z14" s="71">
        <v>7756</v>
      </c>
      <c r="AA14" s="84">
        <v>2517</v>
      </c>
      <c r="AB14" s="28"/>
    </row>
    <row r="15" spans="1:28" s="29" customFormat="1" ht="11.25">
      <c r="A15" s="31">
        <v>9</v>
      </c>
      <c r="B15" s="83" t="s">
        <v>29</v>
      </c>
      <c r="C15" s="49" t="s">
        <v>112</v>
      </c>
      <c r="D15" s="65" t="s">
        <v>112</v>
      </c>
      <c r="E15" s="62">
        <v>42482</v>
      </c>
      <c r="F15" s="51" t="s">
        <v>5</v>
      </c>
      <c r="G15" s="52">
        <v>191</v>
      </c>
      <c r="H15" s="52">
        <v>191</v>
      </c>
      <c r="I15" s="67">
        <v>191</v>
      </c>
      <c r="J15" s="53">
        <v>1</v>
      </c>
      <c r="K15" s="63">
        <v>23059.98</v>
      </c>
      <c r="L15" s="64">
        <v>2239</v>
      </c>
      <c r="M15" s="63">
        <v>57864.52</v>
      </c>
      <c r="N15" s="64">
        <v>5359</v>
      </c>
      <c r="O15" s="63">
        <v>59001.5</v>
      </c>
      <c r="P15" s="64">
        <v>5511</v>
      </c>
      <c r="Q15" s="55">
        <f t="shared" si="0"/>
        <v>139926</v>
      </c>
      <c r="R15" s="56">
        <f t="shared" si="1"/>
        <v>13109</v>
      </c>
      <c r="S15" s="57">
        <f t="shared" si="2"/>
        <v>68.63350785340315</v>
      </c>
      <c r="T15" s="58">
        <f t="shared" si="3"/>
        <v>10.674040735372644</v>
      </c>
      <c r="U15" s="59"/>
      <c r="V15" s="60"/>
      <c r="W15" s="61"/>
      <c r="X15" s="61"/>
      <c r="Y15" s="70">
        <v>139926</v>
      </c>
      <c r="Z15" s="71">
        <v>13109</v>
      </c>
      <c r="AA15" s="84">
        <v>2503</v>
      </c>
      <c r="AB15" s="28"/>
    </row>
    <row r="16" spans="1:28" s="29" customFormat="1" ht="11.25">
      <c r="A16" s="31">
        <v>10</v>
      </c>
      <c r="B16" s="30"/>
      <c r="C16" s="49" t="s">
        <v>97</v>
      </c>
      <c r="D16" s="65" t="s">
        <v>98</v>
      </c>
      <c r="E16" s="62">
        <v>42475</v>
      </c>
      <c r="F16" s="51" t="s">
        <v>1</v>
      </c>
      <c r="G16" s="52">
        <v>150</v>
      </c>
      <c r="H16" s="52">
        <v>64</v>
      </c>
      <c r="I16" s="67">
        <v>64</v>
      </c>
      <c r="J16" s="53">
        <v>2</v>
      </c>
      <c r="K16" s="63">
        <v>29573</v>
      </c>
      <c r="L16" s="64">
        <v>2162</v>
      </c>
      <c r="M16" s="63">
        <v>54458</v>
      </c>
      <c r="N16" s="64">
        <v>3736</v>
      </c>
      <c r="O16" s="63">
        <v>43977</v>
      </c>
      <c r="P16" s="64">
        <v>3185</v>
      </c>
      <c r="Q16" s="55">
        <f t="shared" si="0"/>
        <v>128008</v>
      </c>
      <c r="R16" s="56">
        <f t="shared" si="1"/>
        <v>9083</v>
      </c>
      <c r="S16" s="57">
        <f t="shared" si="2"/>
        <v>141.921875</v>
      </c>
      <c r="T16" s="58">
        <f t="shared" si="3"/>
        <v>14.093141032698448</v>
      </c>
      <c r="U16" s="59">
        <v>223413.07</v>
      </c>
      <c r="V16" s="60">
        <v>17217</v>
      </c>
      <c r="W16" s="61">
        <f>IF(U16&lt;&gt;0,-(U16-Q16)/U16,"")</f>
        <v>-0.42703441656300595</v>
      </c>
      <c r="X16" s="61">
        <f>IF(V16&lt;&gt;0,-(V16-R16)/V16,"")</f>
        <v>-0.47244003020270664</v>
      </c>
      <c r="Y16" s="72">
        <v>494786</v>
      </c>
      <c r="Z16" s="73">
        <v>39252</v>
      </c>
      <c r="AA16" s="84">
        <v>2488</v>
      </c>
      <c r="AB16" s="28"/>
    </row>
    <row r="17" spans="1:28" s="29" customFormat="1" ht="11.25">
      <c r="A17" s="31">
        <v>11</v>
      </c>
      <c r="B17" s="83" t="s">
        <v>29</v>
      </c>
      <c r="C17" s="49" t="s">
        <v>110</v>
      </c>
      <c r="D17" s="65" t="s">
        <v>110</v>
      </c>
      <c r="E17" s="62">
        <v>42482</v>
      </c>
      <c r="F17" s="51" t="s">
        <v>54</v>
      </c>
      <c r="G17" s="52">
        <v>107</v>
      </c>
      <c r="H17" s="52">
        <v>107</v>
      </c>
      <c r="I17" s="67">
        <v>107</v>
      </c>
      <c r="J17" s="53">
        <v>1</v>
      </c>
      <c r="K17" s="63">
        <v>24364.15</v>
      </c>
      <c r="L17" s="64">
        <v>2271</v>
      </c>
      <c r="M17" s="63">
        <v>50997.89</v>
      </c>
      <c r="N17" s="64">
        <v>4665</v>
      </c>
      <c r="O17" s="63">
        <v>50086.5</v>
      </c>
      <c r="P17" s="64">
        <v>4484</v>
      </c>
      <c r="Q17" s="55">
        <f t="shared" si="0"/>
        <v>125448.54000000001</v>
      </c>
      <c r="R17" s="56">
        <f t="shared" si="1"/>
        <v>11420</v>
      </c>
      <c r="S17" s="57">
        <f t="shared" si="2"/>
        <v>106.72897196261682</v>
      </c>
      <c r="T17" s="58">
        <f t="shared" si="3"/>
        <v>10.98498598949212</v>
      </c>
      <c r="U17" s="59"/>
      <c r="V17" s="60"/>
      <c r="W17" s="61"/>
      <c r="X17" s="61"/>
      <c r="Y17" s="70">
        <v>125448.54000000001</v>
      </c>
      <c r="Z17" s="71">
        <v>11420</v>
      </c>
      <c r="AA17" s="84">
        <v>2504</v>
      </c>
      <c r="AB17" s="28"/>
    </row>
    <row r="18" spans="1:28" s="29" customFormat="1" ht="11.25">
      <c r="A18" s="31">
        <v>12</v>
      </c>
      <c r="B18" s="30"/>
      <c r="C18" s="49" t="s">
        <v>72</v>
      </c>
      <c r="D18" s="65" t="s">
        <v>72</v>
      </c>
      <c r="E18" s="62">
        <v>42461</v>
      </c>
      <c r="F18" s="51" t="s">
        <v>1</v>
      </c>
      <c r="G18" s="52">
        <v>200</v>
      </c>
      <c r="H18" s="52">
        <v>77</v>
      </c>
      <c r="I18" s="67">
        <v>77</v>
      </c>
      <c r="J18" s="53">
        <v>4</v>
      </c>
      <c r="K18" s="63">
        <v>24798</v>
      </c>
      <c r="L18" s="64">
        <v>2571</v>
      </c>
      <c r="M18" s="63">
        <v>35131</v>
      </c>
      <c r="N18" s="64">
        <v>3138</v>
      </c>
      <c r="O18" s="63">
        <v>34702.5</v>
      </c>
      <c r="P18" s="64">
        <v>2863</v>
      </c>
      <c r="Q18" s="55">
        <f t="shared" si="0"/>
        <v>94631.5</v>
      </c>
      <c r="R18" s="56">
        <f t="shared" si="1"/>
        <v>8572</v>
      </c>
      <c r="S18" s="57">
        <f t="shared" si="2"/>
        <v>111.32467532467533</v>
      </c>
      <c r="T18" s="58">
        <f t="shared" si="3"/>
        <v>11.039605692953803</v>
      </c>
      <c r="U18" s="59">
        <v>169381.5</v>
      </c>
      <c r="V18" s="60">
        <v>15461</v>
      </c>
      <c r="W18" s="61">
        <f aca="true" t="shared" si="4" ref="W18:X21">IF(U18&lt;&gt;0,-(U18-Q18)/U18,"")</f>
        <v>-0.44131147734551884</v>
      </c>
      <c r="X18" s="61">
        <f t="shared" si="4"/>
        <v>-0.44557273138865533</v>
      </c>
      <c r="Y18" s="72">
        <v>1391956.8</v>
      </c>
      <c r="Z18" s="73">
        <v>134486</v>
      </c>
      <c r="AA18" s="84">
        <v>2470</v>
      </c>
      <c r="AB18" s="28"/>
    </row>
    <row r="19" spans="1:28" s="29" customFormat="1" ht="11.25">
      <c r="A19" s="31">
        <v>13</v>
      </c>
      <c r="B19" s="30"/>
      <c r="C19" s="50" t="s">
        <v>61</v>
      </c>
      <c r="D19" s="85" t="s">
        <v>62</v>
      </c>
      <c r="E19" s="76">
        <v>42447</v>
      </c>
      <c r="F19" s="51" t="s">
        <v>4</v>
      </c>
      <c r="G19" s="54">
        <v>273</v>
      </c>
      <c r="H19" s="54">
        <v>63</v>
      </c>
      <c r="I19" s="67">
        <v>63</v>
      </c>
      <c r="J19" s="53">
        <v>6</v>
      </c>
      <c r="K19" s="63">
        <v>4100</v>
      </c>
      <c r="L19" s="64">
        <v>402</v>
      </c>
      <c r="M19" s="63">
        <v>44024.5</v>
      </c>
      <c r="N19" s="64">
        <v>4125</v>
      </c>
      <c r="O19" s="63">
        <v>31100</v>
      </c>
      <c r="P19" s="64">
        <v>2623</v>
      </c>
      <c r="Q19" s="55">
        <f t="shared" si="0"/>
        <v>79224.5</v>
      </c>
      <c r="R19" s="56">
        <f t="shared" si="1"/>
        <v>7150</v>
      </c>
      <c r="S19" s="57">
        <f t="shared" si="2"/>
        <v>113.4920634920635</v>
      </c>
      <c r="T19" s="58">
        <f t="shared" si="3"/>
        <v>11.08034965034965</v>
      </c>
      <c r="U19" s="59">
        <v>167967</v>
      </c>
      <c r="V19" s="60">
        <v>12999</v>
      </c>
      <c r="W19" s="61">
        <f t="shared" si="4"/>
        <v>-0.5283329463525573</v>
      </c>
      <c r="X19" s="61">
        <f t="shared" si="4"/>
        <v>-0.4499576890530041</v>
      </c>
      <c r="Y19" s="68">
        <v>4055481.31</v>
      </c>
      <c r="Z19" s="69">
        <v>333363</v>
      </c>
      <c r="AA19" s="84">
        <v>2457</v>
      </c>
      <c r="AB19" s="28"/>
    </row>
    <row r="20" spans="1:28" s="29" customFormat="1" ht="11.25">
      <c r="A20" s="31">
        <v>14</v>
      </c>
      <c r="B20" s="27"/>
      <c r="C20" s="50" t="s">
        <v>95</v>
      </c>
      <c r="D20" s="85" t="s">
        <v>96</v>
      </c>
      <c r="E20" s="76">
        <v>42475</v>
      </c>
      <c r="F20" s="51" t="s">
        <v>48</v>
      </c>
      <c r="G20" s="54">
        <v>46</v>
      </c>
      <c r="H20" s="54">
        <v>40</v>
      </c>
      <c r="I20" s="67">
        <v>40</v>
      </c>
      <c r="J20" s="53">
        <v>2</v>
      </c>
      <c r="K20" s="63">
        <v>18298</v>
      </c>
      <c r="L20" s="64">
        <v>1119</v>
      </c>
      <c r="M20" s="63">
        <v>28564</v>
      </c>
      <c r="N20" s="64">
        <v>1695</v>
      </c>
      <c r="O20" s="63">
        <v>24546</v>
      </c>
      <c r="P20" s="64">
        <v>1506</v>
      </c>
      <c r="Q20" s="55">
        <f t="shared" si="0"/>
        <v>71408</v>
      </c>
      <c r="R20" s="56">
        <f t="shared" si="1"/>
        <v>4320</v>
      </c>
      <c r="S20" s="57">
        <f t="shared" si="2"/>
        <v>108</v>
      </c>
      <c r="T20" s="58">
        <f t="shared" si="3"/>
        <v>16.52962962962963</v>
      </c>
      <c r="U20" s="59">
        <v>95586</v>
      </c>
      <c r="V20" s="60">
        <v>6119</v>
      </c>
      <c r="W20" s="61">
        <f t="shared" si="4"/>
        <v>-0.252944991944427</v>
      </c>
      <c r="X20" s="61">
        <f t="shared" si="4"/>
        <v>-0.2940022879555483</v>
      </c>
      <c r="Y20" s="68">
        <v>230426</v>
      </c>
      <c r="Z20" s="69">
        <v>15281</v>
      </c>
      <c r="AA20" s="84">
        <v>2490</v>
      </c>
      <c r="AB20" s="28"/>
    </row>
    <row r="21" spans="1:28" s="29" customFormat="1" ht="11.25">
      <c r="A21" s="31">
        <v>15</v>
      </c>
      <c r="B21" s="83" t="s">
        <v>29</v>
      </c>
      <c r="C21" s="50" t="s">
        <v>89</v>
      </c>
      <c r="D21" s="85" t="s">
        <v>91</v>
      </c>
      <c r="E21" s="76">
        <v>42475</v>
      </c>
      <c r="F21" s="51" t="s">
        <v>4</v>
      </c>
      <c r="G21" s="54">
        <v>144</v>
      </c>
      <c r="H21" s="54">
        <v>89</v>
      </c>
      <c r="I21" s="67">
        <v>89</v>
      </c>
      <c r="J21" s="53">
        <v>2</v>
      </c>
      <c r="K21" s="63">
        <v>12644.5</v>
      </c>
      <c r="L21" s="64">
        <v>1111</v>
      </c>
      <c r="M21" s="63">
        <v>32278.5</v>
      </c>
      <c r="N21" s="64">
        <v>2623</v>
      </c>
      <c r="O21" s="63">
        <v>25334.5</v>
      </c>
      <c r="P21" s="64">
        <v>2095</v>
      </c>
      <c r="Q21" s="55">
        <f t="shared" si="0"/>
        <v>70257.5</v>
      </c>
      <c r="R21" s="56">
        <f t="shared" si="1"/>
        <v>5829</v>
      </c>
      <c r="S21" s="57">
        <f t="shared" si="2"/>
        <v>65.49438202247191</v>
      </c>
      <c r="T21" s="58">
        <f t="shared" si="3"/>
        <v>12.053096586035341</v>
      </c>
      <c r="U21" s="59">
        <v>140423.14</v>
      </c>
      <c r="V21" s="60">
        <v>12045</v>
      </c>
      <c r="W21" s="61">
        <f t="shared" si="4"/>
        <v>-0.4996729171559617</v>
      </c>
      <c r="X21" s="61">
        <f t="shared" si="4"/>
        <v>-0.5160647571606476</v>
      </c>
      <c r="Y21" s="68">
        <v>295241.46</v>
      </c>
      <c r="Z21" s="69">
        <v>25925</v>
      </c>
      <c r="AA21" s="84">
        <v>2493</v>
      </c>
      <c r="AB21" s="28"/>
    </row>
    <row r="22" spans="1:28" s="29" customFormat="1" ht="11.25">
      <c r="A22" s="31">
        <v>16</v>
      </c>
      <c r="B22" s="83" t="s">
        <v>29</v>
      </c>
      <c r="C22" s="49" t="s">
        <v>116</v>
      </c>
      <c r="D22" s="65" t="s">
        <v>116</v>
      </c>
      <c r="E22" s="62">
        <v>42482</v>
      </c>
      <c r="F22" s="51" t="s">
        <v>1</v>
      </c>
      <c r="G22" s="52">
        <v>105</v>
      </c>
      <c r="H22" s="52">
        <v>105</v>
      </c>
      <c r="I22" s="67">
        <v>105</v>
      </c>
      <c r="J22" s="53">
        <v>1</v>
      </c>
      <c r="K22" s="63">
        <v>11788.5</v>
      </c>
      <c r="L22" s="64">
        <v>1117</v>
      </c>
      <c r="M22" s="63">
        <v>17542</v>
      </c>
      <c r="N22" s="64">
        <v>1579</v>
      </c>
      <c r="O22" s="63">
        <v>18132</v>
      </c>
      <c r="P22" s="64">
        <v>1641</v>
      </c>
      <c r="Q22" s="55">
        <f t="shared" si="0"/>
        <v>47462.5</v>
      </c>
      <c r="R22" s="56">
        <f t="shared" si="1"/>
        <v>4337</v>
      </c>
      <c r="S22" s="57">
        <f t="shared" si="2"/>
        <v>41.304761904761904</v>
      </c>
      <c r="T22" s="58">
        <f t="shared" si="3"/>
        <v>10.943624625317039</v>
      </c>
      <c r="U22" s="59"/>
      <c r="V22" s="60"/>
      <c r="W22" s="61"/>
      <c r="X22" s="61"/>
      <c r="Y22" s="72">
        <v>47463.5</v>
      </c>
      <c r="Z22" s="73">
        <v>4337</v>
      </c>
      <c r="AA22" s="84">
        <v>2498</v>
      </c>
      <c r="AB22" s="28"/>
    </row>
    <row r="23" spans="1:28" s="29" customFormat="1" ht="11.25">
      <c r="A23" s="31">
        <v>17</v>
      </c>
      <c r="B23" s="83" t="s">
        <v>29</v>
      </c>
      <c r="C23" s="49" t="s">
        <v>106</v>
      </c>
      <c r="D23" s="65" t="s">
        <v>106</v>
      </c>
      <c r="E23" s="62">
        <v>42482</v>
      </c>
      <c r="F23" s="51" t="s">
        <v>51</v>
      </c>
      <c r="G23" s="52">
        <v>32</v>
      </c>
      <c r="H23" s="52">
        <v>32</v>
      </c>
      <c r="I23" s="67">
        <v>32</v>
      </c>
      <c r="J23" s="53">
        <v>1</v>
      </c>
      <c r="K23" s="63">
        <v>14571</v>
      </c>
      <c r="L23" s="64">
        <v>1079</v>
      </c>
      <c r="M23" s="63">
        <v>18367</v>
      </c>
      <c r="N23" s="64">
        <v>1318</v>
      </c>
      <c r="O23" s="63">
        <v>13033.5</v>
      </c>
      <c r="P23" s="64">
        <v>974</v>
      </c>
      <c r="Q23" s="55">
        <f t="shared" si="0"/>
        <v>45971.5</v>
      </c>
      <c r="R23" s="56">
        <f t="shared" si="1"/>
        <v>3371</v>
      </c>
      <c r="S23" s="57">
        <f t="shared" si="2"/>
        <v>105.34375</v>
      </c>
      <c r="T23" s="58">
        <f t="shared" si="3"/>
        <v>13.637347967962029</v>
      </c>
      <c r="U23" s="59"/>
      <c r="V23" s="60"/>
      <c r="W23" s="61"/>
      <c r="X23" s="61"/>
      <c r="Y23" s="68">
        <v>45971.5</v>
      </c>
      <c r="Z23" s="69">
        <v>3371</v>
      </c>
      <c r="AA23" s="84">
        <v>2502</v>
      </c>
      <c r="AB23" s="28"/>
    </row>
    <row r="24" spans="1:28" s="29" customFormat="1" ht="11.25">
      <c r="A24" s="31">
        <v>18</v>
      </c>
      <c r="B24" s="30"/>
      <c r="C24" s="49" t="s">
        <v>77</v>
      </c>
      <c r="D24" s="65" t="s">
        <v>77</v>
      </c>
      <c r="E24" s="62">
        <v>42468</v>
      </c>
      <c r="F24" s="51" t="s">
        <v>49</v>
      </c>
      <c r="G24" s="52">
        <v>151</v>
      </c>
      <c r="H24" s="52">
        <v>151</v>
      </c>
      <c r="I24" s="67">
        <v>73</v>
      </c>
      <c r="J24" s="53">
        <v>3</v>
      </c>
      <c r="K24" s="63">
        <v>7081</v>
      </c>
      <c r="L24" s="64">
        <v>733</v>
      </c>
      <c r="M24" s="63">
        <v>14499</v>
      </c>
      <c r="N24" s="64">
        <v>1483</v>
      </c>
      <c r="O24" s="63">
        <v>13911.5</v>
      </c>
      <c r="P24" s="64">
        <v>1431</v>
      </c>
      <c r="Q24" s="55">
        <f t="shared" si="0"/>
        <v>35491.5</v>
      </c>
      <c r="R24" s="56">
        <f t="shared" si="1"/>
        <v>3647</v>
      </c>
      <c r="S24" s="57">
        <f t="shared" si="2"/>
        <v>49.95890410958904</v>
      </c>
      <c r="T24" s="58">
        <f t="shared" si="3"/>
        <v>9.731697285440088</v>
      </c>
      <c r="U24" s="59">
        <v>204013</v>
      </c>
      <c r="V24" s="60">
        <v>18496</v>
      </c>
      <c r="W24" s="61">
        <f>IF(U24&lt;&gt;0,-(U24-Q24)/U24,"")</f>
        <v>-0.8260331449466456</v>
      </c>
      <c r="X24" s="61">
        <f>IF(V24&lt;&gt;0,-(V24-R24)/V24,"")</f>
        <v>-0.80282223183391</v>
      </c>
      <c r="Y24" s="70">
        <v>794647.38</v>
      </c>
      <c r="Z24" s="71">
        <v>74302</v>
      </c>
      <c r="AA24" s="84">
        <v>2480</v>
      </c>
      <c r="AB24" s="28"/>
    </row>
    <row r="25" spans="1:28" s="29" customFormat="1" ht="11.25">
      <c r="A25" s="31">
        <v>19</v>
      </c>
      <c r="B25" s="83" t="s">
        <v>29</v>
      </c>
      <c r="C25" s="49" t="s">
        <v>117</v>
      </c>
      <c r="D25" s="65" t="s">
        <v>117</v>
      </c>
      <c r="E25" s="62">
        <v>42482</v>
      </c>
      <c r="F25" s="51" t="s">
        <v>32</v>
      </c>
      <c r="G25" s="52">
        <v>44</v>
      </c>
      <c r="H25" s="52">
        <v>44</v>
      </c>
      <c r="I25" s="67">
        <v>44</v>
      </c>
      <c r="J25" s="53">
        <v>1</v>
      </c>
      <c r="K25" s="63">
        <v>9773</v>
      </c>
      <c r="L25" s="64">
        <v>785</v>
      </c>
      <c r="M25" s="63">
        <v>11436</v>
      </c>
      <c r="N25" s="64">
        <v>877</v>
      </c>
      <c r="O25" s="63">
        <v>10188</v>
      </c>
      <c r="P25" s="64">
        <v>803</v>
      </c>
      <c r="Q25" s="55">
        <f t="shared" si="0"/>
        <v>31397</v>
      </c>
      <c r="R25" s="56">
        <f t="shared" si="1"/>
        <v>2465</v>
      </c>
      <c r="S25" s="57">
        <f t="shared" si="2"/>
        <v>56.02272727272727</v>
      </c>
      <c r="T25" s="58">
        <f t="shared" si="3"/>
        <v>12.73711967545639</v>
      </c>
      <c r="U25" s="59"/>
      <c r="V25" s="60"/>
      <c r="W25" s="61"/>
      <c r="X25" s="61"/>
      <c r="Y25" s="70">
        <v>31397</v>
      </c>
      <c r="Z25" s="71">
        <v>2465</v>
      </c>
      <c r="AA25" s="84">
        <v>2501</v>
      </c>
      <c r="AB25" s="28"/>
    </row>
    <row r="26" spans="1:28" s="29" customFormat="1" ht="11.25">
      <c r="A26" s="31">
        <v>20</v>
      </c>
      <c r="B26" s="30"/>
      <c r="C26" s="49" t="s">
        <v>76</v>
      </c>
      <c r="D26" s="65" t="s">
        <v>79</v>
      </c>
      <c r="E26" s="62">
        <v>42468</v>
      </c>
      <c r="F26" s="51" t="s">
        <v>51</v>
      </c>
      <c r="G26" s="52">
        <v>36</v>
      </c>
      <c r="H26" s="52">
        <v>20</v>
      </c>
      <c r="I26" s="67">
        <v>20</v>
      </c>
      <c r="J26" s="53">
        <v>3</v>
      </c>
      <c r="K26" s="63">
        <v>8215</v>
      </c>
      <c r="L26" s="64">
        <v>523</v>
      </c>
      <c r="M26" s="63">
        <v>10693.5</v>
      </c>
      <c r="N26" s="64">
        <v>621</v>
      </c>
      <c r="O26" s="63">
        <v>11159.5</v>
      </c>
      <c r="P26" s="64">
        <v>675</v>
      </c>
      <c r="Q26" s="55">
        <f t="shared" si="0"/>
        <v>30068</v>
      </c>
      <c r="R26" s="56">
        <f t="shared" si="1"/>
        <v>1819</v>
      </c>
      <c r="S26" s="57">
        <f t="shared" si="2"/>
        <v>90.95</v>
      </c>
      <c r="T26" s="58">
        <f t="shared" si="3"/>
        <v>16.529961517317208</v>
      </c>
      <c r="U26" s="59">
        <v>60946.25</v>
      </c>
      <c r="V26" s="60">
        <v>4068</v>
      </c>
      <c r="W26" s="61">
        <f aca="true" t="shared" si="5" ref="W26:X28">IF(U26&lt;&gt;0,-(U26-Q26)/U26,"")</f>
        <v>-0.5066472506511885</v>
      </c>
      <c r="X26" s="61">
        <f t="shared" si="5"/>
        <v>-0.5528515240904621</v>
      </c>
      <c r="Y26" s="68">
        <v>321904.77</v>
      </c>
      <c r="Z26" s="69">
        <v>22577</v>
      </c>
      <c r="AA26" s="84">
        <v>2478</v>
      </c>
      <c r="AB26" s="28"/>
    </row>
    <row r="27" spans="1:28" s="29" customFormat="1" ht="11.25">
      <c r="A27" s="31">
        <v>21</v>
      </c>
      <c r="B27" s="30"/>
      <c r="C27" s="49" t="s">
        <v>87</v>
      </c>
      <c r="D27" s="65" t="s">
        <v>88</v>
      </c>
      <c r="E27" s="62">
        <v>42475</v>
      </c>
      <c r="F27" s="51" t="s">
        <v>51</v>
      </c>
      <c r="G27" s="52">
        <v>70</v>
      </c>
      <c r="H27" s="52">
        <v>25</v>
      </c>
      <c r="I27" s="67">
        <v>25</v>
      </c>
      <c r="J27" s="53">
        <v>2</v>
      </c>
      <c r="K27" s="63">
        <v>5840</v>
      </c>
      <c r="L27" s="64">
        <v>435</v>
      </c>
      <c r="M27" s="63">
        <v>13231.5</v>
      </c>
      <c r="N27" s="64">
        <v>1018</v>
      </c>
      <c r="O27" s="63">
        <v>10382</v>
      </c>
      <c r="P27" s="64">
        <v>738</v>
      </c>
      <c r="Q27" s="55">
        <f t="shared" si="0"/>
        <v>29453.5</v>
      </c>
      <c r="R27" s="56">
        <f t="shared" si="1"/>
        <v>2191</v>
      </c>
      <c r="S27" s="57">
        <f t="shared" si="2"/>
        <v>87.64</v>
      </c>
      <c r="T27" s="58">
        <f t="shared" si="3"/>
        <v>13.44294842537654</v>
      </c>
      <c r="U27" s="59">
        <v>82380.65</v>
      </c>
      <c r="V27" s="60">
        <v>6622</v>
      </c>
      <c r="W27" s="61">
        <f t="shared" si="5"/>
        <v>-0.6424706529992177</v>
      </c>
      <c r="X27" s="61">
        <f t="shared" si="5"/>
        <v>-0.6691331923890064</v>
      </c>
      <c r="Y27" s="68">
        <v>163572.71</v>
      </c>
      <c r="Z27" s="69">
        <v>13552</v>
      </c>
      <c r="AA27" s="84">
        <v>2494</v>
      </c>
      <c r="AB27" s="28"/>
    </row>
    <row r="28" spans="1:28" s="29" customFormat="1" ht="11.25">
      <c r="A28" s="31">
        <v>22</v>
      </c>
      <c r="B28" s="30"/>
      <c r="C28" s="50" t="s">
        <v>86</v>
      </c>
      <c r="D28" s="85" t="s">
        <v>92</v>
      </c>
      <c r="E28" s="76">
        <v>42468</v>
      </c>
      <c r="F28" s="51" t="s">
        <v>4</v>
      </c>
      <c r="G28" s="54">
        <v>164</v>
      </c>
      <c r="H28" s="54">
        <v>24</v>
      </c>
      <c r="I28" s="67">
        <v>24</v>
      </c>
      <c r="J28" s="53">
        <v>3</v>
      </c>
      <c r="K28" s="63">
        <v>1306.5</v>
      </c>
      <c r="L28" s="64">
        <v>169</v>
      </c>
      <c r="M28" s="63">
        <v>13495.5</v>
      </c>
      <c r="N28" s="64">
        <v>1851</v>
      </c>
      <c r="O28" s="63">
        <v>6060.5</v>
      </c>
      <c r="P28" s="64">
        <v>584</v>
      </c>
      <c r="Q28" s="55">
        <f t="shared" si="0"/>
        <v>20862.5</v>
      </c>
      <c r="R28" s="56">
        <f t="shared" si="1"/>
        <v>2604</v>
      </c>
      <c r="S28" s="57">
        <f t="shared" si="2"/>
        <v>108.5</v>
      </c>
      <c r="T28" s="58">
        <f t="shared" si="3"/>
        <v>8.011712749615976</v>
      </c>
      <c r="U28" s="59">
        <v>61074.75</v>
      </c>
      <c r="V28" s="60">
        <v>5492</v>
      </c>
      <c r="W28" s="61">
        <f t="shared" si="5"/>
        <v>-0.6584103905460112</v>
      </c>
      <c r="X28" s="61">
        <f t="shared" si="5"/>
        <v>-0.5258557902403496</v>
      </c>
      <c r="Y28" s="68">
        <v>293294.82</v>
      </c>
      <c r="Z28" s="69">
        <v>27713</v>
      </c>
      <c r="AA28" s="84">
        <v>2485</v>
      </c>
      <c r="AB28" s="28"/>
    </row>
    <row r="29" spans="1:28" s="29" customFormat="1" ht="11.25">
      <c r="A29" s="31">
        <v>23</v>
      </c>
      <c r="B29" s="83" t="s">
        <v>29</v>
      </c>
      <c r="C29" s="49" t="s">
        <v>115</v>
      </c>
      <c r="D29" s="65" t="s">
        <v>114</v>
      </c>
      <c r="E29" s="62">
        <v>42482</v>
      </c>
      <c r="F29" s="51" t="s">
        <v>50</v>
      </c>
      <c r="G29" s="52">
        <v>76</v>
      </c>
      <c r="H29" s="52">
        <v>76</v>
      </c>
      <c r="I29" s="67">
        <v>76</v>
      </c>
      <c r="J29" s="53">
        <v>1</v>
      </c>
      <c r="K29" s="63">
        <v>598.5</v>
      </c>
      <c r="L29" s="64">
        <v>60</v>
      </c>
      <c r="M29" s="63">
        <v>6918</v>
      </c>
      <c r="N29" s="64">
        <v>698</v>
      </c>
      <c r="O29" s="63">
        <v>5251</v>
      </c>
      <c r="P29" s="64">
        <v>571</v>
      </c>
      <c r="Q29" s="55">
        <f t="shared" si="0"/>
        <v>12767.5</v>
      </c>
      <c r="R29" s="56">
        <f t="shared" si="1"/>
        <v>1329</v>
      </c>
      <c r="S29" s="57">
        <f t="shared" si="2"/>
        <v>17.486842105263158</v>
      </c>
      <c r="T29" s="58">
        <f t="shared" si="3"/>
        <v>9.606847253574117</v>
      </c>
      <c r="U29" s="59"/>
      <c r="V29" s="60"/>
      <c r="W29" s="61"/>
      <c r="X29" s="61"/>
      <c r="Y29" s="68">
        <v>12767.5</v>
      </c>
      <c r="Z29" s="69">
        <v>1329</v>
      </c>
      <c r="AA29" s="84">
        <v>2496</v>
      </c>
      <c r="AB29" s="28"/>
    </row>
    <row r="30" spans="1:28" s="29" customFormat="1" ht="11.25">
      <c r="A30" s="31">
        <v>24</v>
      </c>
      <c r="B30" s="30"/>
      <c r="C30" s="49" t="s">
        <v>69</v>
      </c>
      <c r="D30" s="65" t="s">
        <v>69</v>
      </c>
      <c r="E30" s="62">
        <v>42461</v>
      </c>
      <c r="F30" s="51" t="s">
        <v>5</v>
      </c>
      <c r="G30" s="52">
        <v>287</v>
      </c>
      <c r="H30" s="52">
        <v>195</v>
      </c>
      <c r="I30" s="67">
        <v>40</v>
      </c>
      <c r="J30" s="53">
        <v>4</v>
      </c>
      <c r="K30" s="63">
        <v>3079</v>
      </c>
      <c r="L30" s="64">
        <v>312</v>
      </c>
      <c r="M30" s="63">
        <v>4946</v>
      </c>
      <c r="N30" s="64">
        <v>499</v>
      </c>
      <c r="O30" s="63">
        <v>4615</v>
      </c>
      <c r="P30" s="64">
        <v>473</v>
      </c>
      <c r="Q30" s="55">
        <f t="shared" si="0"/>
        <v>12640</v>
      </c>
      <c r="R30" s="56">
        <f t="shared" si="1"/>
        <v>1284</v>
      </c>
      <c r="S30" s="57">
        <f t="shared" si="2"/>
        <v>32.1</v>
      </c>
      <c r="T30" s="58">
        <f t="shared" si="3"/>
        <v>9.84423676012461</v>
      </c>
      <c r="U30" s="59">
        <v>107405.78</v>
      </c>
      <c r="V30" s="60">
        <v>9846</v>
      </c>
      <c r="W30" s="61">
        <f aca="true" t="shared" si="6" ref="W30:X34">IF(U30&lt;&gt;0,-(U30-Q30)/U30,"")</f>
        <v>-0.8823154582555985</v>
      </c>
      <c r="X30" s="61">
        <f t="shared" si="6"/>
        <v>-0.8695917123705058</v>
      </c>
      <c r="Y30" s="70">
        <v>1589813.93</v>
      </c>
      <c r="Z30" s="71">
        <v>146734</v>
      </c>
      <c r="AA30" s="84">
        <v>2475</v>
      </c>
      <c r="AB30" s="28"/>
    </row>
    <row r="31" spans="1:28" s="29" customFormat="1" ht="11.25">
      <c r="A31" s="31">
        <v>25</v>
      </c>
      <c r="B31" s="30"/>
      <c r="C31" s="50" t="s">
        <v>85</v>
      </c>
      <c r="D31" s="85" t="s">
        <v>84</v>
      </c>
      <c r="E31" s="76">
        <v>42468</v>
      </c>
      <c r="F31" s="51" t="s">
        <v>4</v>
      </c>
      <c r="G31" s="54">
        <v>77</v>
      </c>
      <c r="H31" s="54">
        <v>4</v>
      </c>
      <c r="I31" s="67">
        <v>4</v>
      </c>
      <c r="J31" s="53">
        <v>3</v>
      </c>
      <c r="K31" s="63">
        <v>2121</v>
      </c>
      <c r="L31" s="64">
        <v>87</v>
      </c>
      <c r="M31" s="63">
        <v>3868</v>
      </c>
      <c r="N31" s="64">
        <v>174</v>
      </c>
      <c r="O31" s="63">
        <v>3275</v>
      </c>
      <c r="P31" s="64">
        <v>151</v>
      </c>
      <c r="Q31" s="55">
        <f t="shared" si="0"/>
        <v>9264</v>
      </c>
      <c r="R31" s="56">
        <f t="shared" si="1"/>
        <v>412</v>
      </c>
      <c r="S31" s="57">
        <f t="shared" si="2"/>
        <v>103</v>
      </c>
      <c r="T31" s="58">
        <f t="shared" si="3"/>
        <v>22.485436893203882</v>
      </c>
      <c r="U31" s="59">
        <v>20815</v>
      </c>
      <c r="V31" s="60">
        <v>1326</v>
      </c>
      <c r="W31" s="61">
        <f t="shared" si="6"/>
        <v>-0.5549363439827047</v>
      </c>
      <c r="X31" s="61">
        <f t="shared" si="6"/>
        <v>-0.6892911010558069</v>
      </c>
      <c r="Y31" s="68">
        <v>148663.8</v>
      </c>
      <c r="Z31" s="69">
        <v>11213</v>
      </c>
      <c r="AA31" s="84">
        <v>2484</v>
      </c>
      <c r="AB31" s="28"/>
    </row>
    <row r="32" spans="1:28" s="29" customFormat="1" ht="11.25">
      <c r="A32" s="31">
        <v>26</v>
      </c>
      <c r="B32" s="30"/>
      <c r="C32" s="49" t="s">
        <v>83</v>
      </c>
      <c r="D32" s="65" t="s">
        <v>83</v>
      </c>
      <c r="E32" s="62">
        <v>42468</v>
      </c>
      <c r="F32" s="51" t="s">
        <v>50</v>
      </c>
      <c r="G32" s="52">
        <v>44</v>
      </c>
      <c r="H32" s="52">
        <v>8</v>
      </c>
      <c r="I32" s="67">
        <v>8</v>
      </c>
      <c r="J32" s="53">
        <v>3</v>
      </c>
      <c r="K32" s="63">
        <v>1528</v>
      </c>
      <c r="L32" s="64">
        <v>126</v>
      </c>
      <c r="M32" s="63">
        <v>2650</v>
      </c>
      <c r="N32" s="64">
        <v>208</v>
      </c>
      <c r="O32" s="63">
        <v>2951</v>
      </c>
      <c r="P32" s="64">
        <v>240</v>
      </c>
      <c r="Q32" s="55">
        <f t="shared" si="0"/>
        <v>7129</v>
      </c>
      <c r="R32" s="56">
        <f t="shared" si="1"/>
        <v>574</v>
      </c>
      <c r="S32" s="57">
        <f t="shared" si="2"/>
        <v>71.75</v>
      </c>
      <c r="T32" s="58">
        <f t="shared" si="3"/>
        <v>12.4198606271777</v>
      </c>
      <c r="U32" s="59">
        <v>17620</v>
      </c>
      <c r="V32" s="60">
        <v>1561</v>
      </c>
      <c r="W32" s="61">
        <f t="shared" si="6"/>
        <v>-0.5954029511918275</v>
      </c>
      <c r="X32" s="61">
        <f t="shared" si="6"/>
        <v>-0.6322869955156951</v>
      </c>
      <c r="Y32" s="74">
        <v>94073</v>
      </c>
      <c r="Z32" s="75">
        <v>8694</v>
      </c>
      <c r="AA32" s="84">
        <v>2483</v>
      </c>
      <c r="AB32" s="28"/>
    </row>
    <row r="33" spans="1:28" s="29" customFormat="1" ht="11.25">
      <c r="A33" s="31">
        <v>27</v>
      </c>
      <c r="B33" s="83" t="s">
        <v>29</v>
      </c>
      <c r="C33" s="50" t="s">
        <v>90</v>
      </c>
      <c r="D33" s="85" t="s">
        <v>90</v>
      </c>
      <c r="E33" s="76">
        <v>42475</v>
      </c>
      <c r="F33" s="51" t="s">
        <v>4</v>
      </c>
      <c r="G33" s="54">
        <v>139</v>
      </c>
      <c r="H33" s="54">
        <v>32</v>
      </c>
      <c r="I33" s="67">
        <v>32</v>
      </c>
      <c r="J33" s="53">
        <v>2</v>
      </c>
      <c r="K33" s="63">
        <v>1044.5</v>
      </c>
      <c r="L33" s="64">
        <v>109</v>
      </c>
      <c r="M33" s="63">
        <v>2527</v>
      </c>
      <c r="N33" s="64">
        <v>248</v>
      </c>
      <c r="O33" s="63">
        <v>2805</v>
      </c>
      <c r="P33" s="64">
        <v>264</v>
      </c>
      <c r="Q33" s="55">
        <f t="shared" si="0"/>
        <v>6376.5</v>
      </c>
      <c r="R33" s="56">
        <f t="shared" si="1"/>
        <v>621</v>
      </c>
      <c r="S33" s="57">
        <f t="shared" si="2"/>
        <v>19.40625</v>
      </c>
      <c r="T33" s="58">
        <f t="shared" si="3"/>
        <v>10.268115942028986</v>
      </c>
      <c r="U33" s="59">
        <v>51703.15</v>
      </c>
      <c r="V33" s="60">
        <v>4929</v>
      </c>
      <c r="W33" s="61">
        <f t="shared" si="6"/>
        <v>-0.8766709571853939</v>
      </c>
      <c r="X33" s="61">
        <f t="shared" si="6"/>
        <v>-0.8740109555690809</v>
      </c>
      <c r="Y33" s="68">
        <v>96148.24</v>
      </c>
      <c r="Z33" s="69">
        <v>9652</v>
      </c>
      <c r="AA33" s="84">
        <v>2491</v>
      </c>
      <c r="AB33" s="28"/>
    </row>
    <row r="34" spans="1:28" s="29" customFormat="1" ht="11.25">
      <c r="A34" s="31">
        <v>28</v>
      </c>
      <c r="B34" s="30"/>
      <c r="C34" s="49" t="s">
        <v>44</v>
      </c>
      <c r="D34" s="65" t="s">
        <v>44</v>
      </c>
      <c r="E34" s="62">
        <v>42363</v>
      </c>
      <c r="F34" s="51" t="s">
        <v>103</v>
      </c>
      <c r="G34" s="52">
        <v>8</v>
      </c>
      <c r="H34" s="52">
        <v>8</v>
      </c>
      <c r="I34" s="67">
        <v>8</v>
      </c>
      <c r="J34" s="53">
        <v>2</v>
      </c>
      <c r="K34" s="63">
        <v>1734.5</v>
      </c>
      <c r="L34" s="64">
        <v>155</v>
      </c>
      <c r="M34" s="63">
        <v>2435</v>
      </c>
      <c r="N34" s="64">
        <v>212</v>
      </c>
      <c r="O34" s="63">
        <v>1823.5</v>
      </c>
      <c r="P34" s="64">
        <v>179</v>
      </c>
      <c r="Q34" s="55">
        <f t="shared" si="0"/>
        <v>5993</v>
      </c>
      <c r="R34" s="56">
        <f t="shared" si="1"/>
        <v>546</v>
      </c>
      <c r="S34" s="57">
        <f t="shared" si="2"/>
        <v>68.25</v>
      </c>
      <c r="T34" s="58">
        <f t="shared" si="3"/>
        <v>10.976190476190476</v>
      </c>
      <c r="U34" s="59">
        <v>4656</v>
      </c>
      <c r="V34" s="60">
        <v>445</v>
      </c>
      <c r="W34" s="61">
        <f t="shared" si="6"/>
        <v>0.28715635738831613</v>
      </c>
      <c r="X34" s="61">
        <f t="shared" si="6"/>
        <v>0.22696629213483147</v>
      </c>
      <c r="Y34" s="70">
        <v>25673.3</v>
      </c>
      <c r="Z34" s="71">
        <v>2224</v>
      </c>
      <c r="AA34" s="84">
        <v>2401</v>
      </c>
      <c r="AB34" s="28"/>
    </row>
    <row r="35" spans="1:28" s="29" customFormat="1" ht="11.25">
      <c r="A35" s="31">
        <v>29</v>
      </c>
      <c r="B35" s="83" t="s">
        <v>29</v>
      </c>
      <c r="C35" s="49" t="s">
        <v>113</v>
      </c>
      <c r="D35" s="65" t="s">
        <v>113</v>
      </c>
      <c r="E35" s="62">
        <v>42482</v>
      </c>
      <c r="F35" s="51" t="s">
        <v>52</v>
      </c>
      <c r="G35" s="52">
        <v>10</v>
      </c>
      <c r="H35" s="52">
        <v>16</v>
      </c>
      <c r="I35" s="67">
        <v>16</v>
      </c>
      <c r="J35" s="53">
        <v>1</v>
      </c>
      <c r="K35" s="63">
        <v>1073</v>
      </c>
      <c r="L35" s="64">
        <v>117</v>
      </c>
      <c r="M35" s="63">
        <v>2217</v>
      </c>
      <c r="N35" s="64">
        <v>226</v>
      </c>
      <c r="O35" s="63">
        <v>1699</v>
      </c>
      <c r="P35" s="64">
        <v>169</v>
      </c>
      <c r="Q35" s="55">
        <f t="shared" si="0"/>
        <v>4989</v>
      </c>
      <c r="R35" s="56">
        <f t="shared" si="1"/>
        <v>512</v>
      </c>
      <c r="S35" s="57">
        <f t="shared" si="2"/>
        <v>32</v>
      </c>
      <c r="T35" s="58">
        <f t="shared" si="3"/>
        <v>9.744140625</v>
      </c>
      <c r="U35" s="59"/>
      <c r="V35" s="60"/>
      <c r="W35" s="61"/>
      <c r="X35" s="61"/>
      <c r="Y35" s="70">
        <v>4989</v>
      </c>
      <c r="Z35" s="71">
        <v>512</v>
      </c>
      <c r="AA35" s="84">
        <v>2499</v>
      </c>
      <c r="AB35" s="28"/>
    </row>
    <row r="36" spans="1:28" s="29" customFormat="1" ht="11.25">
      <c r="A36" s="31">
        <v>30</v>
      </c>
      <c r="B36" s="30"/>
      <c r="C36" s="49" t="s">
        <v>73</v>
      </c>
      <c r="D36" s="65" t="s">
        <v>73</v>
      </c>
      <c r="E36" s="62">
        <v>42461</v>
      </c>
      <c r="F36" s="51" t="s">
        <v>32</v>
      </c>
      <c r="G36" s="52">
        <v>17</v>
      </c>
      <c r="H36" s="52">
        <v>5</v>
      </c>
      <c r="I36" s="67">
        <v>5</v>
      </c>
      <c r="J36" s="53">
        <v>4</v>
      </c>
      <c r="K36" s="63">
        <v>704</v>
      </c>
      <c r="L36" s="64">
        <v>54</v>
      </c>
      <c r="M36" s="63">
        <v>1244.5</v>
      </c>
      <c r="N36" s="64">
        <v>92</v>
      </c>
      <c r="O36" s="63">
        <v>1504.5</v>
      </c>
      <c r="P36" s="64">
        <v>103</v>
      </c>
      <c r="Q36" s="55">
        <f t="shared" si="0"/>
        <v>3453</v>
      </c>
      <c r="R36" s="56">
        <f t="shared" si="1"/>
        <v>249</v>
      </c>
      <c r="S36" s="57">
        <f t="shared" si="2"/>
        <v>49.8</v>
      </c>
      <c r="T36" s="58">
        <f t="shared" si="3"/>
        <v>13.867469879518072</v>
      </c>
      <c r="U36" s="59">
        <v>7301.5</v>
      </c>
      <c r="V36" s="60">
        <v>456</v>
      </c>
      <c r="W36" s="61">
        <f aca="true" t="shared" si="7" ref="W36:W56">IF(U36&lt;&gt;0,-(U36-Q36)/U36,"")</f>
        <v>-0.5270834759980826</v>
      </c>
      <c r="X36" s="61">
        <f aca="true" t="shared" si="8" ref="X36:X56">IF(V36&lt;&gt;0,-(V36-R36)/V36,"")</f>
        <v>-0.45394736842105265</v>
      </c>
      <c r="Y36" s="70">
        <v>123509.8</v>
      </c>
      <c r="Z36" s="71">
        <v>8188</v>
      </c>
      <c r="AA36" s="84">
        <v>2267</v>
      </c>
      <c r="AB36" s="28"/>
    </row>
    <row r="37" spans="1:28" s="29" customFormat="1" ht="11.25">
      <c r="A37" s="31">
        <v>31</v>
      </c>
      <c r="B37" s="30"/>
      <c r="C37" s="50" t="s">
        <v>40</v>
      </c>
      <c r="D37" s="85" t="s">
        <v>41</v>
      </c>
      <c r="E37" s="76">
        <v>42321</v>
      </c>
      <c r="F37" s="51" t="s">
        <v>4</v>
      </c>
      <c r="G37" s="54">
        <v>250</v>
      </c>
      <c r="H37" s="54">
        <v>1</v>
      </c>
      <c r="I37" s="67">
        <v>1</v>
      </c>
      <c r="J37" s="53">
        <v>18</v>
      </c>
      <c r="K37" s="63">
        <v>0</v>
      </c>
      <c r="L37" s="64">
        <v>0</v>
      </c>
      <c r="M37" s="63">
        <v>0</v>
      </c>
      <c r="N37" s="64">
        <v>0</v>
      </c>
      <c r="O37" s="63">
        <v>3000</v>
      </c>
      <c r="P37" s="64">
        <v>300</v>
      </c>
      <c r="Q37" s="55">
        <f t="shared" si="0"/>
        <v>3000</v>
      </c>
      <c r="R37" s="56">
        <f t="shared" si="1"/>
        <v>300</v>
      </c>
      <c r="S37" s="57">
        <f t="shared" si="2"/>
        <v>300</v>
      </c>
      <c r="T37" s="58">
        <f t="shared" si="3"/>
        <v>10</v>
      </c>
      <c r="U37" s="59">
        <v>650</v>
      </c>
      <c r="V37" s="60">
        <v>49</v>
      </c>
      <c r="W37" s="61">
        <f t="shared" si="7"/>
        <v>3.6153846153846154</v>
      </c>
      <c r="X37" s="61">
        <f t="shared" si="8"/>
        <v>5.122448979591836</v>
      </c>
      <c r="Y37" s="68">
        <v>2030176.12</v>
      </c>
      <c r="Z37" s="69">
        <v>164186</v>
      </c>
      <c r="AA37" s="84">
        <v>2326</v>
      </c>
      <c r="AB37" s="28"/>
    </row>
    <row r="38" spans="1:28" s="29" customFormat="1" ht="11.25">
      <c r="A38" s="31">
        <v>32</v>
      </c>
      <c r="B38" s="30"/>
      <c r="C38" s="49" t="s">
        <v>57</v>
      </c>
      <c r="D38" s="65" t="s">
        <v>57</v>
      </c>
      <c r="E38" s="62">
        <v>42440</v>
      </c>
      <c r="F38" s="51" t="s">
        <v>5</v>
      </c>
      <c r="G38" s="52">
        <v>302</v>
      </c>
      <c r="H38" s="52">
        <v>26</v>
      </c>
      <c r="I38" s="67">
        <v>6</v>
      </c>
      <c r="J38" s="53">
        <v>7</v>
      </c>
      <c r="K38" s="63">
        <v>774.5</v>
      </c>
      <c r="L38" s="64">
        <v>64</v>
      </c>
      <c r="M38" s="63">
        <v>1307</v>
      </c>
      <c r="N38" s="64">
        <v>94</v>
      </c>
      <c r="O38" s="63">
        <v>787.5</v>
      </c>
      <c r="P38" s="64">
        <v>61</v>
      </c>
      <c r="Q38" s="55">
        <f t="shared" si="0"/>
        <v>2869</v>
      </c>
      <c r="R38" s="56">
        <f t="shared" si="1"/>
        <v>219</v>
      </c>
      <c r="S38" s="57">
        <f t="shared" si="2"/>
        <v>36.5</v>
      </c>
      <c r="T38" s="58">
        <f t="shared" si="3"/>
        <v>13.100456621004566</v>
      </c>
      <c r="U38" s="59">
        <v>27877.5</v>
      </c>
      <c r="V38" s="60">
        <v>2054</v>
      </c>
      <c r="W38" s="61">
        <f t="shared" si="7"/>
        <v>-0.8970854631871581</v>
      </c>
      <c r="X38" s="61">
        <f t="shared" si="8"/>
        <v>-0.8933787731256085</v>
      </c>
      <c r="Y38" s="70">
        <v>4747237.57</v>
      </c>
      <c r="Z38" s="71">
        <v>410416</v>
      </c>
      <c r="AA38" s="84">
        <v>2433</v>
      </c>
      <c r="AB38" s="28"/>
    </row>
    <row r="39" spans="1:28" s="29" customFormat="1" ht="11.25">
      <c r="A39" s="31">
        <v>33</v>
      </c>
      <c r="B39" s="30"/>
      <c r="C39" s="50" t="s">
        <v>74</v>
      </c>
      <c r="D39" s="85" t="s">
        <v>75</v>
      </c>
      <c r="E39" s="76">
        <v>42461</v>
      </c>
      <c r="F39" s="51" t="s">
        <v>47</v>
      </c>
      <c r="G39" s="54">
        <v>110</v>
      </c>
      <c r="H39" s="54">
        <v>2</v>
      </c>
      <c r="I39" s="67">
        <v>2</v>
      </c>
      <c r="J39" s="53">
        <v>4</v>
      </c>
      <c r="K39" s="63">
        <v>633</v>
      </c>
      <c r="L39" s="64">
        <v>35</v>
      </c>
      <c r="M39" s="63">
        <v>625</v>
      </c>
      <c r="N39" s="64">
        <v>25</v>
      </c>
      <c r="O39" s="63">
        <v>1472</v>
      </c>
      <c r="P39" s="64">
        <v>46</v>
      </c>
      <c r="Q39" s="55">
        <f t="shared" si="0"/>
        <v>2730</v>
      </c>
      <c r="R39" s="56">
        <f t="shared" si="1"/>
        <v>106</v>
      </c>
      <c r="S39" s="57">
        <f aca="true" t="shared" si="9" ref="S39:S70">R39/I39</f>
        <v>53</v>
      </c>
      <c r="T39" s="58">
        <f t="shared" si="3"/>
        <v>25.754716981132077</v>
      </c>
      <c r="U39" s="59">
        <v>31184</v>
      </c>
      <c r="V39" s="60">
        <v>2032</v>
      </c>
      <c r="W39" s="61">
        <f t="shared" si="7"/>
        <v>-0.9124551051821447</v>
      </c>
      <c r="X39" s="61">
        <f t="shared" si="8"/>
        <v>-0.9478346456692913</v>
      </c>
      <c r="Y39" s="68">
        <v>503901</v>
      </c>
      <c r="Z39" s="69">
        <v>38011</v>
      </c>
      <c r="AA39" s="84">
        <v>2472</v>
      </c>
      <c r="AB39" s="28"/>
    </row>
    <row r="40" spans="1:28" s="29" customFormat="1" ht="11.25">
      <c r="A40" s="31">
        <v>34</v>
      </c>
      <c r="B40" s="30"/>
      <c r="C40" s="49" t="s">
        <v>64</v>
      </c>
      <c r="D40" s="65" t="s">
        <v>64</v>
      </c>
      <c r="E40" s="62">
        <v>42454</v>
      </c>
      <c r="F40" s="51" t="s">
        <v>52</v>
      </c>
      <c r="G40" s="52">
        <v>191</v>
      </c>
      <c r="H40" s="52">
        <v>5</v>
      </c>
      <c r="I40" s="67">
        <v>5</v>
      </c>
      <c r="J40" s="53">
        <v>5</v>
      </c>
      <c r="K40" s="63">
        <v>465</v>
      </c>
      <c r="L40" s="64">
        <v>34</v>
      </c>
      <c r="M40" s="63">
        <v>840</v>
      </c>
      <c r="N40" s="64">
        <v>66</v>
      </c>
      <c r="O40" s="63">
        <v>1172</v>
      </c>
      <c r="P40" s="64">
        <v>81</v>
      </c>
      <c r="Q40" s="55">
        <f t="shared" si="0"/>
        <v>2477</v>
      </c>
      <c r="R40" s="56">
        <f t="shared" si="1"/>
        <v>181</v>
      </c>
      <c r="S40" s="57">
        <f t="shared" si="9"/>
        <v>36.2</v>
      </c>
      <c r="T40" s="58">
        <f t="shared" si="3"/>
        <v>13.685082872928177</v>
      </c>
      <c r="U40" s="59">
        <v>6838</v>
      </c>
      <c r="V40" s="60">
        <v>577</v>
      </c>
      <c r="W40" s="61">
        <f t="shared" si="7"/>
        <v>-0.6377595788242176</v>
      </c>
      <c r="X40" s="61">
        <f t="shared" si="8"/>
        <v>-0.6863084922010398</v>
      </c>
      <c r="Y40" s="70">
        <v>881403.21</v>
      </c>
      <c r="Z40" s="71">
        <v>80412</v>
      </c>
      <c r="AA40" s="84">
        <v>2467</v>
      </c>
      <c r="AB40" s="28"/>
    </row>
    <row r="41" spans="1:28" s="29" customFormat="1" ht="11.25">
      <c r="A41" s="31">
        <v>35</v>
      </c>
      <c r="B41" s="30"/>
      <c r="C41" s="49" t="s">
        <v>99</v>
      </c>
      <c r="D41" s="65" t="s">
        <v>99</v>
      </c>
      <c r="E41" s="62">
        <v>42475</v>
      </c>
      <c r="F41" s="51" t="s">
        <v>53</v>
      </c>
      <c r="G41" s="52">
        <v>8</v>
      </c>
      <c r="H41" s="52">
        <v>8</v>
      </c>
      <c r="I41" s="67">
        <v>8</v>
      </c>
      <c r="J41" s="53">
        <v>2</v>
      </c>
      <c r="K41" s="63">
        <v>474</v>
      </c>
      <c r="L41" s="64">
        <v>47</v>
      </c>
      <c r="M41" s="63">
        <v>953.5</v>
      </c>
      <c r="N41" s="64">
        <v>75</v>
      </c>
      <c r="O41" s="63">
        <v>602.5</v>
      </c>
      <c r="P41" s="64">
        <v>56</v>
      </c>
      <c r="Q41" s="55">
        <f t="shared" si="0"/>
        <v>2030</v>
      </c>
      <c r="R41" s="56">
        <f t="shared" si="1"/>
        <v>178</v>
      </c>
      <c r="S41" s="57">
        <f t="shared" si="9"/>
        <v>22.25</v>
      </c>
      <c r="T41" s="58">
        <f t="shared" si="3"/>
        <v>11.404494382022472</v>
      </c>
      <c r="U41" s="59">
        <v>620</v>
      </c>
      <c r="V41" s="60">
        <v>55</v>
      </c>
      <c r="W41" s="61">
        <f t="shared" si="7"/>
        <v>2.274193548387097</v>
      </c>
      <c r="X41" s="61">
        <f t="shared" si="8"/>
        <v>2.2363636363636363</v>
      </c>
      <c r="Y41" s="70">
        <v>7903.5</v>
      </c>
      <c r="Z41" s="71">
        <v>687</v>
      </c>
      <c r="AA41" s="84">
        <v>2487</v>
      </c>
      <c r="AB41" s="28"/>
    </row>
    <row r="42" spans="1:28" s="29" customFormat="1" ht="11.25">
      <c r="A42" s="31">
        <v>36</v>
      </c>
      <c r="B42" s="30"/>
      <c r="C42" s="49" t="s">
        <v>43</v>
      </c>
      <c r="D42" s="65" t="s">
        <v>43</v>
      </c>
      <c r="E42" s="62">
        <v>42363</v>
      </c>
      <c r="F42" s="51" t="s">
        <v>101</v>
      </c>
      <c r="G42" s="52">
        <v>8</v>
      </c>
      <c r="H42" s="52">
        <v>8</v>
      </c>
      <c r="I42" s="67">
        <v>8</v>
      </c>
      <c r="J42" s="53">
        <v>2</v>
      </c>
      <c r="K42" s="63">
        <v>474</v>
      </c>
      <c r="L42" s="64">
        <v>47</v>
      </c>
      <c r="M42" s="63">
        <v>953.5</v>
      </c>
      <c r="N42" s="64">
        <v>75</v>
      </c>
      <c r="O42" s="63">
        <v>602.5</v>
      </c>
      <c r="P42" s="64">
        <v>56</v>
      </c>
      <c r="Q42" s="55">
        <f t="shared" si="0"/>
        <v>2030</v>
      </c>
      <c r="R42" s="56">
        <f t="shared" si="1"/>
        <v>178</v>
      </c>
      <c r="S42" s="57">
        <f t="shared" si="9"/>
        <v>22.25</v>
      </c>
      <c r="T42" s="58">
        <f t="shared" si="3"/>
        <v>11.404494382022472</v>
      </c>
      <c r="U42" s="59">
        <v>2860</v>
      </c>
      <c r="V42" s="60">
        <v>241</v>
      </c>
      <c r="W42" s="61">
        <f t="shared" si="7"/>
        <v>-0.2902097902097902</v>
      </c>
      <c r="X42" s="61">
        <f t="shared" si="8"/>
        <v>-0.26141078838174275</v>
      </c>
      <c r="Y42" s="74">
        <v>7903.5</v>
      </c>
      <c r="Z42" s="75">
        <v>687</v>
      </c>
      <c r="AA42" s="84">
        <v>2399</v>
      </c>
      <c r="AB42" s="28"/>
    </row>
    <row r="43" spans="1:28" s="29" customFormat="1" ht="11.25">
      <c r="A43" s="31">
        <v>37</v>
      </c>
      <c r="B43" s="30"/>
      <c r="C43" s="50" t="s">
        <v>34</v>
      </c>
      <c r="D43" s="85" t="s">
        <v>35</v>
      </c>
      <c r="E43" s="76">
        <v>42062</v>
      </c>
      <c r="F43" s="51" t="s">
        <v>4</v>
      </c>
      <c r="G43" s="54">
        <v>86</v>
      </c>
      <c r="H43" s="54">
        <v>1</v>
      </c>
      <c r="I43" s="67">
        <v>1</v>
      </c>
      <c r="J43" s="53">
        <v>12</v>
      </c>
      <c r="K43" s="63">
        <v>0</v>
      </c>
      <c r="L43" s="64">
        <v>0</v>
      </c>
      <c r="M43" s="63">
        <v>0</v>
      </c>
      <c r="N43" s="64">
        <v>0</v>
      </c>
      <c r="O43" s="63">
        <v>2000</v>
      </c>
      <c r="P43" s="64">
        <v>200</v>
      </c>
      <c r="Q43" s="55">
        <f t="shared" si="0"/>
        <v>2000</v>
      </c>
      <c r="R43" s="56">
        <f t="shared" si="1"/>
        <v>200</v>
      </c>
      <c r="S43" s="57">
        <f t="shared" si="9"/>
        <v>200</v>
      </c>
      <c r="T43" s="58">
        <f t="shared" si="3"/>
        <v>10</v>
      </c>
      <c r="U43" s="59">
        <v>0</v>
      </c>
      <c r="V43" s="60">
        <v>0</v>
      </c>
      <c r="W43" s="61">
        <f t="shared" si="7"/>
      </c>
      <c r="X43" s="61">
        <f t="shared" si="8"/>
      </c>
      <c r="Y43" s="68">
        <v>1087686.45</v>
      </c>
      <c r="Z43" s="69">
        <v>79884</v>
      </c>
      <c r="AA43" s="84">
        <v>2047</v>
      </c>
      <c r="AB43" s="28"/>
    </row>
    <row r="44" spans="1:28" s="29" customFormat="1" ht="11.25">
      <c r="A44" s="31">
        <v>38</v>
      </c>
      <c r="B44" s="30"/>
      <c r="C44" s="49" t="s">
        <v>82</v>
      </c>
      <c r="D44" s="65" t="s">
        <v>82</v>
      </c>
      <c r="E44" s="62">
        <v>42468</v>
      </c>
      <c r="F44" s="51" t="s">
        <v>5</v>
      </c>
      <c r="G44" s="52">
        <v>147</v>
      </c>
      <c r="H44" s="52">
        <v>75</v>
      </c>
      <c r="I44" s="67">
        <v>7</v>
      </c>
      <c r="J44" s="53">
        <v>3</v>
      </c>
      <c r="K44" s="63">
        <v>275</v>
      </c>
      <c r="L44" s="64">
        <v>25</v>
      </c>
      <c r="M44" s="63">
        <v>727.5</v>
      </c>
      <c r="N44" s="64">
        <v>64</v>
      </c>
      <c r="O44" s="63">
        <v>642</v>
      </c>
      <c r="P44" s="64">
        <v>60</v>
      </c>
      <c r="Q44" s="55">
        <f t="shared" si="0"/>
        <v>1644.5</v>
      </c>
      <c r="R44" s="56">
        <f t="shared" si="1"/>
        <v>149</v>
      </c>
      <c r="S44" s="57">
        <f t="shared" si="9"/>
        <v>21.285714285714285</v>
      </c>
      <c r="T44" s="58">
        <f t="shared" si="3"/>
        <v>11.036912751677852</v>
      </c>
      <c r="U44" s="59">
        <v>20403.48</v>
      </c>
      <c r="V44" s="60">
        <v>1995</v>
      </c>
      <c r="W44" s="61">
        <f t="shared" si="7"/>
        <v>-0.9194010041424306</v>
      </c>
      <c r="X44" s="61">
        <f t="shared" si="8"/>
        <v>-0.9253132832080201</v>
      </c>
      <c r="Y44" s="70">
        <v>185839.68</v>
      </c>
      <c r="Z44" s="71">
        <v>17763</v>
      </c>
      <c r="AA44" s="84">
        <v>2481</v>
      </c>
      <c r="AB44" s="28"/>
    </row>
    <row r="45" spans="1:28" s="29" customFormat="1" ht="11.25">
      <c r="A45" s="31">
        <v>39</v>
      </c>
      <c r="B45" s="30"/>
      <c r="C45" s="50" t="s">
        <v>65</v>
      </c>
      <c r="D45" s="86" t="s">
        <v>66</v>
      </c>
      <c r="E45" s="76">
        <v>42454</v>
      </c>
      <c r="F45" s="51" t="s">
        <v>4</v>
      </c>
      <c r="G45" s="54">
        <v>14</v>
      </c>
      <c r="H45" s="54">
        <v>1</v>
      </c>
      <c r="I45" s="67">
        <v>1</v>
      </c>
      <c r="J45" s="53">
        <v>4</v>
      </c>
      <c r="K45" s="63">
        <v>0</v>
      </c>
      <c r="L45" s="64">
        <v>0</v>
      </c>
      <c r="M45" s="63">
        <v>0</v>
      </c>
      <c r="N45" s="64">
        <v>0</v>
      </c>
      <c r="O45" s="63">
        <v>1500</v>
      </c>
      <c r="P45" s="64">
        <v>150</v>
      </c>
      <c r="Q45" s="55">
        <f t="shared" si="0"/>
        <v>1500</v>
      </c>
      <c r="R45" s="56">
        <f t="shared" si="1"/>
        <v>150</v>
      </c>
      <c r="S45" s="57">
        <f t="shared" si="9"/>
        <v>150</v>
      </c>
      <c r="T45" s="58">
        <f t="shared" si="3"/>
        <v>10</v>
      </c>
      <c r="U45" s="59">
        <v>0</v>
      </c>
      <c r="V45" s="60">
        <v>0</v>
      </c>
      <c r="W45" s="61">
        <f t="shared" si="7"/>
      </c>
      <c r="X45" s="61">
        <f t="shared" si="8"/>
      </c>
      <c r="Y45" s="68">
        <v>50851.4</v>
      </c>
      <c r="Z45" s="69">
        <v>3872</v>
      </c>
      <c r="AA45" s="84">
        <v>2466</v>
      </c>
      <c r="AB45" s="28"/>
    </row>
    <row r="46" spans="1:28" s="29" customFormat="1" ht="11.25">
      <c r="A46" s="31">
        <v>40</v>
      </c>
      <c r="B46" s="30"/>
      <c r="C46" s="49" t="s">
        <v>80</v>
      </c>
      <c r="D46" s="65" t="s">
        <v>31</v>
      </c>
      <c r="E46" s="62">
        <v>42468</v>
      </c>
      <c r="F46" s="51" t="s">
        <v>53</v>
      </c>
      <c r="G46" s="52">
        <v>11</v>
      </c>
      <c r="H46" s="52">
        <v>3</v>
      </c>
      <c r="I46" s="67">
        <v>3</v>
      </c>
      <c r="J46" s="53">
        <v>3</v>
      </c>
      <c r="K46" s="63">
        <v>243</v>
      </c>
      <c r="L46" s="64">
        <v>17</v>
      </c>
      <c r="M46" s="63">
        <v>653</v>
      </c>
      <c r="N46" s="64">
        <v>58</v>
      </c>
      <c r="O46" s="63">
        <v>437</v>
      </c>
      <c r="P46" s="64">
        <v>34</v>
      </c>
      <c r="Q46" s="55">
        <f t="shared" si="0"/>
        <v>1333</v>
      </c>
      <c r="R46" s="56">
        <f t="shared" si="1"/>
        <v>109</v>
      </c>
      <c r="S46" s="57">
        <f t="shared" si="9"/>
        <v>36.333333333333336</v>
      </c>
      <c r="T46" s="58">
        <f t="shared" si="3"/>
        <v>12.229357798165138</v>
      </c>
      <c r="U46" s="59">
        <v>4383</v>
      </c>
      <c r="V46" s="60">
        <v>449</v>
      </c>
      <c r="W46" s="61">
        <f t="shared" si="7"/>
        <v>-0.6958704083960757</v>
      </c>
      <c r="X46" s="61">
        <f t="shared" si="8"/>
        <v>-0.7572383073496659</v>
      </c>
      <c r="Y46" s="70">
        <v>26532.5</v>
      </c>
      <c r="Z46" s="71">
        <v>2635</v>
      </c>
      <c r="AA46" s="84">
        <v>2476</v>
      </c>
      <c r="AB46" s="28"/>
    </row>
    <row r="47" spans="1:28" s="29" customFormat="1" ht="11.25">
      <c r="A47" s="31">
        <v>41</v>
      </c>
      <c r="B47" s="27"/>
      <c r="C47" s="50" t="s">
        <v>55</v>
      </c>
      <c r="D47" s="85" t="s">
        <v>55</v>
      </c>
      <c r="E47" s="76">
        <v>42419</v>
      </c>
      <c r="F47" s="51" t="s">
        <v>48</v>
      </c>
      <c r="G47" s="54">
        <v>369</v>
      </c>
      <c r="H47" s="54">
        <v>1</v>
      </c>
      <c r="I47" s="67">
        <v>1</v>
      </c>
      <c r="J47" s="53">
        <v>10</v>
      </c>
      <c r="K47" s="63">
        <v>542</v>
      </c>
      <c r="L47" s="64">
        <v>113</v>
      </c>
      <c r="M47" s="63">
        <v>606</v>
      </c>
      <c r="N47" s="64">
        <v>131</v>
      </c>
      <c r="O47" s="63">
        <v>0</v>
      </c>
      <c r="P47" s="64">
        <v>0</v>
      </c>
      <c r="Q47" s="55">
        <f t="shared" si="0"/>
        <v>1148</v>
      </c>
      <c r="R47" s="56">
        <f t="shared" si="1"/>
        <v>244</v>
      </c>
      <c r="S47" s="57">
        <f t="shared" si="9"/>
        <v>244</v>
      </c>
      <c r="T47" s="58">
        <f t="shared" si="3"/>
        <v>4.704918032786885</v>
      </c>
      <c r="U47" s="59">
        <v>1888</v>
      </c>
      <c r="V47" s="60">
        <v>226</v>
      </c>
      <c r="W47" s="61">
        <f t="shared" si="7"/>
        <v>-0.3919491525423729</v>
      </c>
      <c r="X47" s="61">
        <f t="shared" si="8"/>
        <v>0.07964601769911504</v>
      </c>
      <c r="Y47" s="68">
        <v>22734174</v>
      </c>
      <c r="Z47" s="69">
        <v>1983145</v>
      </c>
      <c r="AA47" s="84">
        <v>2429</v>
      </c>
      <c r="AB47" s="28"/>
    </row>
    <row r="48" spans="1:28" s="29" customFormat="1" ht="11.25">
      <c r="A48" s="31">
        <v>42</v>
      </c>
      <c r="B48" s="30"/>
      <c r="C48" s="49" t="s">
        <v>70</v>
      </c>
      <c r="D48" s="65" t="s">
        <v>71</v>
      </c>
      <c r="E48" s="62">
        <v>42461</v>
      </c>
      <c r="F48" s="51" t="s">
        <v>52</v>
      </c>
      <c r="G48" s="52">
        <v>40</v>
      </c>
      <c r="H48" s="52">
        <v>7</v>
      </c>
      <c r="I48" s="67">
        <v>7</v>
      </c>
      <c r="J48" s="53">
        <v>4</v>
      </c>
      <c r="K48" s="63">
        <v>96</v>
      </c>
      <c r="L48" s="64">
        <v>20</v>
      </c>
      <c r="M48" s="63">
        <v>478</v>
      </c>
      <c r="N48" s="64">
        <v>92</v>
      </c>
      <c r="O48" s="63">
        <v>309</v>
      </c>
      <c r="P48" s="64">
        <v>59</v>
      </c>
      <c r="Q48" s="55">
        <f t="shared" si="0"/>
        <v>883</v>
      </c>
      <c r="R48" s="56">
        <f t="shared" si="1"/>
        <v>171</v>
      </c>
      <c r="S48" s="57">
        <f t="shared" si="9"/>
        <v>24.428571428571427</v>
      </c>
      <c r="T48" s="58">
        <f t="shared" si="3"/>
        <v>5.16374269005848</v>
      </c>
      <c r="U48" s="59">
        <v>2355</v>
      </c>
      <c r="V48" s="60">
        <v>372</v>
      </c>
      <c r="W48" s="61">
        <f t="shared" si="7"/>
        <v>-0.6250530785562632</v>
      </c>
      <c r="X48" s="61">
        <f t="shared" si="8"/>
        <v>-0.5403225806451613</v>
      </c>
      <c r="Y48" s="70">
        <v>57257.5</v>
      </c>
      <c r="Z48" s="71">
        <v>7909</v>
      </c>
      <c r="AA48" s="84">
        <v>2471</v>
      </c>
      <c r="AB48" s="28"/>
    </row>
    <row r="49" spans="1:28" s="29" customFormat="1" ht="11.25">
      <c r="A49" s="31">
        <v>43</v>
      </c>
      <c r="B49" s="30"/>
      <c r="C49" s="50" t="s">
        <v>6</v>
      </c>
      <c r="D49" s="85" t="s">
        <v>7</v>
      </c>
      <c r="E49" s="76">
        <v>42006</v>
      </c>
      <c r="F49" s="51" t="s">
        <v>4</v>
      </c>
      <c r="G49" s="54">
        <v>117</v>
      </c>
      <c r="H49" s="54">
        <v>1</v>
      </c>
      <c r="I49" s="67">
        <v>1</v>
      </c>
      <c r="J49" s="53">
        <v>13</v>
      </c>
      <c r="K49" s="63">
        <v>0</v>
      </c>
      <c r="L49" s="64">
        <v>0</v>
      </c>
      <c r="M49" s="63">
        <v>850</v>
      </c>
      <c r="N49" s="64">
        <v>34</v>
      </c>
      <c r="O49" s="63">
        <v>0</v>
      </c>
      <c r="P49" s="64">
        <v>0</v>
      </c>
      <c r="Q49" s="55">
        <f t="shared" si="0"/>
        <v>850</v>
      </c>
      <c r="R49" s="56">
        <f t="shared" si="1"/>
        <v>34</v>
      </c>
      <c r="S49" s="57">
        <f t="shared" si="9"/>
        <v>34</v>
      </c>
      <c r="T49" s="58">
        <f t="shared" si="3"/>
        <v>25</v>
      </c>
      <c r="U49" s="59">
        <v>850</v>
      </c>
      <c r="V49" s="60">
        <v>42</v>
      </c>
      <c r="W49" s="61">
        <f t="shared" si="7"/>
        <v>0</v>
      </c>
      <c r="X49" s="61">
        <f t="shared" si="8"/>
        <v>-0.19047619047619047</v>
      </c>
      <c r="Y49" s="68">
        <v>1392252.37</v>
      </c>
      <c r="Z49" s="69">
        <v>115632</v>
      </c>
      <c r="AA49" s="84">
        <v>1630</v>
      </c>
      <c r="AB49" s="28"/>
    </row>
    <row r="50" spans="1:28" s="29" customFormat="1" ht="11.25">
      <c r="A50" s="31">
        <v>44</v>
      </c>
      <c r="B50" s="30"/>
      <c r="C50" s="50" t="s">
        <v>46</v>
      </c>
      <c r="D50" s="85" t="s">
        <v>45</v>
      </c>
      <c r="E50" s="76">
        <v>42370</v>
      </c>
      <c r="F50" s="51" t="s">
        <v>4</v>
      </c>
      <c r="G50" s="54">
        <v>203</v>
      </c>
      <c r="H50" s="54">
        <v>1</v>
      </c>
      <c r="I50" s="67">
        <v>1</v>
      </c>
      <c r="J50" s="53">
        <v>15</v>
      </c>
      <c r="K50" s="63">
        <v>4</v>
      </c>
      <c r="L50" s="64">
        <v>43</v>
      </c>
      <c r="M50" s="63">
        <v>492</v>
      </c>
      <c r="N50" s="64">
        <v>48</v>
      </c>
      <c r="O50" s="63">
        <v>238</v>
      </c>
      <c r="P50" s="64">
        <v>22</v>
      </c>
      <c r="Q50" s="55">
        <f t="shared" si="0"/>
        <v>734</v>
      </c>
      <c r="R50" s="56">
        <f t="shared" si="1"/>
        <v>113</v>
      </c>
      <c r="S50" s="57">
        <f t="shared" si="9"/>
        <v>113</v>
      </c>
      <c r="T50" s="58">
        <f t="shared" si="3"/>
        <v>6.495575221238938</v>
      </c>
      <c r="U50" s="59">
        <v>500</v>
      </c>
      <c r="V50" s="60">
        <v>50</v>
      </c>
      <c r="W50" s="61">
        <f t="shared" si="7"/>
        <v>0.468</v>
      </c>
      <c r="X50" s="61">
        <f t="shared" si="8"/>
        <v>1.26</v>
      </c>
      <c r="Y50" s="68">
        <v>4713738.2</v>
      </c>
      <c r="Z50" s="69">
        <v>388661</v>
      </c>
      <c r="AA50" s="84">
        <v>2382</v>
      </c>
      <c r="AB50" s="28"/>
    </row>
    <row r="51" spans="1:28" s="29" customFormat="1" ht="11.25">
      <c r="A51" s="31">
        <v>45</v>
      </c>
      <c r="B51" s="30"/>
      <c r="C51" s="49" t="s">
        <v>36</v>
      </c>
      <c r="D51" s="65" t="s">
        <v>37</v>
      </c>
      <c r="E51" s="62">
        <v>42069</v>
      </c>
      <c r="F51" s="51" t="s">
        <v>50</v>
      </c>
      <c r="G51" s="52">
        <v>31</v>
      </c>
      <c r="H51" s="52">
        <v>1</v>
      </c>
      <c r="I51" s="67">
        <v>1</v>
      </c>
      <c r="J51" s="53">
        <v>10</v>
      </c>
      <c r="K51" s="63">
        <v>28</v>
      </c>
      <c r="L51" s="64">
        <v>3</v>
      </c>
      <c r="M51" s="63">
        <v>148</v>
      </c>
      <c r="N51" s="64">
        <v>16</v>
      </c>
      <c r="O51" s="63">
        <v>102</v>
      </c>
      <c r="P51" s="64">
        <v>11</v>
      </c>
      <c r="Q51" s="55">
        <f t="shared" si="0"/>
        <v>278</v>
      </c>
      <c r="R51" s="56">
        <f t="shared" si="1"/>
        <v>30</v>
      </c>
      <c r="S51" s="57">
        <f t="shared" si="9"/>
        <v>30</v>
      </c>
      <c r="T51" s="58">
        <f t="shared" si="3"/>
        <v>9.266666666666667</v>
      </c>
      <c r="U51" s="59">
        <v>272</v>
      </c>
      <c r="V51" s="60">
        <v>29</v>
      </c>
      <c r="W51" s="61">
        <f t="shared" si="7"/>
        <v>0.022058823529411766</v>
      </c>
      <c r="X51" s="61">
        <f t="shared" si="8"/>
        <v>0.034482758620689655</v>
      </c>
      <c r="Y51" s="74">
        <v>62602</v>
      </c>
      <c r="Z51" s="75">
        <v>6178</v>
      </c>
      <c r="AA51" s="84">
        <v>2057</v>
      </c>
      <c r="AB51" s="28"/>
    </row>
    <row r="52" spans="1:28" s="29" customFormat="1" ht="11.25">
      <c r="A52" s="31">
        <v>46</v>
      </c>
      <c r="B52" s="30"/>
      <c r="C52" s="49" t="s">
        <v>59</v>
      </c>
      <c r="D52" s="65" t="s">
        <v>60</v>
      </c>
      <c r="E52" s="62">
        <v>42447</v>
      </c>
      <c r="F52" s="51" t="s">
        <v>50</v>
      </c>
      <c r="G52" s="52">
        <v>26</v>
      </c>
      <c r="H52" s="52">
        <v>1</v>
      </c>
      <c r="I52" s="67">
        <v>1</v>
      </c>
      <c r="J52" s="53">
        <v>6</v>
      </c>
      <c r="K52" s="63">
        <v>28</v>
      </c>
      <c r="L52" s="64">
        <v>2</v>
      </c>
      <c r="M52" s="63">
        <v>70</v>
      </c>
      <c r="N52" s="64">
        <v>5</v>
      </c>
      <c r="O52" s="63">
        <v>56</v>
      </c>
      <c r="P52" s="64">
        <v>4</v>
      </c>
      <c r="Q52" s="55">
        <f t="shared" si="0"/>
        <v>154</v>
      </c>
      <c r="R52" s="56">
        <f t="shared" si="1"/>
        <v>11</v>
      </c>
      <c r="S52" s="57">
        <f t="shared" si="9"/>
        <v>11</v>
      </c>
      <c r="T52" s="58">
        <f t="shared" si="3"/>
        <v>14</v>
      </c>
      <c r="U52" s="59">
        <v>303</v>
      </c>
      <c r="V52" s="60">
        <v>29</v>
      </c>
      <c r="W52" s="61">
        <f t="shared" si="7"/>
        <v>-0.49174917491749176</v>
      </c>
      <c r="X52" s="61">
        <f t="shared" si="8"/>
        <v>-0.6206896551724138</v>
      </c>
      <c r="Y52" s="74">
        <v>23385</v>
      </c>
      <c r="Z52" s="75">
        <v>2241</v>
      </c>
      <c r="AA52" s="84">
        <v>2349</v>
      </c>
      <c r="AB52" s="28"/>
    </row>
    <row r="53" spans="1:28" s="29" customFormat="1" ht="11.25">
      <c r="A53" s="31">
        <v>47</v>
      </c>
      <c r="B53" s="30"/>
      <c r="C53" s="50" t="s">
        <v>56</v>
      </c>
      <c r="D53" s="85" t="s">
        <v>56</v>
      </c>
      <c r="E53" s="76">
        <v>42433</v>
      </c>
      <c r="F53" s="51" t="s">
        <v>4</v>
      </c>
      <c r="G53" s="54">
        <v>283</v>
      </c>
      <c r="H53" s="54">
        <v>1</v>
      </c>
      <c r="I53" s="67">
        <v>1</v>
      </c>
      <c r="J53" s="53">
        <v>8</v>
      </c>
      <c r="K53" s="63">
        <v>22.5</v>
      </c>
      <c r="L53" s="64">
        <v>3</v>
      </c>
      <c r="M53" s="63">
        <v>52.5</v>
      </c>
      <c r="N53" s="64">
        <v>7</v>
      </c>
      <c r="O53" s="63">
        <v>60</v>
      </c>
      <c r="P53" s="64">
        <v>8</v>
      </c>
      <c r="Q53" s="55">
        <f t="shared" si="0"/>
        <v>135</v>
      </c>
      <c r="R53" s="56">
        <f t="shared" si="1"/>
        <v>18</v>
      </c>
      <c r="S53" s="57">
        <f t="shared" si="9"/>
        <v>18</v>
      </c>
      <c r="T53" s="58">
        <f t="shared" si="3"/>
        <v>7.5</v>
      </c>
      <c r="U53" s="59">
        <v>157.5</v>
      </c>
      <c r="V53" s="60">
        <v>21</v>
      </c>
      <c r="W53" s="61">
        <f t="shared" si="7"/>
        <v>-0.14285714285714285</v>
      </c>
      <c r="X53" s="61">
        <f t="shared" si="8"/>
        <v>-0.14285714285714285</v>
      </c>
      <c r="Y53" s="68">
        <v>3198558.73</v>
      </c>
      <c r="Z53" s="69">
        <v>297727</v>
      </c>
      <c r="AA53" s="84">
        <v>2442</v>
      </c>
      <c r="AB53" s="28"/>
    </row>
    <row r="54" spans="1:28" s="29" customFormat="1" ht="11.25">
      <c r="A54" s="31">
        <v>48</v>
      </c>
      <c r="B54" s="30"/>
      <c r="C54" s="49" t="s">
        <v>42</v>
      </c>
      <c r="D54" s="65" t="s">
        <v>42</v>
      </c>
      <c r="E54" s="62">
        <v>42349</v>
      </c>
      <c r="F54" s="51" t="s">
        <v>102</v>
      </c>
      <c r="G54" s="52">
        <v>8</v>
      </c>
      <c r="H54" s="52">
        <v>1</v>
      </c>
      <c r="I54" s="67">
        <v>1</v>
      </c>
      <c r="J54" s="53">
        <v>6</v>
      </c>
      <c r="K54" s="63">
        <v>0</v>
      </c>
      <c r="L54" s="64">
        <v>0</v>
      </c>
      <c r="M54" s="63">
        <v>58</v>
      </c>
      <c r="N54" s="64">
        <v>4</v>
      </c>
      <c r="O54" s="63">
        <v>56</v>
      </c>
      <c r="P54" s="64">
        <v>4</v>
      </c>
      <c r="Q54" s="55">
        <f t="shared" si="0"/>
        <v>114</v>
      </c>
      <c r="R54" s="56">
        <f t="shared" si="1"/>
        <v>8</v>
      </c>
      <c r="S54" s="57">
        <f t="shared" si="9"/>
        <v>8</v>
      </c>
      <c r="T54" s="58">
        <f t="shared" si="3"/>
        <v>14.25</v>
      </c>
      <c r="U54" s="59">
        <v>114</v>
      </c>
      <c r="V54" s="60">
        <v>8</v>
      </c>
      <c r="W54" s="61">
        <f t="shared" si="7"/>
        <v>0</v>
      </c>
      <c r="X54" s="61">
        <f t="shared" si="8"/>
        <v>0</v>
      </c>
      <c r="Y54" s="68">
        <v>4316</v>
      </c>
      <c r="Z54" s="69">
        <v>462</v>
      </c>
      <c r="AA54" s="84">
        <v>2353</v>
      </c>
      <c r="AB54" s="28"/>
    </row>
    <row r="55" spans="1:28" s="29" customFormat="1" ht="11.25">
      <c r="A55" s="31">
        <v>49</v>
      </c>
      <c r="B55" s="83" t="s">
        <v>29</v>
      </c>
      <c r="C55" s="49" t="s">
        <v>111</v>
      </c>
      <c r="D55" s="65" t="s">
        <v>111</v>
      </c>
      <c r="E55" s="62">
        <v>42482</v>
      </c>
      <c r="F55" s="51" t="s">
        <v>53</v>
      </c>
      <c r="G55" s="52">
        <v>15</v>
      </c>
      <c r="H55" s="52">
        <v>1</v>
      </c>
      <c r="I55" s="67">
        <v>1</v>
      </c>
      <c r="J55" s="53">
        <v>1</v>
      </c>
      <c r="K55" s="63">
        <v>0</v>
      </c>
      <c r="L55" s="64">
        <v>0</v>
      </c>
      <c r="M55" s="63">
        <v>0</v>
      </c>
      <c r="N55" s="64">
        <v>0</v>
      </c>
      <c r="O55" s="63">
        <v>80</v>
      </c>
      <c r="P55" s="64">
        <v>8</v>
      </c>
      <c r="Q55" s="55">
        <f t="shared" si="0"/>
        <v>80</v>
      </c>
      <c r="R55" s="56">
        <f t="shared" si="1"/>
        <v>8</v>
      </c>
      <c r="S55" s="57">
        <f t="shared" si="9"/>
        <v>8</v>
      </c>
      <c r="T55" s="58">
        <f t="shared" si="3"/>
        <v>10</v>
      </c>
      <c r="U55" s="59"/>
      <c r="V55" s="60"/>
      <c r="W55" s="61">
        <f t="shared" si="7"/>
      </c>
      <c r="X55" s="61">
        <f t="shared" si="8"/>
      </c>
      <c r="Y55" s="70">
        <v>80</v>
      </c>
      <c r="Z55" s="71">
        <v>8</v>
      </c>
      <c r="AA55" s="84">
        <v>2500</v>
      </c>
      <c r="AB55" s="28"/>
    </row>
    <row r="56" spans="1:28" s="29" customFormat="1" ht="11.25">
      <c r="A56" s="31">
        <v>50</v>
      </c>
      <c r="B56" s="30"/>
      <c r="C56" s="49" t="s">
        <v>78</v>
      </c>
      <c r="D56" s="65" t="s">
        <v>78</v>
      </c>
      <c r="E56" s="62">
        <v>42468</v>
      </c>
      <c r="F56" s="51" t="s">
        <v>49</v>
      </c>
      <c r="G56" s="52">
        <v>21</v>
      </c>
      <c r="H56" s="52">
        <v>21</v>
      </c>
      <c r="I56" s="67">
        <v>1</v>
      </c>
      <c r="J56" s="53">
        <v>3</v>
      </c>
      <c r="K56" s="63">
        <v>21</v>
      </c>
      <c r="L56" s="64">
        <v>3</v>
      </c>
      <c r="M56" s="63">
        <v>35</v>
      </c>
      <c r="N56" s="64">
        <v>5</v>
      </c>
      <c r="O56" s="63">
        <v>14</v>
      </c>
      <c r="P56" s="64">
        <v>2</v>
      </c>
      <c r="Q56" s="55">
        <f t="shared" si="0"/>
        <v>70</v>
      </c>
      <c r="R56" s="56">
        <f t="shared" si="1"/>
        <v>10</v>
      </c>
      <c r="S56" s="57">
        <f t="shared" si="9"/>
        <v>10</v>
      </c>
      <c r="T56" s="58">
        <f t="shared" si="3"/>
        <v>7</v>
      </c>
      <c r="U56" s="59">
        <v>1653</v>
      </c>
      <c r="V56" s="60">
        <v>235</v>
      </c>
      <c r="W56" s="61">
        <f t="shared" si="7"/>
        <v>-0.9576527525710828</v>
      </c>
      <c r="X56" s="61">
        <f t="shared" si="8"/>
        <v>-0.9574468085106383</v>
      </c>
      <c r="Y56" s="70">
        <v>5922</v>
      </c>
      <c r="Z56" s="71">
        <v>671</v>
      </c>
      <c r="AA56" s="84">
        <v>2479</v>
      </c>
      <c r="AB56" s="28"/>
    </row>
    <row r="57" spans="1:32" ht="11.25">
      <c r="A57" s="87" t="s">
        <v>39</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B57" s="28"/>
      <c r="AC57" s="29"/>
      <c r="AF57" s="29"/>
    </row>
    <row r="58" spans="1:29" ht="11.2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B58" s="28"/>
      <c r="AC58" s="29"/>
    </row>
    <row r="59" spans="1:26" ht="11.25">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spans="1:26" ht="11.25">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spans="1:26" ht="11.25">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sheetData>
  <sheetProtection formatCells="0" formatColumns="0" formatRows="0" insertColumns="0" insertRows="0" insertHyperlinks="0" deleteColumns="0" deleteRows="0" sort="0" autoFilter="0" pivotTables="0"/>
  <mergeCells count="13">
    <mergeCell ref="Q4:T4"/>
    <mergeCell ref="B1:C1"/>
    <mergeCell ref="B2:C2"/>
    <mergeCell ref="A57:Z61"/>
    <mergeCell ref="W4:X4"/>
    <mergeCell ref="K1:AA3"/>
    <mergeCell ref="Y4:Z4"/>
    <mergeCell ref="U4:V4"/>
    <mergeCell ref="AA4:AA5"/>
    <mergeCell ref="B3:C3"/>
    <mergeCell ref="K4:L4"/>
    <mergeCell ref="M4:N4"/>
    <mergeCell ref="O4:P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2016-04-25T18:04:03Z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