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390" windowHeight="4905" tabRatio="666" activeTab="0"/>
  </bookViews>
  <sheets>
    <sheet name="15-21.4.2016 (hafta) detay" sheetId="1" r:id="rId1"/>
  </sheets>
  <definedNames>
    <definedName name="_xlnm.Print_Area" localSheetId="0">'15-21.4.2016 (hafta) detay'!#REF!</definedName>
  </definedNames>
  <calcPr fullCalcOnLoad="1"/>
</workbook>
</file>

<file path=xl/sharedStrings.xml><?xml version="1.0" encoding="utf-8"?>
<sst xmlns="http://schemas.openxmlformats.org/spreadsheetml/2006/main" count="252" uniqueCount="145">
  <si>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</si>
  <si>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</si>
  <si>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</si>
  <si>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</si>
  <si>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</si>
  <si>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</si>
  <si>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</si>
  <si>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</si>
  <si>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</si>
  <si>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</si>
  <si>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</si>
  <si>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</si>
  <si>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</si>
  <si>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</si>
  <si>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</si>
  <si>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</si>
  <si>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</si>
  <si>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</si>
  <si>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</si>
  <si>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</si>
  <si>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</si>
  <si>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</si>
  <si>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</si>
  <si>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</si>
  <si>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</si>
  <si>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</si>
  <si>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WHIPLASH</t>
  </si>
  <si>
    <t>ÖLÜMCÜL OYUN</t>
  </si>
  <si>
    <t>PİNEMART</t>
  </si>
  <si>
    <t>BİLET %</t>
  </si>
  <si>
    <t>RELATOS SALVAJES</t>
  </si>
  <si>
    <t>ASABİYİM BEN</t>
  </si>
  <si>
    <t>HOME</t>
  </si>
  <si>
    <t>EVİM</t>
  </si>
  <si>
    <t>WADJDA</t>
  </si>
  <si>
    <t>VECİDE</t>
  </si>
  <si>
    <t>LE CAPITAL</t>
  </si>
  <si>
    <t>KAPİTAL</t>
  </si>
  <si>
    <t>İYİ BİRİ</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</si>
  <si>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</si>
  <si>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</si>
  <si>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STAND BY ME DORAEMON</t>
  </si>
  <si>
    <t>DORAEMON</t>
  </si>
  <si>
    <t>LE PETIT PRINCE</t>
  </si>
  <si>
    <t>KÜÇÜK PRENS</t>
  </si>
  <si>
    <t>ZVIZDAN</t>
  </si>
  <si>
    <t>GÜNEŞ TEPEDEYKEN</t>
  </si>
  <si>
    <t>PIRDİNO: SÜRPRİZ YUMURTA</t>
  </si>
  <si>
    <t>ANNEM</t>
  </si>
  <si>
    <t>MIA MADRE</t>
  </si>
  <si>
    <t>SARMAŞIK</t>
  </si>
  <si>
    <t>AH YALAN DÜNYADA</t>
  </si>
  <si>
    <t>KAR KORSANLARI</t>
  </si>
  <si>
    <t>TOZ BEZİ</t>
  </si>
  <si>
    <t>ERTUĞRUL 1890</t>
  </si>
  <si>
    <t>UIP TURKEY</t>
  </si>
  <si>
    <t>WARNER BROS. TURKEY</t>
  </si>
  <si>
    <t>CHANTIER FILMS</t>
  </si>
  <si>
    <t>ÖZEN FİLM</t>
  </si>
  <si>
    <t>BİR FİLM</t>
  </si>
  <si>
    <t>MC FİLM</t>
  </si>
  <si>
    <t>M3 FİLM</t>
  </si>
  <si>
    <t>CINE FILM</t>
  </si>
  <si>
    <t>KARDEŞİM BENİM</t>
  </si>
  <si>
    <t>THE REVENANT</t>
  </si>
  <si>
    <t>DİRİLİŞ</t>
  </si>
  <si>
    <t>KÖSTEBEKGİLLER 2: GÖLGENİN TILSIMI</t>
  </si>
  <si>
    <t>SPOTLIGHT</t>
  </si>
  <si>
    <t>LOUDER THAN BOMBS</t>
  </si>
  <si>
    <t>SESSİZ ÇIĞLIK</t>
  </si>
  <si>
    <t>BOONIE BEARS, TO THE RESCUE!</t>
  </si>
  <si>
    <t>AYI KARDEŞLER: KURTARMA OPERASYONU</t>
  </si>
  <si>
    <t>OSMAN PAZARLAMA</t>
  </si>
  <si>
    <t>GODS OF EGYPT</t>
  </si>
  <si>
    <t>MISIR TANRILARI</t>
  </si>
  <si>
    <t>KOD ADI: LONDRA</t>
  </si>
  <si>
    <t>ALİ KUNDİLLİ 2</t>
  </si>
  <si>
    <t>A PERFECT DAY</t>
  </si>
  <si>
    <t>MÜKEMMEL BİR GÜN</t>
  </si>
  <si>
    <t>ANNEMİN YARASI</t>
  </si>
  <si>
    <t>THE DIVERGENT SERIES: ALLEGIANT</t>
  </si>
  <si>
    <t>UYUMSUZ SERİSİ: YANDAŞ - BÖLÜM 1</t>
  </si>
  <si>
    <t>KOLPAÇİNO 3. DEVRE</t>
  </si>
  <si>
    <t>LONDON HAS FALLEN</t>
  </si>
  <si>
    <t>EL CADAVER DE ANNA FRITZ</t>
  </si>
  <si>
    <t>ÖLÜM VE ÖTESİ</t>
  </si>
  <si>
    <t>OLAYLAR OLAYLAR</t>
  </si>
  <si>
    <t>KUNGU FU PANDA 3</t>
  </si>
  <si>
    <t>KUNG FU PANDA 3</t>
  </si>
  <si>
    <t>ŞEYTAN TÜYÜ</t>
  </si>
  <si>
    <t>LOKASYON</t>
  </si>
  <si>
    <t>LEBLEBİ TOZU</t>
  </si>
  <si>
    <t>INNOCENCE OF MEMORIES</t>
  </si>
  <si>
    <t>HATIRALARIN MASUMİYETİ</t>
  </si>
  <si>
    <t>AZAZİL 2: BÜYÜ</t>
  </si>
  <si>
    <t>A WALK ON THE WOODS</t>
  </si>
  <si>
    <t>HAYATIMIN YOLCULUĞU</t>
  </si>
  <si>
    <t>BATMAN V SUPERMAN: ADALETİN ŞAFAĞI</t>
  </si>
  <si>
    <t>BATMAN V SUPERMAN: DAWN OF JUSTICE</t>
  </si>
  <si>
    <t>MY BAKERY IN BROOKLYN</t>
  </si>
  <si>
    <t>BİR DİLİM AŞK</t>
  </si>
  <si>
    <t>NIE YIN NIANG</t>
  </si>
  <si>
    <t>SUİKASTÇİ</t>
  </si>
  <si>
    <t>DELİORMANLI</t>
  </si>
  <si>
    <t>SAVVA. SERDTSE VOINA</t>
  </si>
  <si>
    <t>SAVVA: KÜÇÜK SAVAŞÇI</t>
  </si>
  <si>
    <t>SOMUNCU BABA: AŞKIN SIRRI</t>
  </si>
  <si>
    <t>YİTİK KUŞLAR</t>
  </si>
  <si>
    <t>EDDIE THE EAGLE</t>
  </si>
  <si>
    <t>KARTAL EDDIE</t>
  </si>
  <si>
    <t>10 CLOVERFIELD LANE</t>
  </si>
  <si>
    <t>CLOVERFIELD YOLU NO:10</t>
  </si>
  <si>
    <t>DEMOLITION</t>
  </si>
  <si>
    <t>AZEM 3: CİN TOHUMU</t>
  </si>
  <si>
    <t>91.1</t>
  </si>
  <si>
    <t>YENİDEN BAŞLA</t>
  </si>
  <si>
    <t>ICH SEH, ICH SEH</t>
  </si>
  <si>
    <t>KÜÇÜK ESNAF</t>
  </si>
  <si>
    <t>KIZKAÇIRAN</t>
  </si>
  <si>
    <t>TÜRK LOKUMU</t>
  </si>
  <si>
    <t>BABA MİRASI</t>
  </si>
  <si>
    <t>ÖLÜM EMRİ</t>
  </si>
  <si>
    <t>EYE IN THE SKY</t>
  </si>
  <si>
    <t>UN GALLO CON MUCHOS HUEVOS</t>
  </si>
  <si>
    <t>ZOOLANDER 2</t>
  </si>
  <si>
    <t>15 - 21 NİSAN 2016 / 16. VİZYON HAFTASI</t>
  </si>
  <si>
    <t>BACKTRACK</t>
  </si>
  <si>
    <t>ÖLÜM TRENİ</t>
  </si>
  <si>
    <t>THE OTHER SIDE OF THE DOOR</t>
  </si>
  <si>
    <t>ATEŞ</t>
  </si>
  <si>
    <t>KAPININ DİĞER TARAFI</t>
  </si>
  <si>
    <t>CESUR HOROZ</t>
  </si>
  <si>
    <t>THE JUNGLE BOOK</t>
  </si>
  <si>
    <t>ORMAN KİTABI</t>
  </si>
  <si>
    <t>HOW TO BE SINGLE</t>
  </si>
  <si>
    <t>BEKAR YAŞAM KILAVUZU</t>
  </si>
  <si>
    <t>CRIMINAL</t>
  </si>
  <si>
    <t>SUÇ/LU</t>
  </si>
  <si>
    <t>YEMEKTEYDİK VE KARAR VERDİM</t>
  </si>
  <si>
    <t>GENÇ PEHLİVANLAR</t>
  </si>
  <si>
    <t>HEIDI</t>
  </si>
  <si>
    <t>M3 FİLM&amp;ORAK</t>
  </si>
  <si>
    <t>ORAK&amp;AT YAPIM</t>
  </si>
  <si>
    <t>M3 FİLM&amp;RET FİLM</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</si>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</sst>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sz val="7"/>
      <color indexed="19"/>
      <name val="Arial"/>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sz val="7"/>
      <color theme="5" tint="-0.4999699890613556"/>
      <name val="Arial"/>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3" fontId="68" fillId="34" borderId="0" xfId="0" applyNumberFormat="1" applyFont="1" applyFill="1" applyBorder="1" applyAlignment="1" applyProtection="1">
      <alignment horizontal="right" vertical="center"/>
      <protection/>
    </xf>
    <xf numFmtId="0" fontId="65" fillId="36" borderId="12" xfId="0" applyNumberFormat="1" applyFont="1" applyFill="1" applyBorder="1" applyAlignment="1" applyProtection="1">
      <alignment horizontal="center" wrapText="1"/>
      <protection locked="0"/>
    </xf>
    <xf numFmtId="179" fontId="69" fillId="36" borderId="12" xfId="44" applyFont="1" applyFill="1" applyBorder="1" applyAlignment="1" applyProtection="1">
      <alignment horizontal="center"/>
      <protection locked="0"/>
    </xf>
    <xf numFmtId="0" fontId="69"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9" fontId="69" fillId="36" borderId="13" xfId="44" applyFont="1" applyFill="1" applyBorder="1" applyAlignment="1" applyProtection="1">
      <alignment horizontal="center" vertical="center"/>
      <protection/>
    </xf>
    <xf numFmtId="0" fontId="69" fillId="36" borderId="13" xfId="0" applyNumberFormat="1" applyFont="1" applyFill="1" applyBorder="1" applyAlignment="1" applyProtection="1">
      <alignment horizontal="center" vertical="center" textRotation="90"/>
      <protection locked="0"/>
    </xf>
    <xf numFmtId="4" fontId="69" fillId="36" borderId="13" xfId="0" applyNumberFormat="1" applyFont="1" applyFill="1" applyBorder="1" applyAlignment="1" applyProtection="1">
      <alignment horizontal="center" vertical="center" wrapText="1"/>
      <protection/>
    </xf>
    <xf numFmtId="0" fontId="69" fillId="36" borderId="13" xfId="0" applyFont="1" applyFill="1" applyBorder="1" applyAlignment="1" applyProtection="1">
      <alignment horizontal="center" vertical="center"/>
      <protection/>
    </xf>
    <xf numFmtId="3" fontId="69" fillId="36" borderId="13" xfId="0" applyNumberFormat="1" applyFont="1" applyFill="1" applyBorder="1" applyAlignment="1" applyProtection="1">
      <alignment horizontal="center" vertical="center" wrapText="1"/>
      <protection/>
    </xf>
    <xf numFmtId="4" fontId="69" fillId="37" borderId="13" xfId="0" applyNumberFormat="1" applyFont="1" applyFill="1" applyBorder="1" applyAlignment="1" applyProtection="1">
      <alignment horizontal="center" vertical="center" wrapText="1"/>
      <protection/>
    </xf>
    <xf numFmtId="3" fontId="69" fillId="37" borderId="13" xfId="0" applyNumberFormat="1" applyFont="1" applyFill="1" applyBorder="1" applyAlignment="1" applyProtection="1">
      <alignment horizontal="center" vertical="center" wrapText="1"/>
      <protection/>
    </xf>
    <xf numFmtId="3" fontId="69"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70" fillId="0" borderId="11" xfId="0" applyNumberFormat="1" applyFont="1" applyFill="1" applyBorder="1" applyAlignment="1">
      <alignment vertical="center"/>
    </xf>
    <xf numFmtId="0" fontId="70"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3" fontId="66" fillId="0" borderId="11" xfId="46" applyNumberFormat="1" applyFont="1" applyFill="1" applyBorder="1" applyAlignment="1" applyProtection="1">
      <alignment horizontal="right" vertical="center"/>
      <protection locked="0"/>
    </xf>
    <xf numFmtId="186" fontId="71" fillId="0" borderId="11" xfId="0" applyNumberFormat="1" applyFont="1" applyFill="1" applyBorder="1" applyAlignment="1">
      <alignment vertical="center"/>
    </xf>
    <xf numFmtId="4" fontId="70" fillId="0" borderId="11" xfId="0" applyNumberFormat="1" applyFont="1" applyFill="1" applyBorder="1" applyAlignment="1">
      <alignment vertical="center"/>
    </xf>
    <xf numFmtId="3" fontId="70" fillId="0" borderId="11" xfId="0" applyNumberFormat="1" applyFont="1" applyFill="1" applyBorder="1" applyAlignment="1">
      <alignment vertical="center"/>
    </xf>
    <xf numFmtId="3" fontId="72"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2"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6" applyNumberFormat="1" applyFont="1" applyFill="1" applyBorder="1" applyAlignment="1">
      <alignment vertical="center"/>
    </xf>
    <xf numFmtId="3" fontId="66" fillId="0" borderId="11" xfId="46" applyNumberFormat="1" applyFont="1" applyFill="1" applyBorder="1" applyAlignment="1">
      <alignment vertical="center"/>
    </xf>
    <xf numFmtId="0" fontId="73" fillId="35" borderId="0" xfId="0"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protection locked="0"/>
    </xf>
    <xf numFmtId="0" fontId="74" fillId="0" borderId="11" xfId="0" applyFont="1" applyFill="1" applyBorder="1" applyAlignment="1">
      <alignment horizontal="center" vertical="center"/>
    </xf>
    <xf numFmtId="4" fontId="70" fillId="0" borderId="11" xfId="44" applyNumberFormat="1" applyFont="1" applyFill="1" applyBorder="1" applyAlignment="1" applyProtection="1">
      <alignment vertical="center"/>
      <protection locked="0"/>
    </xf>
    <xf numFmtId="4" fontId="70" fillId="0" borderId="11" xfId="44" applyNumberFormat="1" applyFont="1" applyFill="1" applyBorder="1" applyAlignment="1" applyProtection="1">
      <alignment vertical="center"/>
      <protection locked="0"/>
    </xf>
    <xf numFmtId="3" fontId="70" fillId="0" borderId="11" xfId="44" applyNumberFormat="1" applyFont="1" applyFill="1" applyBorder="1" applyAlignment="1" applyProtection="1">
      <alignment vertical="center"/>
      <protection locked="0"/>
    </xf>
    <xf numFmtId="3" fontId="70" fillId="0" borderId="11" xfId="46" applyNumberFormat="1" applyFont="1" applyFill="1" applyBorder="1" applyAlignment="1" applyProtection="1">
      <alignment vertical="center"/>
      <protection locked="0"/>
    </xf>
    <xf numFmtId="4" fontId="66" fillId="0" borderId="11" xfId="46" applyNumberFormat="1" applyFont="1" applyFill="1" applyBorder="1" applyAlignment="1" applyProtection="1">
      <alignment vertical="center"/>
      <protection locked="0"/>
    </xf>
    <xf numFmtId="3" fontId="66" fillId="0" borderId="11" xfId="46"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vertical="center"/>
      <protection locked="0"/>
    </xf>
    <xf numFmtId="3" fontId="66" fillId="0" borderId="11" xfId="44"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4" fontId="66" fillId="0" borderId="11" xfId="67" applyNumberFormat="1" applyFont="1" applyFill="1" applyBorder="1" applyAlignment="1">
      <alignment vertical="center"/>
    </xf>
    <xf numFmtId="3" fontId="66" fillId="0" borderId="11" xfId="67" applyNumberFormat="1" applyFont="1" applyFill="1" applyBorder="1" applyAlignment="1">
      <alignment vertical="center"/>
    </xf>
    <xf numFmtId="9" fontId="72" fillId="0" borderId="11" xfId="132" applyNumberFormat="1" applyFont="1" applyFill="1" applyBorder="1" applyAlignment="1" applyProtection="1">
      <alignment horizontal="right" vertical="center"/>
      <protection/>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9" fillId="36" borderId="12" xfId="0" applyNumberFormat="1" applyFont="1" applyFill="1" applyBorder="1" applyAlignment="1" applyProtection="1">
      <alignment horizontal="center"/>
      <protection locked="0"/>
    </xf>
    <xf numFmtId="185" fontId="69"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9" fillId="36" borderId="14" xfId="0" applyFont="1" applyFill="1" applyBorder="1" applyAlignment="1">
      <alignment horizontal="center" vertical="center" wrapText="1"/>
    </xf>
    <xf numFmtId="0" fontId="69" fillId="36"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9" fillId="36" borderId="12" xfId="0" applyFont="1" applyFill="1" applyBorder="1" applyAlignment="1">
      <alignment horizontal="center" vertical="center" wrapText="1"/>
    </xf>
    <xf numFmtId="0" fontId="65" fillId="0" borderId="12" xfId="0" applyFont="1" applyBorder="1" applyAlignment="1">
      <alignment horizontal="center" wrapText="1"/>
    </xf>
    <xf numFmtId="0" fontId="69" fillId="36" borderId="15" xfId="0" applyFont="1" applyFill="1" applyBorder="1" applyAlignment="1">
      <alignment horizontal="center" vertical="center" wrapText="1"/>
    </xf>
    <xf numFmtId="0" fontId="69" fillId="36" borderId="14" xfId="0" applyFont="1" applyFill="1" applyBorder="1" applyAlignment="1">
      <alignment horizontal="center" vertical="center" wrapText="1"/>
    </xf>
    <xf numFmtId="3" fontId="69" fillId="37" borderId="12" xfId="0" applyNumberFormat="1" applyFont="1" applyFill="1" applyBorder="1" applyAlignment="1" applyProtection="1">
      <alignment horizontal="center" vertical="center" textRotation="90" wrapText="1"/>
      <protection/>
    </xf>
    <xf numFmtId="0" fontId="65"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9" fillId="37" borderId="12" xfId="0" applyFont="1" applyFill="1" applyBorder="1" applyAlignment="1">
      <alignment horizontal="center" vertical="center" wrapText="1"/>
    </xf>
    <xf numFmtId="0" fontId="45" fillId="35" borderId="16" xfId="0" applyNumberFormat="1" applyFont="1" applyFill="1" applyBorder="1" applyAlignment="1" applyProtection="1">
      <alignment horizontal="center" vertical="center" wrapText="1"/>
      <protection locked="0"/>
    </xf>
    <xf numFmtId="0" fontId="69" fillId="37" borderId="15" xfId="0" applyFont="1" applyFill="1" applyBorder="1" applyAlignment="1">
      <alignment horizontal="center" vertical="center" wrapText="1"/>
    </xf>
    <xf numFmtId="0" fontId="69" fillId="37" borderId="14" xfId="0" applyFont="1" applyFill="1" applyBorder="1" applyAlignment="1">
      <alignment horizontal="center" vertical="center" wrapText="1"/>
    </xf>
    <xf numFmtId="0" fontId="69"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0" fontId="73"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8"/>
  <sheetViews>
    <sheetView tabSelected="1" zoomScalePageLayoutView="0" workbookViewId="0" topLeftCell="A1">
      <pane xSplit="3" ySplit="5" topLeftCell="V7"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4.421875" style="32" customWidth="1"/>
    <col min="2" max="2" width="4.00390625" style="2" bestFit="1" customWidth="1"/>
    <col min="3" max="3" width="23.7109375" style="1" bestFit="1" customWidth="1"/>
    <col min="4" max="4" width="40.421875" style="4" bestFit="1" customWidth="1"/>
    <col min="5" max="5" width="6.28125" style="90" bestFit="1" customWidth="1"/>
    <col min="6" max="6" width="21.140625" style="3" bestFit="1" customWidth="1"/>
    <col min="7" max="7" width="5.140625" style="33" bestFit="1" customWidth="1"/>
    <col min="8" max="8" width="3.7109375" style="33" bestFit="1" customWidth="1"/>
    <col min="9" max="9" width="3.7109375" style="48" bestFit="1" customWidth="1"/>
    <col min="10" max="10" width="3.7109375" style="49" customWidth="1"/>
    <col min="11" max="11" width="7.7109375" style="5" bestFit="1" customWidth="1"/>
    <col min="12" max="12" width="8.28125" style="6" bestFit="1" customWidth="1"/>
    <col min="13" max="13" width="7.7109375" style="5" bestFit="1" customWidth="1"/>
    <col min="14" max="14" width="8.28125" style="6" bestFit="1" customWidth="1"/>
    <col min="15" max="15" width="7.7109375" style="7" bestFit="1" customWidth="1"/>
    <col min="16" max="16" width="8.28125" style="8" bestFit="1" customWidth="1"/>
    <col min="17" max="17" width="9.00390625" style="9" bestFit="1" customWidth="1"/>
    <col min="18" max="18" width="8.28125" style="10" bestFit="1" customWidth="1"/>
    <col min="19" max="19" width="6.28125" style="11" bestFit="1" customWidth="1"/>
    <col min="20" max="20" width="5.8515625" style="12" bestFit="1" customWidth="1"/>
    <col min="21" max="21" width="4.8515625" style="13" bestFit="1" customWidth="1"/>
    <col min="22" max="22" width="9.00390625" style="7" bestFit="1" customWidth="1"/>
    <col min="23" max="23" width="5.8515625" style="8" bestFit="1" customWidth="1"/>
    <col min="24" max="24" width="6.28125" style="6" bestFit="1" customWidth="1"/>
    <col min="25" max="25" width="7.28125" style="5" bestFit="1" customWidth="1"/>
    <col min="26" max="26" width="5.57421875" style="6" bestFit="1" customWidth="1"/>
    <col min="27" max="27" width="9.7109375" style="7" bestFit="1" customWidth="1"/>
    <col min="28" max="28" width="8.28125" style="14" bestFit="1" customWidth="1"/>
    <col min="29" max="29" width="4.421875" style="68" customWidth="1"/>
    <col min="30" max="30" width="9.140625" style="1" bestFit="1" customWidth="1"/>
    <col min="31" max="31" width="6.7109375" style="1" bestFit="1" customWidth="1"/>
    <col min="32" max="16384" width="4.57421875" style="1" customWidth="1"/>
  </cols>
  <sheetData>
    <row r="1" spans="1:29" s="34" customFormat="1" ht="12.75">
      <c r="A1" s="15" t="s">
        <v>0</v>
      </c>
      <c r="B1" s="112" t="s">
        <v>6</v>
      </c>
      <c r="C1" s="112"/>
      <c r="D1" s="16"/>
      <c r="E1" s="85"/>
      <c r="F1" s="16"/>
      <c r="G1" s="17"/>
      <c r="H1" s="17"/>
      <c r="I1" s="17"/>
      <c r="J1" s="17"/>
      <c r="K1" s="101" t="s">
        <v>3</v>
      </c>
      <c r="L1" s="102"/>
      <c r="M1" s="102"/>
      <c r="N1" s="102"/>
      <c r="O1" s="102"/>
      <c r="P1" s="102"/>
      <c r="Q1" s="102"/>
      <c r="R1" s="102"/>
      <c r="S1" s="102"/>
      <c r="T1" s="102"/>
      <c r="U1" s="102"/>
      <c r="V1" s="102"/>
      <c r="W1" s="102"/>
      <c r="X1" s="102"/>
      <c r="Y1" s="102"/>
      <c r="Z1" s="102"/>
      <c r="AA1" s="102"/>
      <c r="AB1" s="102"/>
      <c r="AC1" s="103"/>
    </row>
    <row r="2" spans="1:29" s="34" customFormat="1" ht="12.75">
      <c r="A2" s="15"/>
      <c r="B2" s="113" t="s">
        <v>2</v>
      </c>
      <c r="C2" s="114"/>
      <c r="D2" s="18"/>
      <c r="E2" s="86"/>
      <c r="F2" s="18"/>
      <c r="G2" s="19"/>
      <c r="H2" s="19"/>
      <c r="I2" s="19"/>
      <c r="J2" s="20"/>
      <c r="K2" s="104"/>
      <c r="L2" s="104"/>
      <c r="M2" s="104"/>
      <c r="N2" s="104"/>
      <c r="O2" s="104"/>
      <c r="P2" s="104"/>
      <c r="Q2" s="104"/>
      <c r="R2" s="104"/>
      <c r="S2" s="104"/>
      <c r="T2" s="104"/>
      <c r="U2" s="104"/>
      <c r="V2" s="104"/>
      <c r="W2" s="104"/>
      <c r="X2" s="104"/>
      <c r="Y2" s="104"/>
      <c r="Z2" s="104"/>
      <c r="AA2" s="104"/>
      <c r="AB2" s="104"/>
      <c r="AC2" s="103"/>
    </row>
    <row r="3" spans="1:29" s="34" customFormat="1" ht="12">
      <c r="A3" s="15"/>
      <c r="B3" s="108" t="s">
        <v>125</v>
      </c>
      <c r="C3" s="108"/>
      <c r="D3" s="21"/>
      <c r="E3" s="87"/>
      <c r="F3" s="21"/>
      <c r="G3" s="22"/>
      <c r="H3" s="22"/>
      <c r="I3" s="22"/>
      <c r="J3" s="22"/>
      <c r="K3" s="105"/>
      <c r="L3" s="105"/>
      <c r="M3" s="105"/>
      <c r="N3" s="105"/>
      <c r="O3" s="105"/>
      <c r="P3" s="105"/>
      <c r="Q3" s="105"/>
      <c r="R3" s="105"/>
      <c r="S3" s="105"/>
      <c r="T3" s="105"/>
      <c r="U3" s="105"/>
      <c r="V3" s="105"/>
      <c r="W3" s="105"/>
      <c r="X3" s="105"/>
      <c r="Y3" s="105"/>
      <c r="Z3" s="105"/>
      <c r="AA3" s="105"/>
      <c r="AB3" s="105"/>
      <c r="AC3" s="106"/>
    </row>
    <row r="4" spans="1:29" s="24" customFormat="1" ht="11.25" customHeight="1">
      <c r="A4" s="23"/>
      <c r="B4" s="36"/>
      <c r="C4" s="37"/>
      <c r="D4" s="37"/>
      <c r="E4" s="88"/>
      <c r="F4" s="38"/>
      <c r="G4" s="38"/>
      <c r="H4" s="38"/>
      <c r="I4" s="38"/>
      <c r="J4" s="38"/>
      <c r="K4" s="97" t="s">
        <v>7</v>
      </c>
      <c r="L4" s="98"/>
      <c r="M4" s="109" t="s">
        <v>8</v>
      </c>
      <c r="N4" s="110"/>
      <c r="O4" s="109" t="s">
        <v>9</v>
      </c>
      <c r="P4" s="110"/>
      <c r="Q4" s="109" t="s">
        <v>10</v>
      </c>
      <c r="R4" s="111"/>
      <c r="S4" s="111"/>
      <c r="T4" s="92"/>
      <c r="U4" s="92"/>
      <c r="V4" s="95" t="s">
        <v>11</v>
      </c>
      <c r="W4" s="96"/>
      <c r="X4" s="93" t="s">
        <v>11</v>
      </c>
      <c r="Y4" s="93" t="s">
        <v>11</v>
      </c>
      <c r="Z4" s="93" t="s">
        <v>144</v>
      </c>
      <c r="AA4" s="107" t="s">
        <v>144</v>
      </c>
      <c r="AB4" s="107"/>
      <c r="AC4" s="99" t="s">
        <v>39</v>
      </c>
    </row>
    <row r="5" spans="1:29" s="26" customFormat="1" ht="46.5">
      <c r="A5" s="25"/>
      <c r="B5" s="39"/>
      <c r="C5" s="40" t="s">
        <v>12</v>
      </c>
      <c r="D5" s="40" t="s">
        <v>13</v>
      </c>
      <c r="E5" s="89" t="s">
        <v>14</v>
      </c>
      <c r="F5" s="43" t="s">
        <v>15</v>
      </c>
      <c r="G5" s="41" t="s">
        <v>16</v>
      </c>
      <c r="H5" s="41" t="s">
        <v>90</v>
      </c>
      <c r="I5" s="41" t="s">
        <v>17</v>
      </c>
      <c r="J5" s="41" t="s">
        <v>18</v>
      </c>
      <c r="K5" s="42" t="s">
        <v>19</v>
      </c>
      <c r="L5" s="44" t="s">
        <v>20</v>
      </c>
      <c r="M5" s="45" t="s">
        <v>19</v>
      </c>
      <c r="N5" s="46" t="s">
        <v>20</v>
      </c>
      <c r="O5" s="45" t="s">
        <v>19</v>
      </c>
      <c r="P5" s="46" t="s">
        <v>20</v>
      </c>
      <c r="Q5" s="45" t="s">
        <v>25</v>
      </c>
      <c r="R5" s="46" t="s">
        <v>20</v>
      </c>
      <c r="S5" s="47" t="s">
        <v>21</v>
      </c>
      <c r="T5" s="46" t="s">
        <v>22</v>
      </c>
      <c r="U5" s="47" t="s">
        <v>29</v>
      </c>
      <c r="V5" s="45" t="s">
        <v>25</v>
      </c>
      <c r="W5" s="46" t="s">
        <v>22</v>
      </c>
      <c r="X5" s="47" t="s">
        <v>21</v>
      </c>
      <c r="Y5" s="46" t="s">
        <v>22</v>
      </c>
      <c r="Z5" s="47" t="s">
        <v>23</v>
      </c>
      <c r="AA5" s="45" t="s">
        <v>19</v>
      </c>
      <c r="AB5" s="46" t="s">
        <v>20</v>
      </c>
      <c r="AC5" s="100"/>
    </row>
    <row r="6" spans="21:26" ht="11.25">
      <c r="U6" s="64">
        <f>IF(T6&lt;&gt;0,-(T6-R6)/T6,"")</f>
      </c>
      <c r="Z6" s="35"/>
    </row>
    <row r="7" spans="1:30" s="29" customFormat="1" ht="11.25">
      <c r="A7" s="31">
        <v>1</v>
      </c>
      <c r="B7" s="30"/>
      <c r="C7" s="50" t="s">
        <v>117</v>
      </c>
      <c r="D7" s="52" t="s">
        <v>117</v>
      </c>
      <c r="E7" s="65">
        <v>42468</v>
      </c>
      <c r="F7" s="53" t="s">
        <v>5</v>
      </c>
      <c r="G7" s="54">
        <v>340</v>
      </c>
      <c r="H7" s="54">
        <v>345</v>
      </c>
      <c r="I7" s="70">
        <v>360</v>
      </c>
      <c r="J7" s="55">
        <v>2</v>
      </c>
      <c r="K7" s="66">
        <v>223004.32</v>
      </c>
      <c r="L7" s="67">
        <v>20166</v>
      </c>
      <c r="M7" s="66">
        <v>478103.64</v>
      </c>
      <c r="N7" s="67">
        <v>42737</v>
      </c>
      <c r="O7" s="66">
        <v>487105.38</v>
      </c>
      <c r="P7" s="67">
        <v>43332</v>
      </c>
      <c r="Q7" s="60">
        <f aca="true" t="shared" si="0" ref="Q7:Q70">K7+M7+O7</f>
        <v>1188213.3399999999</v>
      </c>
      <c r="R7" s="61">
        <f aca="true" t="shared" si="1" ref="R7:R70">L7+N7+P7</f>
        <v>106235</v>
      </c>
      <c r="S7" s="62">
        <f>R7/I7</f>
        <v>295.09722222222223</v>
      </c>
      <c r="T7" s="63">
        <v>148329</v>
      </c>
      <c r="U7" s="64">
        <f>IF(T7&lt;&gt;0,-(T7-R7)/T7,"")</f>
        <v>-0.2837880657187738</v>
      </c>
      <c r="V7" s="72">
        <v>1785250.67</v>
      </c>
      <c r="W7" s="73">
        <v>165708</v>
      </c>
      <c r="X7" s="62">
        <f>W7/I7</f>
        <v>460.3</v>
      </c>
      <c r="Y7" s="80">
        <v>229635</v>
      </c>
      <c r="Z7" s="83">
        <f>IF(Y7&lt;&gt;0,-(Y7-W7)/Y7,"")</f>
        <v>-0.27838526357044874</v>
      </c>
      <c r="AA7" s="77">
        <v>4282907.41</v>
      </c>
      <c r="AB7" s="78">
        <v>395343</v>
      </c>
      <c r="AC7" s="115">
        <v>2461</v>
      </c>
      <c r="AD7" s="28"/>
    </row>
    <row r="8" spans="1:30" s="29" customFormat="1" ht="11.25">
      <c r="A8" s="31">
        <v>2</v>
      </c>
      <c r="B8" s="91" t="s">
        <v>24</v>
      </c>
      <c r="C8" s="51" t="s">
        <v>132</v>
      </c>
      <c r="D8" s="56" t="s">
        <v>133</v>
      </c>
      <c r="E8" s="84">
        <v>42475</v>
      </c>
      <c r="F8" s="53" t="s">
        <v>55</v>
      </c>
      <c r="G8" s="57">
        <v>259</v>
      </c>
      <c r="H8" s="57">
        <v>259</v>
      </c>
      <c r="I8" s="70">
        <v>281</v>
      </c>
      <c r="J8" s="55">
        <v>1</v>
      </c>
      <c r="K8" s="66">
        <v>166901</v>
      </c>
      <c r="L8" s="67">
        <v>12671</v>
      </c>
      <c r="M8" s="66">
        <v>341754</v>
      </c>
      <c r="N8" s="67">
        <v>26168</v>
      </c>
      <c r="O8" s="66">
        <v>345062</v>
      </c>
      <c r="P8" s="67">
        <v>26773</v>
      </c>
      <c r="Q8" s="60">
        <f t="shared" si="0"/>
        <v>853717</v>
      </c>
      <c r="R8" s="61">
        <f t="shared" si="1"/>
        <v>65612</v>
      </c>
      <c r="S8" s="62">
        <f>R8/I8</f>
        <v>233.49466192170817</v>
      </c>
      <c r="T8" s="63"/>
      <c r="U8" s="64"/>
      <c r="V8" s="72">
        <v>1230216</v>
      </c>
      <c r="W8" s="74">
        <v>98331</v>
      </c>
      <c r="X8" s="62">
        <f>W8/I8</f>
        <v>349.93238434163703</v>
      </c>
      <c r="Y8" s="58"/>
      <c r="Z8" s="83"/>
      <c r="AA8" s="75">
        <v>1230216</v>
      </c>
      <c r="AB8" s="76">
        <v>98331</v>
      </c>
      <c r="AC8" s="115">
        <v>2477</v>
      </c>
      <c r="AD8" s="28"/>
    </row>
    <row r="9" spans="1:30" s="29" customFormat="1" ht="11.25">
      <c r="A9" s="31">
        <v>3</v>
      </c>
      <c r="B9" s="27"/>
      <c r="C9" s="51" t="s">
        <v>98</v>
      </c>
      <c r="D9" s="56" t="s">
        <v>97</v>
      </c>
      <c r="E9" s="84">
        <v>42454</v>
      </c>
      <c r="F9" s="53" t="s">
        <v>56</v>
      </c>
      <c r="G9" s="57">
        <v>335</v>
      </c>
      <c r="H9" s="57">
        <v>318</v>
      </c>
      <c r="I9" s="70">
        <v>372</v>
      </c>
      <c r="J9" s="55">
        <v>4</v>
      </c>
      <c r="K9" s="66">
        <v>164601</v>
      </c>
      <c r="L9" s="67">
        <v>12322</v>
      </c>
      <c r="M9" s="66">
        <v>342289</v>
      </c>
      <c r="N9" s="67">
        <v>26403</v>
      </c>
      <c r="O9" s="66">
        <v>296876</v>
      </c>
      <c r="P9" s="67">
        <v>23104</v>
      </c>
      <c r="Q9" s="60">
        <f t="shared" si="0"/>
        <v>803766</v>
      </c>
      <c r="R9" s="61">
        <f t="shared" si="1"/>
        <v>61829</v>
      </c>
      <c r="S9" s="62">
        <f>R9/I9</f>
        <v>166.20698924731184</v>
      </c>
      <c r="T9" s="63">
        <v>117570</v>
      </c>
      <c r="U9" s="64">
        <f>IF(T9&lt;&gt;0,-(T9-R9)/T9,"")</f>
        <v>-0.4741090414221315</v>
      </c>
      <c r="V9" s="72">
        <v>1165633</v>
      </c>
      <c r="W9" s="73">
        <v>92031</v>
      </c>
      <c r="X9" s="62">
        <f>W9/I9</f>
        <v>247.3951612903226</v>
      </c>
      <c r="Y9" s="58">
        <v>169070</v>
      </c>
      <c r="Z9" s="83">
        <f>IF(Y9&lt;&gt;0,-(Y9-W9)/Y9,"")</f>
        <v>-0.4556633347134323</v>
      </c>
      <c r="AA9" s="75">
        <v>18040170</v>
      </c>
      <c r="AB9" s="76">
        <v>1354351</v>
      </c>
      <c r="AC9" s="115">
        <v>2451</v>
      </c>
      <c r="AD9" s="28"/>
    </row>
    <row r="10" spans="1:30" s="29" customFormat="1" ht="11.25">
      <c r="A10" s="31">
        <v>4</v>
      </c>
      <c r="B10" s="30"/>
      <c r="C10" s="51" t="s">
        <v>82</v>
      </c>
      <c r="D10" s="56" t="s">
        <v>82</v>
      </c>
      <c r="E10" s="84">
        <v>42440</v>
      </c>
      <c r="F10" s="53" t="s">
        <v>55</v>
      </c>
      <c r="G10" s="57">
        <v>317</v>
      </c>
      <c r="H10" s="57">
        <v>165</v>
      </c>
      <c r="I10" s="70">
        <v>165</v>
      </c>
      <c r="J10" s="55">
        <v>6</v>
      </c>
      <c r="K10" s="66">
        <v>52486</v>
      </c>
      <c r="L10" s="67">
        <v>4306</v>
      </c>
      <c r="M10" s="66">
        <v>112591</v>
      </c>
      <c r="N10" s="67">
        <v>9146</v>
      </c>
      <c r="O10" s="66">
        <v>130922</v>
      </c>
      <c r="P10" s="67">
        <v>10610</v>
      </c>
      <c r="Q10" s="60">
        <f t="shared" si="0"/>
        <v>295999</v>
      </c>
      <c r="R10" s="61">
        <f t="shared" si="1"/>
        <v>24062</v>
      </c>
      <c r="S10" s="62">
        <f>R10/I10</f>
        <v>145.83030303030304</v>
      </c>
      <c r="T10" s="63">
        <v>41933</v>
      </c>
      <c r="U10" s="64">
        <f>IF(T10&lt;&gt;0,-(T10-R10)/T10,"")</f>
        <v>-0.42617985834545585</v>
      </c>
      <c r="V10" s="72">
        <v>475784</v>
      </c>
      <c r="W10" s="74">
        <v>40302</v>
      </c>
      <c r="X10" s="62">
        <f>W10/I10</f>
        <v>244.25454545454545</v>
      </c>
      <c r="Y10" s="58">
        <v>65757</v>
      </c>
      <c r="Z10" s="83">
        <f>IF(Y10&lt;&gt;0,-(Y10-W10)/Y10,"")</f>
        <v>-0.38710707605273964</v>
      </c>
      <c r="AA10" s="75">
        <v>15830673</v>
      </c>
      <c r="AB10" s="76">
        <v>1359346</v>
      </c>
      <c r="AC10" s="115">
        <v>2449</v>
      </c>
      <c r="AD10" s="28"/>
    </row>
    <row r="11" spans="1:30" s="29" customFormat="1" ht="11.25">
      <c r="A11" s="31">
        <v>5</v>
      </c>
      <c r="B11" s="91" t="s">
        <v>24</v>
      </c>
      <c r="C11" s="50" t="s">
        <v>136</v>
      </c>
      <c r="D11" s="52" t="s">
        <v>137</v>
      </c>
      <c r="E11" s="65">
        <v>42475</v>
      </c>
      <c r="F11" s="53" t="s">
        <v>1</v>
      </c>
      <c r="G11" s="54">
        <v>150</v>
      </c>
      <c r="H11" s="54">
        <v>150</v>
      </c>
      <c r="I11" s="70">
        <v>150</v>
      </c>
      <c r="J11" s="55">
        <v>1</v>
      </c>
      <c r="K11" s="66">
        <v>59379.61</v>
      </c>
      <c r="L11" s="67">
        <v>4545</v>
      </c>
      <c r="M11" s="66">
        <v>86233.46</v>
      </c>
      <c r="N11" s="67">
        <v>6578</v>
      </c>
      <c r="O11" s="66">
        <v>77800</v>
      </c>
      <c r="P11" s="67">
        <v>6094</v>
      </c>
      <c r="Q11" s="60">
        <f t="shared" si="0"/>
        <v>223413.07</v>
      </c>
      <c r="R11" s="61">
        <f t="shared" si="1"/>
        <v>17217</v>
      </c>
      <c r="S11" s="62">
        <f>R11/I11</f>
        <v>114.78</v>
      </c>
      <c r="T11" s="63"/>
      <c r="U11" s="64"/>
      <c r="V11" s="72">
        <v>366778.53</v>
      </c>
      <c r="W11" s="73">
        <v>30169</v>
      </c>
      <c r="X11" s="62">
        <f>W11/I11</f>
        <v>201.12666666666667</v>
      </c>
      <c r="Y11" s="80"/>
      <c r="Z11" s="83"/>
      <c r="AA11" s="79">
        <v>366778.53</v>
      </c>
      <c r="AB11" s="80">
        <v>30169</v>
      </c>
      <c r="AC11" s="115">
        <v>2488</v>
      </c>
      <c r="AD11" s="28"/>
    </row>
    <row r="12" spans="1:30" s="29" customFormat="1" ht="11.25">
      <c r="A12" s="31">
        <v>6</v>
      </c>
      <c r="B12" s="30"/>
      <c r="C12" s="50" t="s">
        <v>113</v>
      </c>
      <c r="D12" s="52" t="s">
        <v>113</v>
      </c>
      <c r="E12" s="65">
        <v>42468</v>
      </c>
      <c r="F12" s="53" t="s">
        <v>57</v>
      </c>
      <c r="G12" s="54">
        <v>151</v>
      </c>
      <c r="H12" s="54">
        <v>166</v>
      </c>
      <c r="I12" s="70">
        <v>166</v>
      </c>
      <c r="J12" s="55">
        <v>2</v>
      </c>
      <c r="K12" s="66">
        <v>37437.5</v>
      </c>
      <c r="L12" s="67">
        <v>3428</v>
      </c>
      <c r="M12" s="66">
        <v>83949</v>
      </c>
      <c r="N12" s="67">
        <v>7668</v>
      </c>
      <c r="O12" s="66">
        <v>82626.5</v>
      </c>
      <c r="P12" s="67">
        <v>7400</v>
      </c>
      <c r="Q12" s="60">
        <f t="shared" si="0"/>
        <v>204013</v>
      </c>
      <c r="R12" s="61">
        <f t="shared" si="1"/>
        <v>18496</v>
      </c>
      <c r="S12" s="62">
        <f>R12/I12</f>
        <v>111.42168674698796</v>
      </c>
      <c r="T12" s="63">
        <v>25225</v>
      </c>
      <c r="U12" s="64">
        <f>IF(T12&lt;&gt;0,-(T12-R12)/T12,"")</f>
        <v>-0.2667591674925669</v>
      </c>
      <c r="V12" s="72">
        <v>317561</v>
      </c>
      <c r="W12" s="73">
        <v>29764</v>
      </c>
      <c r="X12" s="62">
        <f>W12/I12</f>
        <v>179.3012048192771</v>
      </c>
      <c r="Y12" s="80">
        <v>40854</v>
      </c>
      <c r="Z12" s="83">
        <f>IF(Y12&lt;&gt;0,-(Y12-W12)/Y12,"")</f>
        <v>-0.27145444754491604</v>
      </c>
      <c r="AA12" s="77">
        <v>759155.88</v>
      </c>
      <c r="AB12" s="78">
        <v>70655</v>
      </c>
      <c r="AC12" s="115">
        <v>2480</v>
      </c>
      <c r="AD12" s="28"/>
    </row>
    <row r="13" spans="1:30" s="29" customFormat="1" ht="11.25">
      <c r="A13" s="31">
        <v>7</v>
      </c>
      <c r="B13" s="91" t="s">
        <v>24</v>
      </c>
      <c r="C13" s="50" t="s">
        <v>140</v>
      </c>
      <c r="D13" s="52" t="s">
        <v>140</v>
      </c>
      <c r="E13" s="65">
        <v>42475</v>
      </c>
      <c r="F13" s="53" t="s">
        <v>5</v>
      </c>
      <c r="G13" s="54">
        <v>151</v>
      </c>
      <c r="H13" s="54">
        <v>151</v>
      </c>
      <c r="I13" s="70">
        <v>153</v>
      </c>
      <c r="J13" s="55">
        <v>1</v>
      </c>
      <c r="K13" s="66">
        <v>33021</v>
      </c>
      <c r="L13" s="67">
        <v>2580</v>
      </c>
      <c r="M13" s="66">
        <v>93335.09</v>
      </c>
      <c r="N13" s="67">
        <v>7386</v>
      </c>
      <c r="O13" s="66">
        <v>85948.5</v>
      </c>
      <c r="P13" s="67">
        <v>7077</v>
      </c>
      <c r="Q13" s="60">
        <f t="shared" si="0"/>
        <v>212304.59</v>
      </c>
      <c r="R13" s="61">
        <f t="shared" si="1"/>
        <v>17043</v>
      </c>
      <c r="S13" s="62">
        <f>R13/I13</f>
        <v>111.3921568627451</v>
      </c>
      <c r="T13" s="63"/>
      <c r="U13" s="64"/>
      <c r="V13" s="72">
        <v>304315.81</v>
      </c>
      <c r="W13" s="73">
        <v>25723</v>
      </c>
      <c r="X13" s="62">
        <f>W13/I13</f>
        <v>168.12418300653596</v>
      </c>
      <c r="Y13" s="80"/>
      <c r="Z13" s="83"/>
      <c r="AA13" s="77">
        <v>304315.81</v>
      </c>
      <c r="AB13" s="78">
        <v>25723</v>
      </c>
      <c r="AC13" s="115">
        <v>2492</v>
      </c>
      <c r="AD13" s="28"/>
    </row>
    <row r="14" spans="1:30" s="29" customFormat="1" ht="11.25">
      <c r="A14" s="31">
        <v>8</v>
      </c>
      <c r="B14" s="30"/>
      <c r="C14" s="50" t="s">
        <v>106</v>
      </c>
      <c r="D14" s="52" t="s">
        <v>106</v>
      </c>
      <c r="E14" s="65">
        <v>42461</v>
      </c>
      <c r="F14" s="53" t="s">
        <v>1</v>
      </c>
      <c r="G14" s="54">
        <v>200</v>
      </c>
      <c r="H14" s="54">
        <v>119</v>
      </c>
      <c r="I14" s="70">
        <v>119</v>
      </c>
      <c r="J14" s="55">
        <v>3</v>
      </c>
      <c r="K14" s="66">
        <v>40748.5</v>
      </c>
      <c r="L14" s="67">
        <v>3913</v>
      </c>
      <c r="M14" s="66">
        <v>63998.5</v>
      </c>
      <c r="N14" s="67">
        <v>5757</v>
      </c>
      <c r="O14" s="66">
        <v>64634.5</v>
      </c>
      <c r="P14" s="67">
        <v>5791</v>
      </c>
      <c r="Q14" s="60">
        <f t="shared" si="0"/>
        <v>169381.5</v>
      </c>
      <c r="R14" s="61">
        <f t="shared" si="1"/>
        <v>15461</v>
      </c>
      <c r="S14" s="62">
        <f>R14/I14</f>
        <v>129.92436974789916</v>
      </c>
      <c r="T14" s="63">
        <v>24709</v>
      </c>
      <c r="U14" s="64">
        <f>IF(T14&lt;&gt;0,-(T14-R14)/T14,"")</f>
        <v>-0.3742765793840301</v>
      </c>
      <c r="V14" s="72">
        <v>290587</v>
      </c>
      <c r="W14" s="73">
        <v>28208</v>
      </c>
      <c r="X14" s="62">
        <f>W14/I14</f>
        <v>237.0420168067227</v>
      </c>
      <c r="Y14" s="80">
        <v>44958</v>
      </c>
      <c r="Z14" s="83">
        <f>IF(Y14&lt;&gt;0,-(Y14-W14)/Y14,"")</f>
        <v>-0.3725699541794564</v>
      </c>
      <c r="AA14" s="79">
        <v>1297325.3</v>
      </c>
      <c r="AB14" s="80">
        <v>125914</v>
      </c>
      <c r="AC14" s="115">
        <v>2470</v>
      </c>
      <c r="AD14" s="28"/>
    </row>
    <row r="15" spans="1:30" s="29" customFormat="1" ht="11.25">
      <c r="A15" s="31">
        <v>9</v>
      </c>
      <c r="B15" s="91" t="s">
        <v>24</v>
      </c>
      <c r="C15" s="51" t="s">
        <v>128</v>
      </c>
      <c r="D15" s="56" t="s">
        <v>130</v>
      </c>
      <c r="E15" s="84">
        <v>42475</v>
      </c>
      <c r="F15" s="53" t="s">
        <v>4</v>
      </c>
      <c r="G15" s="57">
        <v>144</v>
      </c>
      <c r="H15" s="57">
        <v>144</v>
      </c>
      <c r="I15" s="70">
        <v>144</v>
      </c>
      <c r="J15" s="55">
        <v>1</v>
      </c>
      <c r="K15" s="66">
        <v>31603.14</v>
      </c>
      <c r="L15" s="67">
        <v>2744</v>
      </c>
      <c r="M15" s="66">
        <v>56354.5</v>
      </c>
      <c r="N15" s="67">
        <v>4814</v>
      </c>
      <c r="O15" s="66">
        <v>52465.5</v>
      </c>
      <c r="P15" s="67">
        <v>4487</v>
      </c>
      <c r="Q15" s="60">
        <f t="shared" si="0"/>
        <v>140423.14</v>
      </c>
      <c r="R15" s="61">
        <f t="shared" si="1"/>
        <v>12045</v>
      </c>
      <c r="S15" s="62">
        <f>R15/I15</f>
        <v>83.64583333333333</v>
      </c>
      <c r="T15" s="63"/>
      <c r="U15" s="64"/>
      <c r="V15" s="72">
        <v>224983.96</v>
      </c>
      <c r="W15" s="73">
        <v>20096</v>
      </c>
      <c r="X15" s="62">
        <f>W15/I15</f>
        <v>139.55555555555554</v>
      </c>
      <c r="Y15" s="58"/>
      <c r="Z15" s="83"/>
      <c r="AA15" s="75">
        <v>224983.96</v>
      </c>
      <c r="AB15" s="76">
        <v>20096</v>
      </c>
      <c r="AC15" s="115">
        <v>2493</v>
      </c>
      <c r="AD15" s="28"/>
    </row>
    <row r="16" spans="1:30" s="29" customFormat="1" ht="11.25">
      <c r="A16" s="31">
        <v>10</v>
      </c>
      <c r="B16" s="30"/>
      <c r="C16" s="51" t="s">
        <v>87</v>
      </c>
      <c r="D16" s="56" t="s">
        <v>88</v>
      </c>
      <c r="E16" s="84">
        <v>42447</v>
      </c>
      <c r="F16" s="53" t="s">
        <v>4</v>
      </c>
      <c r="G16" s="57">
        <v>273</v>
      </c>
      <c r="H16" s="57">
        <v>130</v>
      </c>
      <c r="I16" s="70">
        <v>130</v>
      </c>
      <c r="J16" s="55">
        <v>5</v>
      </c>
      <c r="K16" s="66">
        <v>18043.5</v>
      </c>
      <c r="L16" s="67">
        <v>1613</v>
      </c>
      <c r="M16" s="66">
        <v>73316.5</v>
      </c>
      <c r="N16" s="67">
        <v>5465</v>
      </c>
      <c r="O16" s="66">
        <v>76607</v>
      </c>
      <c r="P16" s="67">
        <v>5921</v>
      </c>
      <c r="Q16" s="60">
        <f t="shared" si="0"/>
        <v>167967</v>
      </c>
      <c r="R16" s="61">
        <f t="shared" si="1"/>
        <v>12999</v>
      </c>
      <c r="S16" s="62">
        <f>R16/I16</f>
        <v>99.99230769230769</v>
      </c>
      <c r="T16" s="63">
        <v>22395</v>
      </c>
      <c r="U16" s="64">
        <f>IF(T16&lt;&gt;0,-(T16-R16)/T16,"")</f>
        <v>-0.41955793703951777</v>
      </c>
      <c r="V16" s="72">
        <v>216579</v>
      </c>
      <c r="W16" s="73">
        <v>17968</v>
      </c>
      <c r="X16" s="62">
        <f>W16/I16</f>
        <v>138.2153846153846</v>
      </c>
      <c r="Y16" s="58">
        <v>30869</v>
      </c>
      <c r="Z16" s="83">
        <f>IF(Y16&lt;&gt;0,-(Y16-W16)/Y16,"")</f>
        <v>-0.41792737050115003</v>
      </c>
      <c r="AA16" s="75">
        <v>3976256.8099999996</v>
      </c>
      <c r="AB16" s="76">
        <v>326213</v>
      </c>
      <c r="AC16" s="115">
        <v>2457</v>
      </c>
      <c r="AD16" s="28"/>
    </row>
    <row r="17" spans="1:30" s="29" customFormat="1" ht="11.25">
      <c r="A17" s="31">
        <v>11</v>
      </c>
      <c r="B17" s="30"/>
      <c r="C17" s="50" t="s">
        <v>103</v>
      </c>
      <c r="D17" s="52" t="s">
        <v>103</v>
      </c>
      <c r="E17" s="65">
        <v>42461</v>
      </c>
      <c r="F17" s="53" t="s">
        <v>5</v>
      </c>
      <c r="G17" s="54">
        <v>287</v>
      </c>
      <c r="H17" s="54">
        <v>195</v>
      </c>
      <c r="I17" s="70">
        <v>195</v>
      </c>
      <c r="J17" s="55">
        <v>3</v>
      </c>
      <c r="K17" s="66">
        <v>22351.48</v>
      </c>
      <c r="L17" s="67">
        <v>2058</v>
      </c>
      <c r="M17" s="66">
        <v>42742.3</v>
      </c>
      <c r="N17" s="67">
        <v>3915</v>
      </c>
      <c r="O17" s="66">
        <v>42312</v>
      </c>
      <c r="P17" s="67">
        <v>3873</v>
      </c>
      <c r="Q17" s="60">
        <f t="shared" si="0"/>
        <v>107405.78</v>
      </c>
      <c r="R17" s="61">
        <f t="shared" si="1"/>
        <v>9846</v>
      </c>
      <c r="S17" s="62">
        <f>R17/I17</f>
        <v>50.49230769230769</v>
      </c>
      <c r="T17" s="63">
        <v>28646</v>
      </c>
      <c r="U17" s="64">
        <f>IF(T17&lt;&gt;0,-(T17-R17)/T17,"")</f>
        <v>-0.6562870906932905</v>
      </c>
      <c r="V17" s="72">
        <v>179134.63</v>
      </c>
      <c r="W17" s="73">
        <v>17107</v>
      </c>
      <c r="X17" s="62">
        <f>W17/I17</f>
        <v>87.72820512820513</v>
      </c>
      <c r="Y17" s="80">
        <v>46720</v>
      </c>
      <c r="Z17" s="83">
        <f>IF(Y17&lt;&gt;0,-(Y17-W17)/Y17,"")</f>
        <v>-0.633839897260274</v>
      </c>
      <c r="AA17" s="77">
        <v>1577173.93</v>
      </c>
      <c r="AB17" s="78">
        <v>145450</v>
      </c>
      <c r="AC17" s="115">
        <v>2475</v>
      </c>
      <c r="AD17" s="28"/>
    </row>
    <row r="18" spans="1:30" s="29" customFormat="1" ht="11.25">
      <c r="A18" s="31">
        <v>12</v>
      </c>
      <c r="B18" s="91" t="s">
        <v>24</v>
      </c>
      <c r="C18" s="51" t="s">
        <v>134</v>
      </c>
      <c r="D18" s="56" t="s">
        <v>135</v>
      </c>
      <c r="E18" s="84">
        <v>42475</v>
      </c>
      <c r="F18" s="53" t="s">
        <v>56</v>
      </c>
      <c r="G18" s="57">
        <v>46</v>
      </c>
      <c r="H18" s="57">
        <v>47</v>
      </c>
      <c r="I18" s="70">
        <v>47</v>
      </c>
      <c r="J18" s="55">
        <v>1</v>
      </c>
      <c r="K18" s="66">
        <v>28559</v>
      </c>
      <c r="L18" s="67">
        <v>1802</v>
      </c>
      <c r="M18" s="66">
        <v>38914</v>
      </c>
      <c r="N18" s="67">
        <v>2463</v>
      </c>
      <c r="O18" s="66">
        <v>28113</v>
      </c>
      <c r="P18" s="67">
        <v>1854</v>
      </c>
      <c r="Q18" s="60">
        <f t="shared" si="0"/>
        <v>95586</v>
      </c>
      <c r="R18" s="61">
        <f t="shared" si="1"/>
        <v>6119</v>
      </c>
      <c r="S18" s="62">
        <f>R18/I18</f>
        <v>130.19148936170214</v>
      </c>
      <c r="T18" s="63"/>
      <c r="U18" s="64"/>
      <c r="V18" s="72">
        <v>158886</v>
      </c>
      <c r="W18" s="73">
        <v>10948</v>
      </c>
      <c r="X18" s="62">
        <f>W18/I18</f>
        <v>232.93617021276594</v>
      </c>
      <c r="Y18" s="58"/>
      <c r="Z18" s="83"/>
      <c r="AA18" s="75">
        <v>158886</v>
      </c>
      <c r="AB18" s="76">
        <v>10948</v>
      </c>
      <c r="AC18" s="115">
        <v>2490</v>
      </c>
      <c r="AD18" s="28"/>
    </row>
    <row r="19" spans="1:30" s="29" customFormat="1" ht="11.25">
      <c r="A19" s="31">
        <v>13</v>
      </c>
      <c r="B19" s="91" t="s">
        <v>24</v>
      </c>
      <c r="C19" s="50" t="s">
        <v>126</v>
      </c>
      <c r="D19" s="52" t="s">
        <v>127</v>
      </c>
      <c r="E19" s="65">
        <v>42475</v>
      </c>
      <c r="F19" s="53" t="s">
        <v>59</v>
      </c>
      <c r="G19" s="54">
        <v>70</v>
      </c>
      <c r="H19" s="54">
        <v>70</v>
      </c>
      <c r="I19" s="70">
        <v>70</v>
      </c>
      <c r="J19" s="55">
        <v>1</v>
      </c>
      <c r="K19" s="66">
        <v>19683.15</v>
      </c>
      <c r="L19" s="67">
        <v>1583</v>
      </c>
      <c r="M19" s="66">
        <v>33968</v>
      </c>
      <c r="N19" s="67">
        <v>2753</v>
      </c>
      <c r="O19" s="66">
        <v>28729.5</v>
      </c>
      <c r="P19" s="67">
        <v>2286</v>
      </c>
      <c r="Q19" s="60">
        <f t="shared" si="0"/>
        <v>82380.65</v>
      </c>
      <c r="R19" s="61">
        <f t="shared" si="1"/>
        <v>6622</v>
      </c>
      <c r="S19" s="62">
        <f>R19/I19</f>
        <v>94.6</v>
      </c>
      <c r="T19" s="63"/>
      <c r="U19" s="64"/>
      <c r="V19" s="72">
        <v>134119.21</v>
      </c>
      <c r="W19" s="74">
        <v>11361</v>
      </c>
      <c r="X19" s="62">
        <f>W19/I19</f>
        <v>162.3</v>
      </c>
      <c r="Y19" s="80"/>
      <c r="Z19" s="83"/>
      <c r="AA19" s="75">
        <v>134119.21</v>
      </c>
      <c r="AB19" s="76">
        <v>11361</v>
      </c>
      <c r="AC19" s="115">
        <v>2494</v>
      </c>
      <c r="AD19" s="28"/>
    </row>
    <row r="20" spans="1:30" s="29" customFormat="1" ht="11.25">
      <c r="A20" s="31">
        <v>14</v>
      </c>
      <c r="B20" s="30"/>
      <c r="C20" s="50" t="s">
        <v>112</v>
      </c>
      <c r="D20" s="52" t="s">
        <v>115</v>
      </c>
      <c r="E20" s="65">
        <v>42468</v>
      </c>
      <c r="F20" s="53" t="s">
        <v>59</v>
      </c>
      <c r="G20" s="54">
        <v>36</v>
      </c>
      <c r="H20" s="54">
        <v>33</v>
      </c>
      <c r="I20" s="70">
        <v>33</v>
      </c>
      <c r="J20" s="55">
        <v>2</v>
      </c>
      <c r="K20" s="66">
        <v>18969.5</v>
      </c>
      <c r="L20" s="67">
        <v>1277</v>
      </c>
      <c r="M20" s="66">
        <v>23426</v>
      </c>
      <c r="N20" s="67">
        <v>1515</v>
      </c>
      <c r="O20" s="66">
        <v>18550.75</v>
      </c>
      <c r="P20" s="67">
        <v>1276</v>
      </c>
      <c r="Q20" s="60">
        <f t="shared" si="0"/>
        <v>60946.25</v>
      </c>
      <c r="R20" s="61">
        <f t="shared" si="1"/>
        <v>4068</v>
      </c>
      <c r="S20" s="62">
        <f>R20/I20</f>
        <v>123.27272727272727</v>
      </c>
      <c r="T20" s="63">
        <v>8333</v>
      </c>
      <c r="U20" s="64">
        <f>IF(T20&lt;&gt;0,-(T20-R20)/T20,"")</f>
        <v>-0.5118204728189127</v>
      </c>
      <c r="V20" s="72">
        <v>99627.25</v>
      </c>
      <c r="W20" s="74">
        <v>7037</v>
      </c>
      <c r="X20" s="62">
        <f>W20/I20</f>
        <v>213.24242424242425</v>
      </c>
      <c r="Y20" s="80">
        <v>13721</v>
      </c>
      <c r="Z20" s="83">
        <f>IF(Y20&lt;&gt;0,-(Y20-W20)/Y20,"")</f>
        <v>-0.4871365060855623</v>
      </c>
      <c r="AA20" s="75">
        <v>291836.77</v>
      </c>
      <c r="AB20" s="76">
        <v>20758</v>
      </c>
      <c r="AC20" s="115">
        <v>2478</v>
      </c>
      <c r="AD20" s="28"/>
    </row>
    <row r="21" spans="1:30" s="29" customFormat="1" ht="11.25">
      <c r="A21" s="31">
        <v>15</v>
      </c>
      <c r="B21" s="91" t="s">
        <v>24</v>
      </c>
      <c r="C21" s="51" t="s">
        <v>129</v>
      </c>
      <c r="D21" s="56" t="s">
        <v>129</v>
      </c>
      <c r="E21" s="84">
        <v>42475</v>
      </c>
      <c r="F21" s="53" t="s">
        <v>4</v>
      </c>
      <c r="G21" s="57">
        <v>139</v>
      </c>
      <c r="H21" s="57">
        <v>139</v>
      </c>
      <c r="I21" s="70">
        <v>139</v>
      </c>
      <c r="J21" s="55">
        <v>1</v>
      </c>
      <c r="K21" s="66">
        <v>10224.15</v>
      </c>
      <c r="L21" s="67">
        <v>990</v>
      </c>
      <c r="M21" s="66">
        <v>20488</v>
      </c>
      <c r="N21" s="67">
        <v>1920</v>
      </c>
      <c r="O21" s="66">
        <v>20991</v>
      </c>
      <c r="P21" s="67">
        <v>2019</v>
      </c>
      <c r="Q21" s="60">
        <f t="shared" si="0"/>
        <v>51703.15</v>
      </c>
      <c r="R21" s="61">
        <f t="shared" si="1"/>
        <v>4929</v>
      </c>
      <c r="S21" s="62">
        <f>R21/I21</f>
        <v>35.460431654676256</v>
      </c>
      <c r="T21" s="63"/>
      <c r="U21" s="64"/>
      <c r="V21" s="72">
        <v>89771.74</v>
      </c>
      <c r="W21" s="73">
        <v>9031</v>
      </c>
      <c r="X21" s="62">
        <f>W21/I21</f>
        <v>64.97122302158273</v>
      </c>
      <c r="Y21" s="58"/>
      <c r="Z21" s="83"/>
      <c r="AA21" s="75">
        <v>89771.74</v>
      </c>
      <c r="AB21" s="76">
        <v>9031</v>
      </c>
      <c r="AC21" s="115">
        <v>2491</v>
      </c>
      <c r="AD21" s="28"/>
    </row>
    <row r="22" spans="1:30" s="29" customFormat="1" ht="11.25">
      <c r="A22" s="31">
        <v>16</v>
      </c>
      <c r="B22" s="30"/>
      <c r="C22" s="51" t="s">
        <v>123</v>
      </c>
      <c r="D22" s="56" t="s">
        <v>131</v>
      </c>
      <c r="E22" s="84">
        <v>42468</v>
      </c>
      <c r="F22" s="53" t="s">
        <v>4</v>
      </c>
      <c r="G22" s="57">
        <v>164</v>
      </c>
      <c r="H22" s="57">
        <v>120</v>
      </c>
      <c r="I22" s="70">
        <v>120</v>
      </c>
      <c r="J22" s="55">
        <v>2</v>
      </c>
      <c r="K22" s="66">
        <v>6967.5</v>
      </c>
      <c r="L22" s="67">
        <v>791</v>
      </c>
      <c r="M22" s="66">
        <v>26228.25</v>
      </c>
      <c r="N22" s="67">
        <v>2218</v>
      </c>
      <c r="O22" s="66">
        <v>27879</v>
      </c>
      <c r="P22" s="67">
        <v>2483</v>
      </c>
      <c r="Q22" s="60">
        <f t="shared" si="0"/>
        <v>61074.75</v>
      </c>
      <c r="R22" s="61">
        <f t="shared" si="1"/>
        <v>5492</v>
      </c>
      <c r="S22" s="62">
        <f>R22/I22</f>
        <v>45.766666666666666</v>
      </c>
      <c r="T22" s="63">
        <v>12941</v>
      </c>
      <c r="U22" s="64">
        <f>IF(T22&lt;&gt;0,-(T22-R22)/T22,"")</f>
        <v>-0.5756123947144733</v>
      </c>
      <c r="V22" s="72">
        <v>80130.73</v>
      </c>
      <c r="W22" s="73">
        <v>7675</v>
      </c>
      <c r="X22" s="62">
        <f>W22/I22</f>
        <v>63.958333333333336</v>
      </c>
      <c r="Y22" s="58">
        <v>17434</v>
      </c>
      <c r="Z22" s="83">
        <f>IF(Y22&lt;&gt;0,-(Y22-W22)/Y22,"")</f>
        <v>-0.5597682688998509</v>
      </c>
      <c r="AA22" s="75">
        <v>272432.32</v>
      </c>
      <c r="AB22" s="76">
        <v>25109</v>
      </c>
      <c r="AC22" s="115">
        <v>2485</v>
      </c>
      <c r="AD22" s="28"/>
    </row>
    <row r="23" spans="1:30" s="29" customFormat="1" ht="11.25">
      <c r="A23" s="31">
        <v>17</v>
      </c>
      <c r="B23" s="30"/>
      <c r="C23" s="51" t="s">
        <v>110</v>
      </c>
      <c r="D23" s="56" t="s">
        <v>111</v>
      </c>
      <c r="E23" s="84">
        <v>42461</v>
      </c>
      <c r="F23" s="53" t="s">
        <v>55</v>
      </c>
      <c r="G23" s="57">
        <v>110</v>
      </c>
      <c r="H23" s="57">
        <v>24</v>
      </c>
      <c r="I23" s="70">
        <v>24</v>
      </c>
      <c r="J23" s="55">
        <v>3</v>
      </c>
      <c r="K23" s="66">
        <v>8303</v>
      </c>
      <c r="L23" s="67">
        <v>534</v>
      </c>
      <c r="M23" s="66">
        <v>12698</v>
      </c>
      <c r="N23" s="67">
        <v>810</v>
      </c>
      <c r="O23" s="66">
        <v>10183</v>
      </c>
      <c r="P23" s="67">
        <v>688</v>
      </c>
      <c r="Q23" s="60">
        <f t="shared" si="0"/>
        <v>31184</v>
      </c>
      <c r="R23" s="61">
        <f t="shared" si="1"/>
        <v>2032</v>
      </c>
      <c r="S23" s="62">
        <f>R23/I23</f>
        <v>84.66666666666667</v>
      </c>
      <c r="T23" s="63">
        <v>7048</v>
      </c>
      <c r="U23" s="64">
        <f>IF(T23&lt;&gt;0,-(T23-R23)/T23,"")</f>
        <v>-0.7116912599318955</v>
      </c>
      <c r="V23" s="72">
        <v>48351</v>
      </c>
      <c r="W23" s="74">
        <v>3326</v>
      </c>
      <c r="X23" s="62">
        <f>W23/I23</f>
        <v>138.58333333333334</v>
      </c>
      <c r="Y23" s="58">
        <v>12178</v>
      </c>
      <c r="Z23" s="83">
        <f>IF(Y23&lt;&gt;0,-(Y23-W23)/Y23,"")</f>
        <v>-0.726884545902447</v>
      </c>
      <c r="AA23" s="75">
        <v>501171</v>
      </c>
      <c r="AB23" s="76">
        <v>37905</v>
      </c>
      <c r="AC23" s="115">
        <v>2472</v>
      </c>
      <c r="AD23" s="28"/>
    </row>
    <row r="24" spans="1:30" s="29" customFormat="1" ht="11.25">
      <c r="A24" s="31">
        <v>18</v>
      </c>
      <c r="B24" s="30"/>
      <c r="C24" s="50" t="s">
        <v>79</v>
      </c>
      <c r="D24" s="52" t="s">
        <v>79</v>
      </c>
      <c r="E24" s="65">
        <v>42440</v>
      </c>
      <c r="F24" s="53" t="s">
        <v>5</v>
      </c>
      <c r="G24" s="54">
        <v>302</v>
      </c>
      <c r="H24" s="54">
        <v>26</v>
      </c>
      <c r="I24" s="70">
        <v>26</v>
      </c>
      <c r="J24" s="55">
        <v>6</v>
      </c>
      <c r="K24" s="66">
        <v>6059</v>
      </c>
      <c r="L24" s="67">
        <v>472</v>
      </c>
      <c r="M24" s="66">
        <v>11815.5</v>
      </c>
      <c r="N24" s="67">
        <v>867</v>
      </c>
      <c r="O24" s="66">
        <v>10003</v>
      </c>
      <c r="P24" s="67">
        <v>715</v>
      </c>
      <c r="Q24" s="60">
        <f t="shared" si="0"/>
        <v>27877.5</v>
      </c>
      <c r="R24" s="61">
        <f t="shared" si="1"/>
        <v>2054</v>
      </c>
      <c r="S24" s="62">
        <f>R24/I24</f>
        <v>79</v>
      </c>
      <c r="T24" s="63">
        <v>9410</v>
      </c>
      <c r="U24" s="64">
        <f>IF(T24&lt;&gt;0,-(T24-R24)/T24,"")</f>
        <v>-0.7817215727948991</v>
      </c>
      <c r="V24" s="72">
        <v>46352</v>
      </c>
      <c r="W24" s="73">
        <v>3541</v>
      </c>
      <c r="X24" s="62">
        <f>W24/I24</f>
        <v>136.19230769230768</v>
      </c>
      <c r="Y24" s="80">
        <v>15868</v>
      </c>
      <c r="Z24" s="83">
        <f>IF(Y24&lt;&gt;0,-(Y24-W24)/Y24,"")</f>
        <v>-0.7768464834887825</v>
      </c>
      <c r="AA24" s="77">
        <v>4744368.57</v>
      </c>
      <c r="AB24" s="78">
        <v>410197</v>
      </c>
      <c r="AC24" s="115">
        <v>2433</v>
      </c>
      <c r="AD24" s="28"/>
    </row>
    <row r="25" spans="1:30" s="29" customFormat="1" ht="11.25">
      <c r="A25" s="31">
        <v>19</v>
      </c>
      <c r="B25" s="30"/>
      <c r="C25" s="51" t="s">
        <v>124</v>
      </c>
      <c r="D25" s="56" t="s">
        <v>124</v>
      </c>
      <c r="E25" s="84">
        <v>42468</v>
      </c>
      <c r="F25" s="53" t="s">
        <v>55</v>
      </c>
      <c r="G25" s="57">
        <v>95</v>
      </c>
      <c r="H25" s="57">
        <v>47</v>
      </c>
      <c r="I25" s="70">
        <v>47</v>
      </c>
      <c r="J25" s="55">
        <v>2</v>
      </c>
      <c r="K25" s="66">
        <v>5741</v>
      </c>
      <c r="L25" s="67">
        <v>353</v>
      </c>
      <c r="M25" s="66">
        <v>9300</v>
      </c>
      <c r="N25" s="67">
        <v>513</v>
      </c>
      <c r="O25" s="66">
        <v>7591</v>
      </c>
      <c r="P25" s="67">
        <v>483</v>
      </c>
      <c r="Q25" s="60">
        <f t="shared" si="0"/>
        <v>22632</v>
      </c>
      <c r="R25" s="61">
        <f t="shared" si="1"/>
        <v>1349</v>
      </c>
      <c r="S25" s="62">
        <f>R25/I25</f>
        <v>28.70212765957447</v>
      </c>
      <c r="T25" s="63">
        <v>6275</v>
      </c>
      <c r="U25" s="64">
        <f>IF(T25&lt;&gt;0,-(T25-R25)/T25,"")</f>
        <v>-0.7850199203187251</v>
      </c>
      <c r="V25" s="72">
        <v>34800</v>
      </c>
      <c r="W25" s="74">
        <v>2189</v>
      </c>
      <c r="X25" s="62">
        <f>W25/I25</f>
        <v>46.57446808510638</v>
      </c>
      <c r="Y25" s="58">
        <v>9793</v>
      </c>
      <c r="Z25" s="83">
        <f>IF(Y25&lt;&gt;0,-(Y25-W25)/Y25,"")</f>
        <v>-0.7764729909118758</v>
      </c>
      <c r="AA25" s="75">
        <v>168759</v>
      </c>
      <c r="AB25" s="76">
        <v>11982</v>
      </c>
      <c r="AC25" s="115">
        <v>2486</v>
      </c>
      <c r="AD25" s="28"/>
    </row>
    <row r="26" spans="1:30" s="29" customFormat="1" ht="11.25">
      <c r="A26" s="31">
        <v>20</v>
      </c>
      <c r="B26" s="30"/>
      <c r="C26" s="50" t="s">
        <v>118</v>
      </c>
      <c r="D26" s="52" t="s">
        <v>118</v>
      </c>
      <c r="E26" s="65">
        <v>42468</v>
      </c>
      <c r="F26" s="53" t="s">
        <v>5</v>
      </c>
      <c r="G26" s="54">
        <v>147</v>
      </c>
      <c r="H26" s="54">
        <v>75</v>
      </c>
      <c r="I26" s="70">
        <v>75</v>
      </c>
      <c r="J26" s="55">
        <v>2</v>
      </c>
      <c r="K26" s="66">
        <v>3489</v>
      </c>
      <c r="L26" s="67">
        <v>343</v>
      </c>
      <c r="M26" s="66">
        <v>7602.48</v>
      </c>
      <c r="N26" s="67">
        <v>730</v>
      </c>
      <c r="O26" s="66">
        <v>9312</v>
      </c>
      <c r="P26" s="67">
        <v>922</v>
      </c>
      <c r="Q26" s="60">
        <f t="shared" si="0"/>
        <v>20403.48</v>
      </c>
      <c r="R26" s="61">
        <f t="shared" si="1"/>
        <v>1995</v>
      </c>
      <c r="S26" s="62">
        <f>R26/I26</f>
        <v>26.6</v>
      </c>
      <c r="T26" s="63">
        <v>8957</v>
      </c>
      <c r="U26" s="64">
        <f>IF(T26&lt;&gt;0,-(T26-R26)/T26,"")</f>
        <v>-0.7772691749469689</v>
      </c>
      <c r="V26" s="72">
        <v>32131.86</v>
      </c>
      <c r="W26" s="73">
        <v>3239</v>
      </c>
      <c r="X26" s="62">
        <f>W26/I26</f>
        <v>43.18666666666667</v>
      </c>
      <c r="Y26" s="80">
        <v>14375</v>
      </c>
      <c r="Z26" s="83">
        <f>IF(Y26&lt;&gt;0,-(Y26-W26)/Y26,"")</f>
        <v>-0.7746782608695653</v>
      </c>
      <c r="AA26" s="77">
        <v>184195.18</v>
      </c>
      <c r="AB26" s="78">
        <v>17614</v>
      </c>
      <c r="AC26" s="115">
        <v>2481</v>
      </c>
      <c r="AD26" s="28"/>
    </row>
    <row r="27" spans="1:30" s="29" customFormat="1" ht="11.25">
      <c r="A27" s="31">
        <v>21</v>
      </c>
      <c r="B27" s="30"/>
      <c r="C27" s="51" t="s">
        <v>122</v>
      </c>
      <c r="D27" s="56" t="s">
        <v>121</v>
      </c>
      <c r="E27" s="84">
        <v>42468</v>
      </c>
      <c r="F27" s="53" t="s">
        <v>4</v>
      </c>
      <c r="G27" s="57">
        <v>77</v>
      </c>
      <c r="H27" s="57">
        <v>23</v>
      </c>
      <c r="I27" s="70">
        <v>23</v>
      </c>
      <c r="J27" s="55">
        <v>2</v>
      </c>
      <c r="K27" s="66">
        <v>6093</v>
      </c>
      <c r="L27" s="67">
        <v>379</v>
      </c>
      <c r="M27" s="66">
        <v>8601</v>
      </c>
      <c r="N27" s="67">
        <v>541</v>
      </c>
      <c r="O27" s="66">
        <v>6121</v>
      </c>
      <c r="P27" s="67">
        <v>406</v>
      </c>
      <c r="Q27" s="60">
        <f t="shared" si="0"/>
        <v>20815</v>
      </c>
      <c r="R27" s="61">
        <f t="shared" si="1"/>
        <v>1326</v>
      </c>
      <c r="S27" s="62">
        <f>R27/I27</f>
        <v>57.65217391304348</v>
      </c>
      <c r="T27" s="63">
        <v>5000</v>
      </c>
      <c r="U27" s="64">
        <f>IF(T27&lt;&gt;0,-(T27-R27)/T27,"")</f>
        <v>-0.7348</v>
      </c>
      <c r="V27" s="72">
        <v>32128</v>
      </c>
      <c r="W27" s="73">
        <v>2247</v>
      </c>
      <c r="X27" s="62">
        <f>W27/I27</f>
        <v>97.69565217391305</v>
      </c>
      <c r="Y27" s="58">
        <v>8554</v>
      </c>
      <c r="Z27" s="83">
        <f>IF(Y27&lt;&gt;0,-(Y27-W27)/Y27,"")</f>
        <v>-0.737315875613748</v>
      </c>
      <c r="AA27" s="75">
        <v>139399.8</v>
      </c>
      <c r="AB27" s="76">
        <v>10801</v>
      </c>
      <c r="AC27" s="115">
        <v>2484</v>
      </c>
      <c r="AD27" s="28"/>
    </row>
    <row r="28" spans="1:30" s="29" customFormat="1" ht="11.25">
      <c r="A28" s="31">
        <v>22</v>
      </c>
      <c r="B28" s="91" t="s">
        <v>24</v>
      </c>
      <c r="C28" s="50" t="s">
        <v>120</v>
      </c>
      <c r="D28" s="52" t="s">
        <v>120</v>
      </c>
      <c r="E28" s="65">
        <v>42468</v>
      </c>
      <c r="F28" s="53" t="s">
        <v>58</v>
      </c>
      <c r="G28" s="54">
        <v>44</v>
      </c>
      <c r="H28" s="54">
        <v>20</v>
      </c>
      <c r="I28" s="70">
        <v>20</v>
      </c>
      <c r="J28" s="55">
        <v>2</v>
      </c>
      <c r="K28" s="66">
        <v>3709</v>
      </c>
      <c r="L28" s="67">
        <v>323</v>
      </c>
      <c r="M28" s="66">
        <v>6357</v>
      </c>
      <c r="N28" s="67">
        <v>568</v>
      </c>
      <c r="O28" s="66">
        <v>7554</v>
      </c>
      <c r="P28" s="67">
        <v>670</v>
      </c>
      <c r="Q28" s="60">
        <f t="shared" si="0"/>
        <v>17620</v>
      </c>
      <c r="R28" s="61">
        <f t="shared" si="1"/>
        <v>1561</v>
      </c>
      <c r="S28" s="62">
        <f>R28/I28</f>
        <v>78.05</v>
      </c>
      <c r="T28" s="63">
        <v>3154</v>
      </c>
      <c r="U28" s="64">
        <f>IF(T28&lt;&gt;0,-(T28-R28)/T28,"")</f>
        <v>-0.5050729232720355</v>
      </c>
      <c r="V28" s="72">
        <v>26363</v>
      </c>
      <c r="W28" s="73">
        <v>2474</v>
      </c>
      <c r="X28" s="62">
        <f>W28/I28</f>
        <v>123.7</v>
      </c>
      <c r="Y28" s="80">
        <v>5646</v>
      </c>
      <c r="Z28" s="83">
        <f>IF(Y28&lt;&gt;0,-(Y28-W28)/Y28,"")</f>
        <v>-0.5618136733970953</v>
      </c>
      <c r="AA28" s="81">
        <v>86944</v>
      </c>
      <c r="AB28" s="82">
        <v>8120</v>
      </c>
      <c r="AC28" s="115">
        <v>2483</v>
      </c>
      <c r="AD28" s="28"/>
    </row>
    <row r="29" spans="1:30" s="29" customFormat="1" ht="11.25">
      <c r="A29" s="31">
        <v>23</v>
      </c>
      <c r="B29" s="30"/>
      <c r="C29" s="50" t="s">
        <v>53</v>
      </c>
      <c r="D29" s="52" t="s">
        <v>53</v>
      </c>
      <c r="E29" s="65">
        <v>42363</v>
      </c>
      <c r="F29" s="53" t="s">
        <v>143</v>
      </c>
      <c r="G29" s="54">
        <v>8</v>
      </c>
      <c r="H29" s="54">
        <v>10</v>
      </c>
      <c r="I29" s="70">
        <v>10</v>
      </c>
      <c r="J29" s="55">
        <v>2</v>
      </c>
      <c r="K29" s="66">
        <v>932.5</v>
      </c>
      <c r="L29" s="67">
        <v>83</v>
      </c>
      <c r="M29" s="66">
        <v>1598.5</v>
      </c>
      <c r="N29" s="67">
        <v>168</v>
      </c>
      <c r="O29" s="66">
        <v>2125</v>
      </c>
      <c r="P29" s="67">
        <v>194</v>
      </c>
      <c r="Q29" s="60">
        <f t="shared" si="0"/>
        <v>4656</v>
      </c>
      <c r="R29" s="61">
        <f t="shared" si="1"/>
        <v>445</v>
      </c>
      <c r="S29" s="62">
        <f>R29/I29</f>
        <v>44.5</v>
      </c>
      <c r="T29" s="63">
        <v>10</v>
      </c>
      <c r="U29" s="64">
        <f>IF(T29&lt;&gt;0,-(T29-R29)/T29,"")</f>
        <v>43.5</v>
      </c>
      <c r="V29" s="72">
        <v>19510.3</v>
      </c>
      <c r="W29" s="73">
        <v>1661</v>
      </c>
      <c r="X29" s="62">
        <f>W29/I29</f>
        <v>166.1</v>
      </c>
      <c r="Y29" s="80">
        <v>17</v>
      </c>
      <c r="Z29" s="83">
        <f>IF(Y29&lt;&gt;0,-(Y29-W29)/Y29,"")</f>
        <v>96.70588235294117</v>
      </c>
      <c r="AA29" s="77">
        <v>19680.3</v>
      </c>
      <c r="AB29" s="78">
        <v>1678</v>
      </c>
      <c r="AC29" s="115">
        <v>2401</v>
      </c>
      <c r="AD29" s="28"/>
    </row>
    <row r="30" spans="1:30" s="29" customFormat="1" ht="11.25">
      <c r="A30" s="31">
        <v>24</v>
      </c>
      <c r="B30" s="30"/>
      <c r="C30" s="50" t="s">
        <v>107</v>
      </c>
      <c r="D30" s="52" t="s">
        <v>107</v>
      </c>
      <c r="E30" s="65">
        <v>42461</v>
      </c>
      <c r="F30" s="53" t="s">
        <v>28</v>
      </c>
      <c r="G30" s="54">
        <v>17</v>
      </c>
      <c r="H30" s="54">
        <v>7</v>
      </c>
      <c r="I30" s="70">
        <v>7</v>
      </c>
      <c r="J30" s="55">
        <v>3</v>
      </c>
      <c r="K30" s="66">
        <v>1964</v>
      </c>
      <c r="L30" s="67">
        <v>120</v>
      </c>
      <c r="M30" s="66">
        <v>2391</v>
      </c>
      <c r="N30" s="67">
        <v>138</v>
      </c>
      <c r="O30" s="66">
        <v>2946.5</v>
      </c>
      <c r="P30" s="67">
        <v>198</v>
      </c>
      <c r="Q30" s="60">
        <f t="shared" si="0"/>
        <v>7301.5</v>
      </c>
      <c r="R30" s="61">
        <f t="shared" si="1"/>
        <v>456</v>
      </c>
      <c r="S30" s="62">
        <f>R30/I30</f>
        <v>65.14285714285714</v>
      </c>
      <c r="T30" s="63">
        <v>1325</v>
      </c>
      <c r="U30" s="64">
        <f>IF(T30&lt;&gt;0,-(T30-R30)/T30,"")</f>
        <v>-0.6558490566037736</v>
      </c>
      <c r="V30" s="72">
        <v>13215</v>
      </c>
      <c r="W30" s="73">
        <v>893</v>
      </c>
      <c r="X30" s="62">
        <f>W30/I30</f>
        <v>127.57142857142857</v>
      </c>
      <c r="Y30" s="80">
        <v>2208</v>
      </c>
      <c r="Z30" s="83">
        <f>IF(Y30&lt;&gt;0,-(Y30-W30)/Y30,"")</f>
        <v>-0.5955615942028986</v>
      </c>
      <c r="AA30" s="77">
        <v>120056.8</v>
      </c>
      <c r="AB30" s="78">
        <v>7939</v>
      </c>
      <c r="AC30" s="115">
        <v>2267</v>
      </c>
      <c r="AD30" s="28"/>
    </row>
    <row r="31" spans="1:30" s="29" customFormat="1" ht="11.25">
      <c r="A31" s="31">
        <v>25</v>
      </c>
      <c r="B31" s="30"/>
      <c r="C31" s="50" t="s">
        <v>94</v>
      </c>
      <c r="D31" s="52" t="s">
        <v>94</v>
      </c>
      <c r="E31" s="65">
        <v>42454</v>
      </c>
      <c r="F31" s="53" t="s">
        <v>60</v>
      </c>
      <c r="G31" s="54">
        <v>191</v>
      </c>
      <c r="H31" s="54">
        <v>11</v>
      </c>
      <c r="I31" s="70">
        <v>11</v>
      </c>
      <c r="J31" s="55">
        <v>3</v>
      </c>
      <c r="K31" s="66">
        <v>1442</v>
      </c>
      <c r="L31" s="67">
        <v>122</v>
      </c>
      <c r="M31" s="66">
        <v>2524</v>
      </c>
      <c r="N31" s="67">
        <v>216</v>
      </c>
      <c r="O31" s="66">
        <v>2872</v>
      </c>
      <c r="P31" s="67">
        <v>239</v>
      </c>
      <c r="Q31" s="60">
        <f t="shared" si="0"/>
        <v>6838</v>
      </c>
      <c r="R31" s="61">
        <f t="shared" si="1"/>
        <v>577</v>
      </c>
      <c r="S31" s="62">
        <f>R31/I31</f>
        <v>52.45454545454545</v>
      </c>
      <c r="T31" s="63">
        <v>1602</v>
      </c>
      <c r="U31" s="64">
        <f>IF(T31&lt;&gt;0,-(T31-R31)/T31,"")</f>
        <v>-0.6398252184769039</v>
      </c>
      <c r="V31" s="72">
        <v>9295</v>
      </c>
      <c r="W31" s="73">
        <v>786</v>
      </c>
      <c r="X31" s="62">
        <f>W31/I31</f>
        <v>71.45454545454545</v>
      </c>
      <c r="Y31" s="80">
        <v>2530</v>
      </c>
      <c r="Z31" s="83">
        <f>IF(Y31&lt;&gt;0,-(Y31-W31)/Y31,"")</f>
        <v>-0.6893280632411067</v>
      </c>
      <c r="AA31" s="77">
        <v>878926.21</v>
      </c>
      <c r="AB31" s="78">
        <v>80231</v>
      </c>
      <c r="AC31" s="115">
        <v>2467</v>
      </c>
      <c r="AD31" s="28"/>
    </row>
    <row r="32" spans="1:30" s="29" customFormat="1" ht="11.25">
      <c r="A32" s="31">
        <v>26</v>
      </c>
      <c r="B32" s="30"/>
      <c r="C32" s="50" t="s">
        <v>116</v>
      </c>
      <c r="D32" s="59" t="s">
        <v>27</v>
      </c>
      <c r="E32" s="65">
        <v>42468</v>
      </c>
      <c r="F32" s="53" t="s">
        <v>61</v>
      </c>
      <c r="G32" s="54">
        <v>11</v>
      </c>
      <c r="H32" s="54">
        <v>7</v>
      </c>
      <c r="I32" s="70">
        <v>7</v>
      </c>
      <c r="J32" s="55">
        <v>2</v>
      </c>
      <c r="K32" s="66">
        <v>1084</v>
      </c>
      <c r="L32" s="67">
        <v>115</v>
      </c>
      <c r="M32" s="66">
        <v>1784</v>
      </c>
      <c r="N32" s="67">
        <v>181</v>
      </c>
      <c r="O32" s="66">
        <v>1515</v>
      </c>
      <c r="P32" s="67">
        <v>153</v>
      </c>
      <c r="Q32" s="60">
        <f t="shared" si="0"/>
        <v>4383</v>
      </c>
      <c r="R32" s="61">
        <f t="shared" si="1"/>
        <v>449</v>
      </c>
      <c r="S32" s="62">
        <f>R32/I32</f>
        <v>64.14285714285714</v>
      </c>
      <c r="T32" s="63">
        <v>945</v>
      </c>
      <c r="U32" s="64">
        <f>IF(T32&lt;&gt;0,-(T32-R32)/T32,"")</f>
        <v>-0.5248677248677248</v>
      </c>
      <c r="V32" s="72">
        <v>8079.5</v>
      </c>
      <c r="W32" s="73">
        <v>846</v>
      </c>
      <c r="X32" s="62">
        <f>W32/I32</f>
        <v>120.85714285714286</v>
      </c>
      <c r="Y32" s="80">
        <v>1551</v>
      </c>
      <c r="Z32" s="83">
        <f>IF(Y32&lt;&gt;0,-(Y32-W32)/Y32,"")</f>
        <v>-0.45454545454545453</v>
      </c>
      <c r="AA32" s="77">
        <v>25199.5</v>
      </c>
      <c r="AB32" s="78">
        <v>2526</v>
      </c>
      <c r="AC32" s="115">
        <v>2476</v>
      </c>
      <c r="AD32" s="28"/>
    </row>
    <row r="33" spans="1:30" s="29" customFormat="1" ht="11.25">
      <c r="A33" s="31">
        <v>27</v>
      </c>
      <c r="B33" s="30"/>
      <c r="C33" s="50" t="s">
        <v>52</v>
      </c>
      <c r="D33" s="52" t="s">
        <v>52</v>
      </c>
      <c r="E33" s="65">
        <v>42363</v>
      </c>
      <c r="F33" s="53" t="s">
        <v>141</v>
      </c>
      <c r="G33" s="54">
        <v>8</v>
      </c>
      <c r="H33" s="54">
        <v>8</v>
      </c>
      <c r="I33" s="70">
        <v>8</v>
      </c>
      <c r="J33" s="55">
        <v>2</v>
      </c>
      <c r="K33" s="66">
        <v>676</v>
      </c>
      <c r="L33" s="67">
        <v>70</v>
      </c>
      <c r="M33" s="66">
        <v>1526</v>
      </c>
      <c r="N33" s="67">
        <v>120</v>
      </c>
      <c r="O33" s="66">
        <v>658</v>
      </c>
      <c r="P33" s="67">
        <v>51</v>
      </c>
      <c r="Q33" s="60">
        <f t="shared" si="0"/>
        <v>2860</v>
      </c>
      <c r="R33" s="61">
        <f t="shared" si="1"/>
        <v>241</v>
      </c>
      <c r="S33" s="62">
        <f>R33/I33</f>
        <v>30.125</v>
      </c>
      <c r="T33" s="63">
        <v>12</v>
      </c>
      <c r="U33" s="64">
        <f>IF(T33&lt;&gt;0,-(T33-R33)/T33,"")</f>
        <v>19.083333333333332</v>
      </c>
      <c r="V33" s="72">
        <v>5761.5</v>
      </c>
      <c r="W33" s="73">
        <v>495</v>
      </c>
      <c r="X33" s="62">
        <f>W33/I33</f>
        <v>61.875</v>
      </c>
      <c r="Y33" s="80">
        <v>14</v>
      </c>
      <c r="Z33" s="83">
        <f>IF(Y33&lt;&gt;0,-(Y33-W33)/Y33,"")</f>
        <v>34.357142857142854</v>
      </c>
      <c r="AA33" s="81">
        <v>5873.5</v>
      </c>
      <c r="AB33" s="82">
        <v>509</v>
      </c>
      <c r="AC33" s="115">
        <v>2399</v>
      </c>
      <c r="AD33" s="28"/>
    </row>
    <row r="34" spans="1:30" s="29" customFormat="1" ht="11.25">
      <c r="A34" s="31">
        <v>28</v>
      </c>
      <c r="B34" s="27"/>
      <c r="C34" s="51" t="s">
        <v>72</v>
      </c>
      <c r="D34" s="56" t="s">
        <v>72</v>
      </c>
      <c r="E34" s="84">
        <v>42419</v>
      </c>
      <c r="F34" s="53" t="s">
        <v>56</v>
      </c>
      <c r="G34" s="57">
        <v>369</v>
      </c>
      <c r="H34" s="57">
        <v>3</v>
      </c>
      <c r="I34" s="70">
        <v>3</v>
      </c>
      <c r="J34" s="55">
        <v>9</v>
      </c>
      <c r="K34" s="66">
        <v>581</v>
      </c>
      <c r="L34" s="67">
        <v>83</v>
      </c>
      <c r="M34" s="66">
        <v>672</v>
      </c>
      <c r="N34" s="67">
        <v>71</v>
      </c>
      <c r="O34" s="66">
        <v>635</v>
      </c>
      <c r="P34" s="67">
        <v>72</v>
      </c>
      <c r="Q34" s="60">
        <f t="shared" si="0"/>
        <v>1888</v>
      </c>
      <c r="R34" s="61">
        <f t="shared" si="1"/>
        <v>226</v>
      </c>
      <c r="S34" s="62">
        <f>R34/I34</f>
        <v>75.33333333333333</v>
      </c>
      <c r="T34" s="63">
        <v>1876</v>
      </c>
      <c r="U34" s="64">
        <f>IF(T34&lt;&gt;0,-(T34-R34)/T34,"")</f>
        <v>-0.8795309168443497</v>
      </c>
      <c r="V34" s="72">
        <v>4835</v>
      </c>
      <c r="W34" s="73">
        <v>667</v>
      </c>
      <c r="X34" s="62">
        <f>W34/I34</f>
        <v>222.33333333333334</v>
      </c>
      <c r="Y34" s="58">
        <v>2803</v>
      </c>
      <c r="Z34" s="83">
        <f>IF(Y34&lt;&gt;0,-(Y34-W34)/Y34,"")</f>
        <v>-0.7620406707099536</v>
      </c>
      <c r="AA34" s="75">
        <v>22733027</v>
      </c>
      <c r="AB34" s="76">
        <v>1982901</v>
      </c>
      <c r="AC34" s="115">
        <v>2429</v>
      </c>
      <c r="AD34" s="28"/>
    </row>
    <row r="35" spans="1:30" s="29" customFormat="1" ht="11.25">
      <c r="A35" s="31">
        <v>29</v>
      </c>
      <c r="B35" s="30"/>
      <c r="C35" s="50" t="s">
        <v>101</v>
      </c>
      <c r="D35" s="59" t="s">
        <v>102</v>
      </c>
      <c r="E35" s="65">
        <v>42461</v>
      </c>
      <c r="F35" s="53" t="s">
        <v>61</v>
      </c>
      <c r="G35" s="54">
        <v>12</v>
      </c>
      <c r="H35" s="54">
        <v>6</v>
      </c>
      <c r="I35" s="70">
        <v>6</v>
      </c>
      <c r="J35" s="55">
        <v>3</v>
      </c>
      <c r="K35" s="66">
        <v>463</v>
      </c>
      <c r="L35" s="67">
        <v>41</v>
      </c>
      <c r="M35" s="66">
        <v>542</v>
      </c>
      <c r="N35" s="67">
        <v>53</v>
      </c>
      <c r="O35" s="66">
        <v>333</v>
      </c>
      <c r="P35" s="67">
        <v>44</v>
      </c>
      <c r="Q35" s="60">
        <f t="shared" si="0"/>
        <v>1338</v>
      </c>
      <c r="R35" s="61">
        <f t="shared" si="1"/>
        <v>138</v>
      </c>
      <c r="S35" s="62">
        <f>R35/I35</f>
        <v>23</v>
      </c>
      <c r="T35" s="63">
        <v>452</v>
      </c>
      <c r="U35" s="64">
        <f>IF(T35&lt;&gt;0,-(T35-R35)/T35,"")</f>
        <v>-0.6946902654867256</v>
      </c>
      <c r="V35" s="72">
        <v>4387</v>
      </c>
      <c r="W35" s="73">
        <v>501</v>
      </c>
      <c r="X35" s="62">
        <f>W35/I35</f>
        <v>83.5</v>
      </c>
      <c r="Y35" s="80">
        <v>757</v>
      </c>
      <c r="Z35" s="83">
        <f>IF(Y35&lt;&gt;0,-(Y35-W35)/Y35,"")</f>
        <v>-0.3381770145310436</v>
      </c>
      <c r="AA35" s="77">
        <v>27902.9</v>
      </c>
      <c r="AB35" s="78">
        <v>2638</v>
      </c>
      <c r="AC35" s="115">
        <v>2474</v>
      </c>
      <c r="AD35" s="28"/>
    </row>
    <row r="36" spans="1:30" s="29" customFormat="1" ht="11.25">
      <c r="A36" s="31">
        <v>30</v>
      </c>
      <c r="B36" s="91" t="s">
        <v>24</v>
      </c>
      <c r="C36" s="50" t="s">
        <v>138</v>
      </c>
      <c r="D36" s="59" t="s">
        <v>138</v>
      </c>
      <c r="E36" s="65">
        <v>42475</v>
      </c>
      <c r="F36" s="53" t="s">
        <v>61</v>
      </c>
      <c r="G36" s="54">
        <v>8</v>
      </c>
      <c r="H36" s="54">
        <v>9</v>
      </c>
      <c r="I36" s="70">
        <v>9</v>
      </c>
      <c r="J36" s="55">
        <v>1</v>
      </c>
      <c r="K36" s="66">
        <v>316</v>
      </c>
      <c r="L36" s="67">
        <v>31</v>
      </c>
      <c r="M36" s="66">
        <v>163</v>
      </c>
      <c r="N36" s="67">
        <v>13</v>
      </c>
      <c r="O36" s="66">
        <v>141</v>
      </c>
      <c r="P36" s="67">
        <v>11</v>
      </c>
      <c r="Q36" s="60">
        <f t="shared" si="0"/>
        <v>620</v>
      </c>
      <c r="R36" s="61">
        <f t="shared" si="1"/>
        <v>55</v>
      </c>
      <c r="S36" s="62">
        <f>R36/I36</f>
        <v>6.111111111111111</v>
      </c>
      <c r="T36" s="63"/>
      <c r="U36" s="64"/>
      <c r="V36" s="72">
        <v>3333.5</v>
      </c>
      <c r="W36" s="73">
        <v>294</v>
      </c>
      <c r="X36" s="62">
        <f>W36/I36</f>
        <v>32.666666666666664</v>
      </c>
      <c r="Y36" s="80"/>
      <c r="Z36" s="83"/>
      <c r="AA36" s="77">
        <v>3333.5</v>
      </c>
      <c r="AB36" s="78">
        <v>294</v>
      </c>
      <c r="AC36" s="115">
        <v>2487</v>
      </c>
      <c r="AD36" s="28"/>
    </row>
    <row r="37" spans="1:30" s="29" customFormat="1" ht="11.25">
      <c r="A37" s="31">
        <v>31</v>
      </c>
      <c r="B37" s="30"/>
      <c r="C37" s="50" t="s">
        <v>114</v>
      </c>
      <c r="D37" s="52" t="s">
        <v>114</v>
      </c>
      <c r="E37" s="65">
        <v>42468</v>
      </c>
      <c r="F37" s="53" t="s">
        <v>57</v>
      </c>
      <c r="G37" s="54">
        <v>21</v>
      </c>
      <c r="H37" s="54">
        <v>10</v>
      </c>
      <c r="I37" s="70">
        <v>10</v>
      </c>
      <c r="J37" s="55">
        <v>2</v>
      </c>
      <c r="K37" s="66">
        <v>484</v>
      </c>
      <c r="L37" s="67">
        <v>67</v>
      </c>
      <c r="M37" s="66">
        <v>512</v>
      </c>
      <c r="N37" s="67">
        <v>74</v>
      </c>
      <c r="O37" s="66">
        <v>657</v>
      </c>
      <c r="P37" s="67">
        <v>94</v>
      </c>
      <c r="Q37" s="60">
        <f t="shared" si="0"/>
        <v>1653</v>
      </c>
      <c r="R37" s="61">
        <f t="shared" si="1"/>
        <v>235</v>
      </c>
      <c r="S37" s="62">
        <f>R37/I37</f>
        <v>23.5</v>
      </c>
      <c r="T37" s="63">
        <v>162</v>
      </c>
      <c r="U37" s="64">
        <f>IF(T37&lt;&gt;0,-(T37-R37)/T37,"")</f>
        <v>0.4506172839506173</v>
      </c>
      <c r="V37" s="72">
        <v>3022</v>
      </c>
      <c r="W37" s="73">
        <v>394</v>
      </c>
      <c r="X37" s="62">
        <f>W37/I37</f>
        <v>39.4</v>
      </c>
      <c r="Y37" s="80">
        <v>267</v>
      </c>
      <c r="Z37" s="83">
        <f>IF(Y37&lt;&gt;0,-(Y37-W37)/Y37,"")</f>
        <v>0.4756554307116105</v>
      </c>
      <c r="AA37" s="77">
        <v>5852</v>
      </c>
      <c r="AB37" s="78">
        <v>661</v>
      </c>
      <c r="AC37" s="115">
        <v>2479</v>
      </c>
      <c r="AD37" s="28"/>
    </row>
    <row r="38" spans="1:30" s="29" customFormat="1" ht="11.25">
      <c r="A38" s="31">
        <v>32</v>
      </c>
      <c r="B38" s="30"/>
      <c r="C38" s="51" t="s">
        <v>95</v>
      </c>
      <c r="D38" s="84" t="s">
        <v>96</v>
      </c>
      <c r="E38" s="84">
        <v>42454</v>
      </c>
      <c r="F38" s="53" t="s">
        <v>4</v>
      </c>
      <c r="G38" s="57">
        <v>14</v>
      </c>
      <c r="H38" s="57">
        <v>1</v>
      </c>
      <c r="I38" s="70">
        <v>1</v>
      </c>
      <c r="J38" s="55">
        <v>3</v>
      </c>
      <c r="K38" s="66">
        <v>0</v>
      </c>
      <c r="L38" s="67">
        <v>0</v>
      </c>
      <c r="M38" s="66">
        <v>0</v>
      </c>
      <c r="N38" s="67">
        <v>0</v>
      </c>
      <c r="O38" s="66">
        <v>0</v>
      </c>
      <c r="P38" s="67">
        <v>0</v>
      </c>
      <c r="Q38" s="60">
        <f t="shared" si="0"/>
        <v>0</v>
      </c>
      <c r="R38" s="61">
        <f t="shared" si="1"/>
        <v>0</v>
      </c>
      <c r="S38" s="62">
        <f>R38/I38</f>
        <v>0</v>
      </c>
      <c r="T38" s="63">
        <v>426</v>
      </c>
      <c r="U38" s="64">
        <f>IF(T38&lt;&gt;0,-(T38-R38)/T38,"")</f>
        <v>-1</v>
      </c>
      <c r="V38" s="72">
        <v>3000</v>
      </c>
      <c r="W38" s="73">
        <v>300</v>
      </c>
      <c r="X38" s="62">
        <f>W38/I38</f>
        <v>300</v>
      </c>
      <c r="Y38" s="58">
        <v>696</v>
      </c>
      <c r="Z38" s="83">
        <f>IF(Y38&lt;&gt;0,-(Y38-W38)/Y38,"")</f>
        <v>-0.5689655172413793</v>
      </c>
      <c r="AA38" s="75">
        <v>49351.399999999994</v>
      </c>
      <c r="AB38" s="76">
        <v>3722</v>
      </c>
      <c r="AC38" s="115">
        <v>2466</v>
      </c>
      <c r="AD38" s="28"/>
    </row>
    <row r="39" spans="1:30" s="29" customFormat="1" ht="11.25">
      <c r="A39" s="31">
        <v>33</v>
      </c>
      <c r="B39" s="30"/>
      <c r="C39" s="50" t="s">
        <v>104</v>
      </c>
      <c r="D39" s="52" t="s">
        <v>105</v>
      </c>
      <c r="E39" s="65">
        <v>42461</v>
      </c>
      <c r="F39" s="53" t="s">
        <v>60</v>
      </c>
      <c r="G39" s="54">
        <v>40</v>
      </c>
      <c r="H39" s="54">
        <v>9</v>
      </c>
      <c r="I39" s="70">
        <v>9</v>
      </c>
      <c r="J39" s="55">
        <v>2</v>
      </c>
      <c r="K39" s="66">
        <v>1974</v>
      </c>
      <c r="L39" s="67">
        <v>328</v>
      </c>
      <c r="M39" s="66">
        <v>212</v>
      </c>
      <c r="N39" s="67">
        <v>25</v>
      </c>
      <c r="O39" s="66">
        <v>169</v>
      </c>
      <c r="P39" s="67">
        <v>19</v>
      </c>
      <c r="Q39" s="60">
        <f t="shared" si="0"/>
        <v>2355</v>
      </c>
      <c r="R39" s="61">
        <f t="shared" si="1"/>
        <v>372</v>
      </c>
      <c r="S39" s="62">
        <f>R39/I39</f>
        <v>41.333333333333336</v>
      </c>
      <c r="T39" s="63">
        <v>426</v>
      </c>
      <c r="U39" s="64">
        <f>IF(T39&lt;&gt;0,-(T39-R39)/T39,"")</f>
        <v>-0.1267605633802817</v>
      </c>
      <c r="V39" s="72">
        <v>2732</v>
      </c>
      <c r="W39" s="73">
        <v>420</v>
      </c>
      <c r="X39" s="62">
        <f>W39/I39</f>
        <v>46.666666666666664</v>
      </c>
      <c r="Y39" s="80">
        <v>580</v>
      </c>
      <c r="Z39" s="83">
        <f>IF(Y39&lt;&gt;0,-(Y39-W39)/Y39,"")</f>
        <v>-0.27586206896551724</v>
      </c>
      <c r="AA39" s="77">
        <v>56374.5</v>
      </c>
      <c r="AB39" s="78">
        <v>7738</v>
      </c>
      <c r="AC39" s="115">
        <v>2471</v>
      </c>
      <c r="AD39" s="28"/>
    </row>
    <row r="40" spans="1:30" s="29" customFormat="1" ht="11.25">
      <c r="A40" s="31">
        <v>34</v>
      </c>
      <c r="B40" s="30"/>
      <c r="C40" s="51" t="s">
        <v>80</v>
      </c>
      <c r="D40" s="56" t="s">
        <v>81</v>
      </c>
      <c r="E40" s="84">
        <v>42440</v>
      </c>
      <c r="F40" s="53" t="s">
        <v>4</v>
      </c>
      <c r="G40" s="57">
        <v>235</v>
      </c>
      <c r="H40" s="57">
        <v>3</v>
      </c>
      <c r="I40" s="70">
        <v>3</v>
      </c>
      <c r="J40" s="55">
        <v>6</v>
      </c>
      <c r="K40" s="66">
        <v>215</v>
      </c>
      <c r="L40" s="67">
        <v>23</v>
      </c>
      <c r="M40" s="66">
        <v>606.5</v>
      </c>
      <c r="N40" s="67">
        <v>58</v>
      </c>
      <c r="O40" s="66">
        <v>616</v>
      </c>
      <c r="P40" s="67">
        <v>57</v>
      </c>
      <c r="Q40" s="60">
        <f t="shared" si="0"/>
        <v>1437.5</v>
      </c>
      <c r="R40" s="61">
        <f t="shared" si="1"/>
        <v>138</v>
      </c>
      <c r="S40" s="62">
        <f>R40/I40</f>
        <v>46</v>
      </c>
      <c r="T40" s="63">
        <v>691</v>
      </c>
      <c r="U40" s="64">
        <f>IF(T40&lt;&gt;0,-(T40-R40)/T40,"")</f>
        <v>-0.8002894356005789</v>
      </c>
      <c r="V40" s="72">
        <v>2678</v>
      </c>
      <c r="W40" s="73">
        <v>296</v>
      </c>
      <c r="X40" s="62">
        <f>W40/I40</f>
        <v>98.66666666666667</v>
      </c>
      <c r="Y40" s="58">
        <v>1252</v>
      </c>
      <c r="Z40" s="83">
        <f>IF(Y40&lt;&gt;0,-(Y40-W40)/Y40,"")</f>
        <v>-0.7635782747603834</v>
      </c>
      <c r="AA40" s="75">
        <v>2640937.08</v>
      </c>
      <c r="AB40" s="76">
        <v>222257</v>
      </c>
      <c r="AC40" s="115">
        <v>2450</v>
      </c>
      <c r="AD40" s="28"/>
    </row>
    <row r="41" spans="1:30" s="29" customFormat="1" ht="11.25">
      <c r="A41" s="31">
        <v>35</v>
      </c>
      <c r="B41" s="30"/>
      <c r="C41" s="50" t="s">
        <v>77</v>
      </c>
      <c r="D41" s="59" t="s">
        <v>78</v>
      </c>
      <c r="E41" s="65">
        <v>42447</v>
      </c>
      <c r="F41" s="53" t="s">
        <v>61</v>
      </c>
      <c r="G41" s="54">
        <v>17</v>
      </c>
      <c r="H41" s="54">
        <v>2</v>
      </c>
      <c r="I41" s="70">
        <v>2</v>
      </c>
      <c r="J41" s="55">
        <v>4</v>
      </c>
      <c r="K41" s="66">
        <v>458</v>
      </c>
      <c r="L41" s="67">
        <v>55</v>
      </c>
      <c r="M41" s="66">
        <v>972</v>
      </c>
      <c r="N41" s="67">
        <v>101</v>
      </c>
      <c r="O41" s="66">
        <v>732</v>
      </c>
      <c r="P41" s="67">
        <v>96</v>
      </c>
      <c r="Q41" s="60">
        <f t="shared" si="0"/>
        <v>2162</v>
      </c>
      <c r="R41" s="61">
        <f t="shared" si="1"/>
        <v>252</v>
      </c>
      <c r="S41" s="62">
        <f>R41/I41</f>
        <v>126</v>
      </c>
      <c r="T41" s="63">
        <v>252</v>
      </c>
      <c r="U41" s="64">
        <f>IF(T41&lt;&gt;0,-(T41-R41)/T41,"")</f>
        <v>0</v>
      </c>
      <c r="V41" s="72">
        <v>2448</v>
      </c>
      <c r="W41" s="73">
        <v>480</v>
      </c>
      <c r="X41" s="62">
        <f>W41/I41</f>
        <v>240</v>
      </c>
      <c r="Y41" s="80">
        <v>574</v>
      </c>
      <c r="Z41" s="83">
        <f>IF(Y41&lt;&gt;0,-(Y41-W41)/Y41,"")</f>
        <v>-0.16376306620209058</v>
      </c>
      <c r="AA41" s="77">
        <v>45080.5</v>
      </c>
      <c r="AB41" s="78">
        <v>4042</v>
      </c>
      <c r="AC41" s="115">
        <v>2455</v>
      </c>
      <c r="AD41" s="28"/>
    </row>
    <row r="42" spans="1:30" s="29" customFormat="1" ht="11.25">
      <c r="A42" s="31">
        <v>36</v>
      </c>
      <c r="B42" s="27"/>
      <c r="C42" s="51" t="s">
        <v>67</v>
      </c>
      <c r="D42" s="56" t="s">
        <v>67</v>
      </c>
      <c r="E42" s="84">
        <v>42398</v>
      </c>
      <c r="F42" s="53" t="s">
        <v>56</v>
      </c>
      <c r="G42" s="57">
        <v>16</v>
      </c>
      <c r="H42" s="57">
        <v>1</v>
      </c>
      <c r="I42" s="70">
        <v>1</v>
      </c>
      <c r="J42" s="55">
        <v>12</v>
      </c>
      <c r="K42" s="66">
        <v>350</v>
      </c>
      <c r="L42" s="67">
        <v>10</v>
      </c>
      <c r="M42" s="66">
        <v>350</v>
      </c>
      <c r="N42" s="67">
        <v>10</v>
      </c>
      <c r="O42" s="66">
        <v>665</v>
      </c>
      <c r="P42" s="67">
        <v>19</v>
      </c>
      <c r="Q42" s="60">
        <f t="shared" si="0"/>
        <v>1365</v>
      </c>
      <c r="R42" s="61">
        <f t="shared" si="1"/>
        <v>39</v>
      </c>
      <c r="S42" s="62">
        <f>R42/I42</f>
        <v>39</v>
      </c>
      <c r="T42" s="63">
        <v>222</v>
      </c>
      <c r="U42" s="64">
        <f>IF(T42&lt;&gt;0,-(T42-R42)/T42,"")</f>
        <v>-0.8243243243243243</v>
      </c>
      <c r="V42" s="72">
        <v>2427</v>
      </c>
      <c r="W42" s="73">
        <v>75</v>
      </c>
      <c r="X42" s="62">
        <f>W42/I42</f>
        <v>75</v>
      </c>
      <c r="Y42" s="58">
        <v>332</v>
      </c>
      <c r="Z42" s="83">
        <f>IF(Y42&lt;&gt;0,-(Y42-W42)/Y42,"")</f>
        <v>-0.7740963855421686</v>
      </c>
      <c r="AA42" s="75">
        <v>797942</v>
      </c>
      <c r="AB42" s="76">
        <v>44978</v>
      </c>
      <c r="AC42" s="115">
        <v>2415</v>
      </c>
      <c r="AD42" s="28"/>
    </row>
    <row r="43" spans="1:30" s="29" customFormat="1" ht="11.25">
      <c r="A43" s="31">
        <v>37</v>
      </c>
      <c r="B43" s="27"/>
      <c r="C43" s="51" t="s">
        <v>66</v>
      </c>
      <c r="D43" s="56" t="s">
        <v>66</v>
      </c>
      <c r="E43" s="84">
        <v>42391</v>
      </c>
      <c r="F43" s="53" t="s">
        <v>56</v>
      </c>
      <c r="G43" s="57">
        <v>232</v>
      </c>
      <c r="H43" s="57">
        <v>1</v>
      </c>
      <c r="I43" s="70">
        <v>1</v>
      </c>
      <c r="J43" s="55">
        <v>8</v>
      </c>
      <c r="K43" s="66">
        <v>420</v>
      </c>
      <c r="L43" s="67">
        <v>42</v>
      </c>
      <c r="M43" s="66">
        <v>640</v>
      </c>
      <c r="N43" s="67">
        <v>64</v>
      </c>
      <c r="O43" s="66">
        <v>600</v>
      </c>
      <c r="P43" s="67">
        <v>60</v>
      </c>
      <c r="Q43" s="60">
        <f t="shared" si="0"/>
        <v>1660</v>
      </c>
      <c r="R43" s="61">
        <f t="shared" si="1"/>
        <v>166</v>
      </c>
      <c r="S43" s="62">
        <f>R43/I43</f>
        <v>166</v>
      </c>
      <c r="T43" s="63">
        <v>83</v>
      </c>
      <c r="U43" s="64">
        <f>IF(T43&lt;&gt;0,-(T43-R43)/T43,"")</f>
        <v>1</v>
      </c>
      <c r="V43" s="72">
        <v>2380</v>
      </c>
      <c r="W43" s="73">
        <v>238</v>
      </c>
      <c r="X43" s="62">
        <f>W43/I43</f>
        <v>238</v>
      </c>
      <c r="Y43" s="58">
        <v>307</v>
      </c>
      <c r="Z43" s="83">
        <f>IF(Y43&lt;&gt;0,-(Y43-W43)/Y43,"")</f>
        <v>-0.2247557003257329</v>
      </c>
      <c r="AA43" s="75">
        <v>2368691</v>
      </c>
      <c r="AB43" s="76">
        <v>218438</v>
      </c>
      <c r="AC43" s="115">
        <v>2406</v>
      </c>
      <c r="AD43" s="28"/>
    </row>
    <row r="44" spans="1:30" s="29" customFormat="1" ht="11.25">
      <c r="A44" s="31">
        <v>38</v>
      </c>
      <c r="B44" s="27"/>
      <c r="C44" s="51" t="s">
        <v>89</v>
      </c>
      <c r="D44" s="56" t="s">
        <v>89</v>
      </c>
      <c r="E44" s="84">
        <v>42447</v>
      </c>
      <c r="F44" s="53" t="s">
        <v>56</v>
      </c>
      <c r="G44" s="57">
        <v>182</v>
      </c>
      <c r="H44" s="57">
        <v>1</v>
      </c>
      <c r="I44" s="70">
        <v>1</v>
      </c>
      <c r="J44" s="55">
        <v>5</v>
      </c>
      <c r="K44" s="66">
        <v>382</v>
      </c>
      <c r="L44" s="67">
        <v>86</v>
      </c>
      <c r="M44" s="66">
        <v>202</v>
      </c>
      <c r="N44" s="67">
        <v>43</v>
      </c>
      <c r="O44" s="66">
        <v>0</v>
      </c>
      <c r="P44" s="67">
        <v>0</v>
      </c>
      <c r="Q44" s="60">
        <f t="shared" si="0"/>
        <v>584</v>
      </c>
      <c r="R44" s="61">
        <f t="shared" si="1"/>
        <v>129</v>
      </c>
      <c r="S44" s="62">
        <f>R44/I44</f>
        <v>129</v>
      </c>
      <c r="T44" s="63">
        <v>352</v>
      </c>
      <c r="U44" s="64">
        <f>IF(T44&lt;&gt;0,-(T44-R44)/T44,"")</f>
        <v>-0.6335227272727273</v>
      </c>
      <c r="V44" s="72">
        <v>2347</v>
      </c>
      <c r="W44" s="73">
        <v>775</v>
      </c>
      <c r="X44" s="62">
        <f>W44/I44</f>
        <v>775</v>
      </c>
      <c r="Y44" s="58">
        <v>596</v>
      </c>
      <c r="Z44" s="83">
        <f>IF(Y44&lt;&gt;0,-(Y44-W44)/Y44,"")</f>
        <v>0.30033557046979864</v>
      </c>
      <c r="AA44" s="75">
        <v>500730</v>
      </c>
      <c r="AB44" s="76">
        <v>44165</v>
      </c>
      <c r="AC44" s="115">
        <v>2452</v>
      </c>
      <c r="AD44" s="28"/>
    </row>
    <row r="45" spans="1:30" s="29" customFormat="1" ht="11.25">
      <c r="A45" s="31">
        <v>39</v>
      </c>
      <c r="B45" s="30"/>
      <c r="C45" s="50" t="s">
        <v>63</v>
      </c>
      <c r="D45" s="52" t="s">
        <v>63</v>
      </c>
      <c r="E45" s="65">
        <v>42384</v>
      </c>
      <c r="F45" s="53" t="s">
        <v>5</v>
      </c>
      <c r="G45" s="54">
        <v>340</v>
      </c>
      <c r="H45" s="54">
        <v>1</v>
      </c>
      <c r="I45" s="70">
        <v>1</v>
      </c>
      <c r="J45" s="55">
        <v>10</v>
      </c>
      <c r="K45" s="66">
        <v>0</v>
      </c>
      <c r="L45" s="67">
        <v>0</v>
      </c>
      <c r="M45" s="66">
        <v>0</v>
      </c>
      <c r="N45" s="67">
        <v>0</v>
      </c>
      <c r="O45" s="66">
        <v>0</v>
      </c>
      <c r="P45" s="67">
        <v>0</v>
      </c>
      <c r="Q45" s="60">
        <f t="shared" si="0"/>
        <v>0</v>
      </c>
      <c r="R45" s="61">
        <f t="shared" si="1"/>
        <v>0</v>
      </c>
      <c r="S45" s="62">
        <f>R45/I45</f>
        <v>0</v>
      </c>
      <c r="T45" s="63">
        <v>20</v>
      </c>
      <c r="U45" s="64">
        <f>IF(T45&lt;&gt;0,-(T45-R45)/T45,"")</f>
        <v>-1</v>
      </c>
      <c r="V45" s="72">
        <v>2274</v>
      </c>
      <c r="W45" s="73">
        <v>362</v>
      </c>
      <c r="X45" s="62">
        <f>W45/I45</f>
        <v>362</v>
      </c>
      <c r="Y45" s="80">
        <v>1061</v>
      </c>
      <c r="Z45" s="83">
        <f>IF(Y45&lt;&gt;0,-(Y45-W45)/Y45,"")</f>
        <v>-0.6588124410933082</v>
      </c>
      <c r="AA45" s="77">
        <v>23067445.05</v>
      </c>
      <c r="AB45" s="78">
        <v>2061355</v>
      </c>
      <c r="AC45" s="115">
        <v>2402</v>
      </c>
      <c r="AD45" s="28"/>
    </row>
    <row r="46" spans="1:30" s="29" customFormat="1" ht="11.25">
      <c r="A46" s="31">
        <v>40</v>
      </c>
      <c r="B46" s="30"/>
      <c r="C46" s="51" t="s">
        <v>73</v>
      </c>
      <c r="D46" s="56" t="s">
        <v>74</v>
      </c>
      <c r="E46" s="84">
        <v>42426</v>
      </c>
      <c r="F46" s="53" t="s">
        <v>4</v>
      </c>
      <c r="G46" s="57">
        <v>286</v>
      </c>
      <c r="H46" s="57">
        <v>1</v>
      </c>
      <c r="I46" s="70">
        <v>1</v>
      </c>
      <c r="J46" s="55">
        <v>8</v>
      </c>
      <c r="K46" s="66">
        <v>0</v>
      </c>
      <c r="L46" s="67">
        <v>0</v>
      </c>
      <c r="M46" s="66">
        <v>0</v>
      </c>
      <c r="N46" s="67">
        <v>0</v>
      </c>
      <c r="O46" s="66">
        <v>1800</v>
      </c>
      <c r="P46" s="67">
        <v>180</v>
      </c>
      <c r="Q46" s="60">
        <f t="shared" si="0"/>
        <v>1800</v>
      </c>
      <c r="R46" s="61">
        <f t="shared" si="1"/>
        <v>180</v>
      </c>
      <c r="S46" s="62">
        <f>R46/I46</f>
        <v>180</v>
      </c>
      <c r="T46" s="63">
        <v>570</v>
      </c>
      <c r="U46" s="64">
        <f>IF(T46&lt;&gt;0,-(T46-R46)/T46,"")</f>
        <v>-0.6842105263157895</v>
      </c>
      <c r="V46" s="72">
        <v>1800</v>
      </c>
      <c r="W46" s="73">
        <v>180</v>
      </c>
      <c r="X46" s="62">
        <f>W46/I46</f>
        <v>180</v>
      </c>
      <c r="Y46" s="58">
        <v>872</v>
      </c>
      <c r="Z46" s="83">
        <f>IF(Y46&lt;&gt;0,-(Y46-W46)/Y46,"")</f>
        <v>-0.7935779816513762</v>
      </c>
      <c r="AA46" s="75">
        <v>4773896.319999999</v>
      </c>
      <c r="AB46" s="76">
        <v>362859</v>
      </c>
      <c r="AC46" s="115">
        <v>2434</v>
      </c>
      <c r="AD46" s="28"/>
    </row>
    <row r="47" spans="1:30" s="29" customFormat="1" ht="11.25">
      <c r="A47" s="31">
        <v>41</v>
      </c>
      <c r="B47" s="30"/>
      <c r="C47" s="50" t="s">
        <v>36</v>
      </c>
      <c r="D47" s="52" t="s">
        <v>37</v>
      </c>
      <c r="E47" s="65">
        <v>41698</v>
      </c>
      <c r="F47" s="53" t="s">
        <v>61</v>
      </c>
      <c r="G47" s="54">
        <v>3</v>
      </c>
      <c r="H47" s="54">
        <v>1</v>
      </c>
      <c r="I47" s="70">
        <v>1</v>
      </c>
      <c r="J47" s="55">
        <v>10</v>
      </c>
      <c r="K47" s="66">
        <v>0</v>
      </c>
      <c r="L47" s="67">
        <v>0</v>
      </c>
      <c r="M47" s="66">
        <v>0</v>
      </c>
      <c r="N47" s="67">
        <v>0</v>
      </c>
      <c r="O47" s="66">
        <v>0</v>
      </c>
      <c r="P47" s="67">
        <v>0</v>
      </c>
      <c r="Q47" s="60">
        <f t="shared" si="0"/>
        <v>0</v>
      </c>
      <c r="R47" s="61">
        <f t="shared" si="1"/>
        <v>0</v>
      </c>
      <c r="S47" s="62">
        <f>R47/I47</f>
        <v>0</v>
      </c>
      <c r="T47" s="63">
        <v>0</v>
      </c>
      <c r="U47" s="64">
        <f>IF(T47&lt;&gt;0,-(T47-R47)/T47,"")</f>
      </c>
      <c r="V47" s="72">
        <v>1782</v>
      </c>
      <c r="W47" s="73">
        <v>356</v>
      </c>
      <c r="X47" s="62">
        <f>W47/I47</f>
        <v>356</v>
      </c>
      <c r="Y47" s="80">
        <v>17</v>
      </c>
      <c r="Z47" s="83">
        <f>IF(Y47&lt;&gt;0,-(Y47-W47)/Y47,"")</f>
        <v>19.941176470588236</v>
      </c>
      <c r="AA47" s="77">
        <v>24475.27</v>
      </c>
      <c r="AB47" s="78">
        <v>2880</v>
      </c>
      <c r="AC47" s="115">
        <v>1738</v>
      </c>
      <c r="AD47" s="28"/>
    </row>
    <row r="48" spans="1:30" s="29" customFormat="1" ht="11.25">
      <c r="A48" s="31">
        <v>42</v>
      </c>
      <c r="B48" s="30"/>
      <c r="C48" s="51" t="s">
        <v>108</v>
      </c>
      <c r="D48" s="56" t="s">
        <v>109</v>
      </c>
      <c r="E48" s="84">
        <v>42461</v>
      </c>
      <c r="F48" s="53" t="s">
        <v>4</v>
      </c>
      <c r="G48" s="57">
        <v>86</v>
      </c>
      <c r="H48" s="57">
        <v>1</v>
      </c>
      <c r="I48" s="70">
        <v>1</v>
      </c>
      <c r="J48" s="55">
        <v>3</v>
      </c>
      <c r="K48" s="66">
        <v>225</v>
      </c>
      <c r="L48" s="67">
        <v>12</v>
      </c>
      <c r="M48" s="66">
        <v>501</v>
      </c>
      <c r="N48" s="67">
        <v>26</v>
      </c>
      <c r="O48" s="66">
        <v>213.5</v>
      </c>
      <c r="P48" s="67">
        <v>12</v>
      </c>
      <c r="Q48" s="60">
        <f t="shared" si="0"/>
        <v>939.5</v>
      </c>
      <c r="R48" s="61">
        <f t="shared" si="1"/>
        <v>50</v>
      </c>
      <c r="S48" s="62">
        <f>R48/I48</f>
        <v>50</v>
      </c>
      <c r="T48" s="63">
        <v>517</v>
      </c>
      <c r="U48" s="64">
        <f>IF(T48&lt;&gt;0,-(T48-R48)/T48,"")</f>
        <v>-0.9032882011605415</v>
      </c>
      <c r="V48" s="72">
        <v>1653.5</v>
      </c>
      <c r="W48" s="73">
        <v>91</v>
      </c>
      <c r="X48" s="62">
        <f>W48/I48</f>
        <v>91</v>
      </c>
      <c r="Y48" s="58">
        <v>771</v>
      </c>
      <c r="Z48" s="83">
        <f>IF(Y48&lt;&gt;0,-(Y48-W48)/Y48,"")</f>
        <v>-0.8819714656290532</v>
      </c>
      <c r="AA48" s="75">
        <v>92459.58</v>
      </c>
      <c r="AB48" s="76">
        <v>6721</v>
      </c>
      <c r="AC48" s="115">
        <v>2469</v>
      </c>
      <c r="AD48" s="28"/>
    </row>
    <row r="49" spans="1:30" s="29" customFormat="1" ht="11.25">
      <c r="A49" s="31">
        <v>43</v>
      </c>
      <c r="B49" s="30"/>
      <c r="C49" s="50" t="s">
        <v>99</v>
      </c>
      <c r="D49" s="52" t="s">
        <v>100</v>
      </c>
      <c r="E49" s="65">
        <v>42461</v>
      </c>
      <c r="F49" s="53" t="s">
        <v>59</v>
      </c>
      <c r="G49" s="54">
        <v>38</v>
      </c>
      <c r="H49" s="54">
        <v>2</v>
      </c>
      <c r="I49" s="70">
        <v>2</v>
      </c>
      <c r="J49" s="55">
        <v>3</v>
      </c>
      <c r="K49" s="66">
        <v>0</v>
      </c>
      <c r="L49" s="67">
        <v>0</v>
      </c>
      <c r="M49" s="66">
        <v>0</v>
      </c>
      <c r="N49" s="67">
        <v>0</v>
      </c>
      <c r="O49" s="66">
        <v>0</v>
      </c>
      <c r="P49" s="67">
        <v>0</v>
      </c>
      <c r="Q49" s="60">
        <f t="shared" si="0"/>
        <v>0</v>
      </c>
      <c r="R49" s="61">
        <f t="shared" si="1"/>
        <v>0</v>
      </c>
      <c r="S49" s="62">
        <f>R49/I49</f>
        <v>0</v>
      </c>
      <c r="T49" s="63">
        <v>495</v>
      </c>
      <c r="U49" s="64">
        <f>IF(T49&lt;&gt;0,-(T49-R49)/T49,"")</f>
        <v>-1</v>
      </c>
      <c r="V49" s="72">
        <v>1585</v>
      </c>
      <c r="W49" s="74">
        <v>102</v>
      </c>
      <c r="X49" s="62">
        <f>W49/I49</f>
        <v>51</v>
      </c>
      <c r="Y49" s="80">
        <v>847</v>
      </c>
      <c r="Z49" s="83">
        <f>IF(Y49&lt;&gt;0,-(Y49-W49)/Y49,"")</f>
        <v>-0.8795749704840614</v>
      </c>
      <c r="AA49" s="75">
        <v>71462.8</v>
      </c>
      <c r="AB49" s="76">
        <v>5134</v>
      </c>
      <c r="AC49" s="115">
        <v>2473</v>
      </c>
      <c r="AD49" s="28"/>
    </row>
    <row r="50" spans="1:30" s="29" customFormat="1" ht="11.25">
      <c r="A50" s="31">
        <v>44</v>
      </c>
      <c r="B50" s="30"/>
      <c r="C50" s="50" t="s">
        <v>26</v>
      </c>
      <c r="D50" s="59" t="s">
        <v>26</v>
      </c>
      <c r="E50" s="65">
        <v>42020</v>
      </c>
      <c r="F50" s="53" t="s">
        <v>61</v>
      </c>
      <c r="G50" s="54">
        <v>21</v>
      </c>
      <c r="H50" s="54">
        <v>1</v>
      </c>
      <c r="I50" s="70">
        <v>1</v>
      </c>
      <c r="J50" s="55">
        <v>21</v>
      </c>
      <c r="K50" s="66">
        <v>0</v>
      </c>
      <c r="L50" s="67">
        <v>0</v>
      </c>
      <c r="M50" s="66">
        <v>0</v>
      </c>
      <c r="N50" s="67">
        <v>0</v>
      </c>
      <c r="O50" s="66">
        <v>0</v>
      </c>
      <c r="P50" s="67">
        <v>0</v>
      </c>
      <c r="Q50" s="60">
        <f t="shared" si="0"/>
        <v>0</v>
      </c>
      <c r="R50" s="61">
        <f t="shared" si="1"/>
        <v>0</v>
      </c>
      <c r="S50" s="62">
        <f>R50/I50</f>
        <v>0</v>
      </c>
      <c r="T50" s="63">
        <v>0</v>
      </c>
      <c r="U50" s="64">
        <f>IF(T50&lt;&gt;0,-(T50-R50)/T50,"")</f>
      </c>
      <c r="V50" s="72">
        <v>1425.6</v>
      </c>
      <c r="W50" s="73">
        <v>285</v>
      </c>
      <c r="X50" s="62">
        <f>W50/I50</f>
        <v>285</v>
      </c>
      <c r="Y50" s="80">
        <v>1188</v>
      </c>
      <c r="Z50" s="83">
        <f>IF(Y50&lt;&gt;0,-(Y50-W50)/Y50,"")</f>
        <v>-0.76010101010101</v>
      </c>
      <c r="AA50" s="77">
        <v>1830586</v>
      </c>
      <c r="AB50" s="78">
        <v>125451</v>
      </c>
      <c r="AC50" s="115">
        <v>2008</v>
      </c>
      <c r="AD50" s="28"/>
    </row>
    <row r="51" spans="1:30" s="29" customFormat="1" ht="11.25">
      <c r="A51" s="31">
        <v>45</v>
      </c>
      <c r="B51" s="30"/>
      <c r="C51" s="50" t="s">
        <v>45</v>
      </c>
      <c r="D51" s="52" t="s">
        <v>46</v>
      </c>
      <c r="E51" s="65">
        <v>42307</v>
      </c>
      <c r="F51" s="53" t="s">
        <v>61</v>
      </c>
      <c r="G51" s="54">
        <v>10</v>
      </c>
      <c r="H51" s="54">
        <v>1</v>
      </c>
      <c r="I51" s="70">
        <v>1</v>
      </c>
      <c r="J51" s="55">
        <v>8</v>
      </c>
      <c r="K51" s="77">
        <v>0</v>
      </c>
      <c r="L51" s="78">
        <v>0</v>
      </c>
      <c r="M51" s="77">
        <v>0</v>
      </c>
      <c r="N51" s="78">
        <v>0</v>
      </c>
      <c r="O51" s="77">
        <v>0</v>
      </c>
      <c r="P51" s="78">
        <v>0</v>
      </c>
      <c r="Q51" s="60">
        <f t="shared" si="0"/>
        <v>0</v>
      </c>
      <c r="R51" s="61">
        <f t="shared" si="1"/>
        <v>0</v>
      </c>
      <c r="S51" s="62">
        <f>R51/I51</f>
        <v>0</v>
      </c>
      <c r="T51" s="63">
        <v>0</v>
      </c>
      <c r="U51" s="64">
        <f>IF(T51&lt;&gt;0,-(T51-R51)/T51,"")</f>
      </c>
      <c r="V51" s="72">
        <v>1425.6</v>
      </c>
      <c r="W51" s="73">
        <v>285</v>
      </c>
      <c r="X51" s="62">
        <f>W51/I51</f>
        <v>285</v>
      </c>
      <c r="Y51" s="80">
        <v>143</v>
      </c>
      <c r="Z51" s="83">
        <f>IF(Y51&lt;&gt;0,-(Y51-W51)/Y51,"")</f>
        <v>0.993006993006993</v>
      </c>
      <c r="AA51" s="77">
        <v>26103.53</v>
      </c>
      <c r="AB51" s="78">
        <v>3151</v>
      </c>
      <c r="AC51" s="115">
        <v>2319</v>
      </c>
      <c r="AD51" s="28"/>
    </row>
    <row r="52" spans="1:30" s="29" customFormat="1" ht="11.25">
      <c r="A52" s="31">
        <v>46</v>
      </c>
      <c r="B52" s="30"/>
      <c r="C52" s="51" t="s">
        <v>64</v>
      </c>
      <c r="D52" s="56" t="s">
        <v>65</v>
      </c>
      <c r="E52" s="84">
        <v>42391</v>
      </c>
      <c r="F52" s="53" t="s">
        <v>4</v>
      </c>
      <c r="G52" s="57">
        <v>136</v>
      </c>
      <c r="H52" s="57">
        <v>1</v>
      </c>
      <c r="I52" s="70">
        <v>1</v>
      </c>
      <c r="J52" s="55">
        <v>13</v>
      </c>
      <c r="K52" s="66">
        <v>163</v>
      </c>
      <c r="L52" s="67">
        <v>17</v>
      </c>
      <c r="M52" s="66">
        <v>186</v>
      </c>
      <c r="N52" s="67">
        <v>18</v>
      </c>
      <c r="O52" s="66">
        <v>238.5</v>
      </c>
      <c r="P52" s="67">
        <v>24</v>
      </c>
      <c r="Q52" s="60">
        <f t="shared" si="0"/>
        <v>587.5</v>
      </c>
      <c r="R52" s="61">
        <f t="shared" si="1"/>
        <v>59</v>
      </c>
      <c r="S52" s="62">
        <f>R52/I52</f>
        <v>59</v>
      </c>
      <c r="T52" s="63">
        <v>46</v>
      </c>
      <c r="U52" s="64">
        <f>IF(T52&lt;&gt;0,-(T52-R52)/T52,"")</f>
        <v>0.2826086956521739</v>
      </c>
      <c r="V52" s="72">
        <v>1342.05</v>
      </c>
      <c r="W52" s="73">
        <v>138</v>
      </c>
      <c r="X52" s="62">
        <f>W52/I52</f>
        <v>138</v>
      </c>
      <c r="Y52" s="58">
        <v>83</v>
      </c>
      <c r="Z52" s="83">
        <f>IF(Y52&lt;&gt;0,-(Y52-W52)/Y52,"")</f>
        <v>0.6626506024096386</v>
      </c>
      <c r="AA52" s="75">
        <v>8846629.86</v>
      </c>
      <c r="AB52" s="76">
        <v>632235</v>
      </c>
      <c r="AC52" s="115">
        <v>2396</v>
      </c>
      <c r="AD52" s="28"/>
    </row>
    <row r="53" spans="1:30" s="29" customFormat="1" ht="11.25">
      <c r="A53" s="31">
        <v>47</v>
      </c>
      <c r="B53" s="30"/>
      <c r="C53" s="50" t="s">
        <v>38</v>
      </c>
      <c r="D53" s="52" t="s">
        <v>38</v>
      </c>
      <c r="E53" s="65">
        <v>42174</v>
      </c>
      <c r="F53" s="53" t="s">
        <v>59</v>
      </c>
      <c r="G53" s="54">
        <v>46</v>
      </c>
      <c r="H53" s="54">
        <v>1</v>
      </c>
      <c r="I53" s="70">
        <v>1</v>
      </c>
      <c r="J53" s="55">
        <v>7</v>
      </c>
      <c r="K53" s="66">
        <v>0</v>
      </c>
      <c r="L53" s="67">
        <v>0</v>
      </c>
      <c r="M53" s="66">
        <v>0</v>
      </c>
      <c r="N53" s="67">
        <v>0</v>
      </c>
      <c r="O53" s="66">
        <v>0</v>
      </c>
      <c r="P53" s="67">
        <v>0</v>
      </c>
      <c r="Q53" s="60">
        <f t="shared" si="0"/>
        <v>0</v>
      </c>
      <c r="R53" s="61">
        <f t="shared" si="1"/>
        <v>0</v>
      </c>
      <c r="S53" s="62">
        <f>R53/I53</f>
        <v>0</v>
      </c>
      <c r="T53" s="63">
        <v>0</v>
      </c>
      <c r="U53" s="64">
        <f>IF(T53&lt;&gt;0,-(T53-R53)/T53,"")</f>
      </c>
      <c r="V53" s="72">
        <v>1188</v>
      </c>
      <c r="W53" s="73">
        <v>238</v>
      </c>
      <c r="X53" s="62">
        <f>W53/I53</f>
        <v>238</v>
      </c>
      <c r="Y53" s="80">
        <v>356</v>
      </c>
      <c r="Z53" s="83">
        <f>IF(Y53&lt;&gt;0,-(Y53-W53)/Y53,"")</f>
        <v>-0.33146067415730335</v>
      </c>
      <c r="AA53" s="79">
        <v>63922.560000000005</v>
      </c>
      <c r="AB53" s="80">
        <v>7206</v>
      </c>
      <c r="AC53" s="115">
        <v>2182</v>
      </c>
      <c r="AD53" s="28"/>
    </row>
    <row r="54" spans="1:30" s="29" customFormat="1" ht="11.25">
      <c r="A54" s="31">
        <v>48</v>
      </c>
      <c r="B54" s="30"/>
      <c r="C54" s="50" t="s">
        <v>92</v>
      </c>
      <c r="D54" s="59" t="s">
        <v>93</v>
      </c>
      <c r="E54" s="65">
        <v>42454</v>
      </c>
      <c r="F54" s="53" t="s">
        <v>61</v>
      </c>
      <c r="G54" s="54">
        <v>23</v>
      </c>
      <c r="H54" s="54">
        <v>4</v>
      </c>
      <c r="I54" s="70">
        <v>4</v>
      </c>
      <c r="J54" s="55">
        <v>4</v>
      </c>
      <c r="K54" s="66">
        <v>48</v>
      </c>
      <c r="L54" s="67">
        <v>4</v>
      </c>
      <c r="M54" s="66">
        <v>26</v>
      </c>
      <c r="N54" s="67">
        <v>2</v>
      </c>
      <c r="O54" s="66">
        <v>50</v>
      </c>
      <c r="P54" s="67">
        <v>4</v>
      </c>
      <c r="Q54" s="60">
        <f t="shared" si="0"/>
        <v>124</v>
      </c>
      <c r="R54" s="61">
        <f t="shared" si="1"/>
        <v>10</v>
      </c>
      <c r="S54" s="62">
        <f>R54/I54</f>
        <v>2.5</v>
      </c>
      <c r="T54" s="63">
        <v>205</v>
      </c>
      <c r="U54" s="64">
        <f>IF(T54&lt;&gt;0,-(T54-R54)/T54,"")</f>
        <v>-0.9512195121951219</v>
      </c>
      <c r="V54" s="72">
        <v>1165</v>
      </c>
      <c r="W54" s="73">
        <v>104</v>
      </c>
      <c r="X54" s="62">
        <f>W54/I54</f>
        <v>26</v>
      </c>
      <c r="Y54" s="80">
        <v>331</v>
      </c>
      <c r="Z54" s="83">
        <f>IF(Y54&lt;&gt;0,-(Y54-W54)/Y54,"")</f>
        <v>-0.6858006042296072</v>
      </c>
      <c r="AA54" s="77">
        <v>55286</v>
      </c>
      <c r="AB54" s="78">
        <v>4534</v>
      </c>
      <c r="AC54" s="115">
        <v>2465</v>
      </c>
      <c r="AD54" s="28"/>
    </row>
    <row r="55" spans="1:30" s="29" customFormat="1" ht="11.25">
      <c r="A55" s="31">
        <v>49</v>
      </c>
      <c r="B55" s="30"/>
      <c r="C55" s="50" t="s">
        <v>119</v>
      </c>
      <c r="D55" s="52"/>
      <c r="E55" s="65">
        <v>42468</v>
      </c>
      <c r="F55" s="53" t="s">
        <v>60</v>
      </c>
      <c r="G55" s="54">
        <v>40</v>
      </c>
      <c r="H55" s="54">
        <v>6</v>
      </c>
      <c r="I55" s="70">
        <v>6</v>
      </c>
      <c r="J55" s="55">
        <v>1</v>
      </c>
      <c r="K55" s="66">
        <v>118</v>
      </c>
      <c r="L55" s="67">
        <v>12</v>
      </c>
      <c r="M55" s="66">
        <v>140</v>
      </c>
      <c r="N55" s="67">
        <v>14</v>
      </c>
      <c r="O55" s="66">
        <v>348</v>
      </c>
      <c r="P55" s="67">
        <v>34</v>
      </c>
      <c r="Q55" s="60">
        <f t="shared" si="0"/>
        <v>606</v>
      </c>
      <c r="R55" s="61">
        <f t="shared" si="1"/>
        <v>60</v>
      </c>
      <c r="S55" s="62">
        <f>R55/I55</f>
        <v>10</v>
      </c>
      <c r="T55" s="63">
        <v>1419</v>
      </c>
      <c r="U55" s="64">
        <f>IF(T55&lt;&gt;0,-(T55-R55)/T55,"")</f>
        <v>-0.9577167019027484</v>
      </c>
      <c r="V55" s="72">
        <v>1030</v>
      </c>
      <c r="W55" s="73">
        <v>107</v>
      </c>
      <c r="X55" s="62">
        <f>W55/I55</f>
        <v>17.833333333333332</v>
      </c>
      <c r="Y55" s="80">
        <v>2235</v>
      </c>
      <c r="Z55" s="83">
        <f>IF(Y55&lt;&gt;0,-(Y55-W55)/Y55,"")</f>
        <v>-0.9521252796420582</v>
      </c>
      <c r="AA55" s="77">
        <v>22857.93</v>
      </c>
      <c r="AB55" s="78">
        <v>2372</v>
      </c>
      <c r="AC55" s="115">
        <v>2459</v>
      </c>
      <c r="AD55" s="28"/>
    </row>
    <row r="56" spans="1:30" s="29" customFormat="1" ht="11.25">
      <c r="A56" s="31">
        <v>50</v>
      </c>
      <c r="B56" s="30"/>
      <c r="C56" s="50" t="s">
        <v>41</v>
      </c>
      <c r="D56" s="52" t="s">
        <v>42</v>
      </c>
      <c r="E56" s="65">
        <v>42258</v>
      </c>
      <c r="F56" s="53" t="s">
        <v>59</v>
      </c>
      <c r="G56" s="54">
        <v>49</v>
      </c>
      <c r="H56" s="54">
        <v>1</v>
      </c>
      <c r="I56" s="70">
        <v>1</v>
      </c>
      <c r="J56" s="55">
        <v>24</v>
      </c>
      <c r="K56" s="77">
        <v>0</v>
      </c>
      <c r="L56" s="78">
        <v>0</v>
      </c>
      <c r="M56" s="77">
        <v>0</v>
      </c>
      <c r="N56" s="78">
        <v>0</v>
      </c>
      <c r="O56" s="77">
        <v>0</v>
      </c>
      <c r="P56" s="78">
        <v>0</v>
      </c>
      <c r="Q56" s="60">
        <f t="shared" si="0"/>
        <v>0</v>
      </c>
      <c r="R56" s="61">
        <f t="shared" si="1"/>
        <v>0</v>
      </c>
      <c r="S56" s="62">
        <f>R56/I56</f>
        <v>0</v>
      </c>
      <c r="T56" s="63">
        <v>0</v>
      </c>
      <c r="U56" s="64">
        <f>IF(T56&lt;&gt;0,-(T56-R56)/T56,"")</f>
      </c>
      <c r="V56" s="72">
        <v>958</v>
      </c>
      <c r="W56" s="73">
        <v>157</v>
      </c>
      <c r="X56" s="62">
        <f>W56/I56</f>
        <v>157</v>
      </c>
      <c r="Y56" s="80">
        <v>190</v>
      </c>
      <c r="Z56" s="83">
        <f>IF(Y56&lt;&gt;0,-(Y56-W56)/Y56,"")</f>
        <v>-0.1736842105263158</v>
      </c>
      <c r="AA56" s="79">
        <v>618553.0299999999</v>
      </c>
      <c r="AB56" s="80">
        <v>55321</v>
      </c>
      <c r="AC56" s="115">
        <v>2271</v>
      </c>
      <c r="AD56" s="28"/>
    </row>
    <row r="57" spans="1:30" s="29" customFormat="1" ht="11.25">
      <c r="A57" s="31">
        <v>51</v>
      </c>
      <c r="B57" s="30"/>
      <c r="C57" s="50" t="s">
        <v>34</v>
      </c>
      <c r="D57" s="52" t="s">
        <v>35</v>
      </c>
      <c r="E57" s="65">
        <v>41845</v>
      </c>
      <c r="F57" s="53" t="s">
        <v>61</v>
      </c>
      <c r="G57" s="54">
        <v>6</v>
      </c>
      <c r="H57" s="54">
        <v>1</v>
      </c>
      <c r="I57" s="70">
        <v>1</v>
      </c>
      <c r="J57" s="55">
        <v>6</v>
      </c>
      <c r="K57" s="66">
        <v>0</v>
      </c>
      <c r="L57" s="67">
        <v>0</v>
      </c>
      <c r="M57" s="66">
        <v>0</v>
      </c>
      <c r="N57" s="67">
        <v>0</v>
      </c>
      <c r="O57" s="66">
        <v>0</v>
      </c>
      <c r="P57" s="67">
        <v>0</v>
      </c>
      <c r="Q57" s="60">
        <f t="shared" si="0"/>
        <v>0</v>
      </c>
      <c r="R57" s="61">
        <f t="shared" si="1"/>
        <v>0</v>
      </c>
      <c r="S57" s="62">
        <f>R57/I57</f>
        <v>0</v>
      </c>
      <c r="T57" s="63">
        <v>0</v>
      </c>
      <c r="U57" s="64">
        <f>IF(T57&lt;&gt;0,-(T57-R57)/T57,"")</f>
      </c>
      <c r="V57" s="72">
        <v>950.4</v>
      </c>
      <c r="W57" s="73">
        <v>190</v>
      </c>
      <c r="X57" s="62">
        <f>W57/I57</f>
        <v>190</v>
      </c>
      <c r="Y57" s="80">
        <v>0</v>
      </c>
      <c r="Z57" s="83">
        <f>IF(Y57&lt;&gt;0,-(Y57-W57)/Y57,"")</f>
      </c>
      <c r="AA57" s="77">
        <v>14854.119999999999</v>
      </c>
      <c r="AB57" s="78">
        <v>1370</v>
      </c>
      <c r="AC57" s="115">
        <v>1866</v>
      </c>
      <c r="AD57" s="28"/>
    </row>
    <row r="58" spans="1:30" s="29" customFormat="1" ht="11.25">
      <c r="A58" s="31">
        <v>52</v>
      </c>
      <c r="B58" s="30"/>
      <c r="C58" s="50" t="s">
        <v>91</v>
      </c>
      <c r="D58" s="59" t="s">
        <v>91</v>
      </c>
      <c r="E58" s="65">
        <v>42452</v>
      </c>
      <c r="F58" s="53" t="s">
        <v>62</v>
      </c>
      <c r="G58" s="54">
        <v>64</v>
      </c>
      <c r="H58" s="54">
        <v>1</v>
      </c>
      <c r="I58" s="70">
        <v>1</v>
      </c>
      <c r="J58" s="55">
        <v>4</v>
      </c>
      <c r="K58" s="66">
        <v>112</v>
      </c>
      <c r="L58" s="67">
        <v>12</v>
      </c>
      <c r="M58" s="66">
        <v>230</v>
      </c>
      <c r="N58" s="67">
        <v>27</v>
      </c>
      <c r="O58" s="66">
        <v>192</v>
      </c>
      <c r="P58" s="67">
        <v>22</v>
      </c>
      <c r="Q58" s="60">
        <f t="shared" si="0"/>
        <v>534</v>
      </c>
      <c r="R58" s="61">
        <f t="shared" si="1"/>
        <v>61</v>
      </c>
      <c r="S58" s="62">
        <f>R58/I58</f>
        <v>61</v>
      </c>
      <c r="T58" s="63">
        <v>316</v>
      </c>
      <c r="U58" s="64">
        <f>IF(T58&lt;&gt;0,-(T58-R58)/T58,"")</f>
        <v>-0.8069620253164557</v>
      </c>
      <c r="V58" s="72">
        <v>820</v>
      </c>
      <c r="W58" s="73">
        <v>94</v>
      </c>
      <c r="X58" s="62">
        <f>W58/I58</f>
        <v>94</v>
      </c>
      <c r="Y58" s="80">
        <v>457</v>
      </c>
      <c r="Z58" s="83">
        <f>IF(Y58&lt;&gt;0,-(Y58-W58)/Y58,"")</f>
        <v>-0.7943107221006565</v>
      </c>
      <c r="AA58" s="77">
        <v>106701.82</v>
      </c>
      <c r="AB58" s="78">
        <v>10931</v>
      </c>
      <c r="AC58" s="115">
        <v>2464</v>
      </c>
      <c r="AD58" s="28"/>
    </row>
    <row r="59" spans="1:30" s="29" customFormat="1" ht="11.25">
      <c r="A59" s="31">
        <v>53</v>
      </c>
      <c r="B59" s="27"/>
      <c r="C59" s="51" t="s">
        <v>32</v>
      </c>
      <c r="D59" s="56" t="s">
        <v>33</v>
      </c>
      <c r="E59" s="84">
        <v>42090</v>
      </c>
      <c r="F59" s="53" t="s">
        <v>4</v>
      </c>
      <c r="G59" s="57">
        <v>203</v>
      </c>
      <c r="H59" s="57">
        <v>1</v>
      </c>
      <c r="I59" s="70">
        <v>1</v>
      </c>
      <c r="J59" s="55">
        <v>22</v>
      </c>
      <c r="K59" s="66">
        <v>0</v>
      </c>
      <c r="L59" s="67">
        <v>0</v>
      </c>
      <c r="M59" s="66">
        <v>0</v>
      </c>
      <c r="N59" s="67">
        <v>0</v>
      </c>
      <c r="O59" s="66">
        <v>750</v>
      </c>
      <c r="P59" s="67">
        <v>51</v>
      </c>
      <c r="Q59" s="60">
        <f t="shared" si="0"/>
        <v>750</v>
      </c>
      <c r="R59" s="61">
        <f t="shared" si="1"/>
        <v>51</v>
      </c>
      <c r="S59" s="62">
        <f>R59/I59</f>
        <v>51</v>
      </c>
      <c r="T59" s="63">
        <v>150</v>
      </c>
      <c r="U59" s="64">
        <f>IF(T59&lt;&gt;0,-(T59-R59)/T59,"")</f>
        <v>-0.66</v>
      </c>
      <c r="V59" s="72">
        <v>750</v>
      </c>
      <c r="W59" s="74">
        <v>51</v>
      </c>
      <c r="X59" s="62">
        <f>W59/I59</f>
        <v>51</v>
      </c>
      <c r="Y59" s="58">
        <v>150</v>
      </c>
      <c r="Z59" s="83">
        <f>IF(Y59&lt;&gt;0,-(Y59-W59)/Y59,"")</f>
        <v>-0.66</v>
      </c>
      <c r="AA59" s="75">
        <v>2509208.79</v>
      </c>
      <c r="AB59" s="76">
        <v>201983</v>
      </c>
      <c r="AC59" s="115">
        <v>2076</v>
      </c>
      <c r="AD59" s="28"/>
    </row>
    <row r="60" spans="1:30" s="29" customFormat="1" ht="11.25">
      <c r="A60" s="31">
        <v>54</v>
      </c>
      <c r="B60" s="30"/>
      <c r="C60" s="50" t="s">
        <v>84</v>
      </c>
      <c r="D60" s="52" t="s">
        <v>85</v>
      </c>
      <c r="E60" s="65">
        <v>42447</v>
      </c>
      <c r="F60" s="53" t="s">
        <v>58</v>
      </c>
      <c r="G60" s="54">
        <v>26</v>
      </c>
      <c r="H60" s="54">
        <v>2</v>
      </c>
      <c r="I60" s="70">
        <v>2</v>
      </c>
      <c r="J60" s="55">
        <v>5</v>
      </c>
      <c r="K60" s="66">
        <v>136</v>
      </c>
      <c r="L60" s="67">
        <v>12</v>
      </c>
      <c r="M60" s="66">
        <v>85</v>
      </c>
      <c r="N60" s="67">
        <v>8</v>
      </c>
      <c r="O60" s="66">
        <v>82</v>
      </c>
      <c r="P60" s="67">
        <v>9</v>
      </c>
      <c r="Q60" s="60">
        <f t="shared" si="0"/>
        <v>303</v>
      </c>
      <c r="R60" s="61">
        <f t="shared" si="1"/>
        <v>29</v>
      </c>
      <c r="S60" s="62">
        <f>R60/I60</f>
        <v>14.5</v>
      </c>
      <c r="T60" s="63">
        <v>57</v>
      </c>
      <c r="U60" s="64">
        <f>IF(T60&lt;&gt;0,-(T60-R60)/T60,"")</f>
        <v>-0.49122807017543857</v>
      </c>
      <c r="V60" s="72">
        <v>700</v>
      </c>
      <c r="W60" s="73">
        <v>74</v>
      </c>
      <c r="X60" s="62">
        <f>W60/I60</f>
        <v>37</v>
      </c>
      <c r="Y60" s="80">
        <v>99</v>
      </c>
      <c r="Z60" s="83">
        <f>IF(Y60&lt;&gt;0,-(Y60-W60)/Y60,"")</f>
        <v>-0.25252525252525254</v>
      </c>
      <c r="AA60" s="81">
        <v>23231</v>
      </c>
      <c r="AB60" s="82">
        <v>2230</v>
      </c>
      <c r="AC60" s="115">
        <v>2349</v>
      </c>
      <c r="AD60" s="28"/>
    </row>
    <row r="61" spans="1:30" s="29" customFormat="1" ht="11.25">
      <c r="A61" s="31">
        <v>55</v>
      </c>
      <c r="B61" s="30"/>
      <c r="C61" s="50" t="s">
        <v>83</v>
      </c>
      <c r="D61" s="52" t="s">
        <v>75</v>
      </c>
      <c r="E61" s="65">
        <v>42433</v>
      </c>
      <c r="F61" s="53" t="s">
        <v>1</v>
      </c>
      <c r="G61" s="54">
        <v>170</v>
      </c>
      <c r="H61" s="54">
        <v>1</v>
      </c>
      <c r="I61" s="70">
        <v>1</v>
      </c>
      <c r="J61" s="55">
        <v>6</v>
      </c>
      <c r="K61" s="66">
        <v>1381</v>
      </c>
      <c r="L61" s="67">
        <v>78</v>
      </c>
      <c r="M61" s="66">
        <v>1558</v>
      </c>
      <c r="N61" s="67">
        <v>83</v>
      </c>
      <c r="O61" s="66">
        <v>1522</v>
      </c>
      <c r="P61" s="67">
        <v>75</v>
      </c>
      <c r="Q61" s="60">
        <f t="shared" si="0"/>
        <v>4461</v>
      </c>
      <c r="R61" s="61">
        <f t="shared" si="1"/>
        <v>236</v>
      </c>
      <c r="S61" s="62">
        <f>R61/I61</f>
        <v>236</v>
      </c>
      <c r="T61" s="63">
        <v>236</v>
      </c>
      <c r="U61" s="64">
        <f>IF(T61&lt;&gt;0,-(T61-R61)/T61,"")</f>
        <v>0</v>
      </c>
      <c r="V61" s="72">
        <v>600</v>
      </c>
      <c r="W61" s="73">
        <v>100</v>
      </c>
      <c r="X61" s="62">
        <f>W61/I61</f>
        <v>100</v>
      </c>
      <c r="Y61" s="80">
        <v>319</v>
      </c>
      <c r="Z61" s="83">
        <f>IF(Y61&lt;&gt;0,-(Y61-W61)/Y61,"")</f>
        <v>-0.6865203761755486</v>
      </c>
      <c r="AA61" s="79">
        <v>1663827</v>
      </c>
      <c r="AB61" s="80">
        <v>122438</v>
      </c>
      <c r="AC61" s="115">
        <v>2441</v>
      </c>
      <c r="AD61" s="28"/>
    </row>
    <row r="62" spans="1:30" s="29" customFormat="1" ht="11.25">
      <c r="A62" s="31">
        <v>56</v>
      </c>
      <c r="B62" s="30"/>
      <c r="C62" s="50" t="s">
        <v>43</v>
      </c>
      <c r="D62" s="52" t="s">
        <v>44</v>
      </c>
      <c r="E62" s="65">
        <v>42270</v>
      </c>
      <c r="F62" s="53" t="s">
        <v>5</v>
      </c>
      <c r="G62" s="54">
        <v>173</v>
      </c>
      <c r="H62" s="54">
        <v>1</v>
      </c>
      <c r="I62" s="69">
        <v>1</v>
      </c>
      <c r="J62" s="55">
        <v>23</v>
      </c>
      <c r="K62" s="77">
        <v>0</v>
      </c>
      <c r="L62" s="78">
        <v>0</v>
      </c>
      <c r="M62" s="77">
        <v>0</v>
      </c>
      <c r="N62" s="78">
        <v>0</v>
      </c>
      <c r="O62" s="77">
        <v>0</v>
      </c>
      <c r="P62" s="78">
        <v>0</v>
      </c>
      <c r="Q62" s="60">
        <f t="shared" si="0"/>
        <v>0</v>
      </c>
      <c r="R62" s="61">
        <f t="shared" si="1"/>
        <v>0</v>
      </c>
      <c r="S62" s="62">
        <f>R62/I62</f>
        <v>0</v>
      </c>
      <c r="T62" s="63">
        <v>40</v>
      </c>
      <c r="U62" s="64">
        <f>IF(T62&lt;&gt;0,-(T62-R62)/T62,"")</f>
        <v>-1</v>
      </c>
      <c r="V62" s="72">
        <v>515</v>
      </c>
      <c r="W62" s="73">
        <v>103</v>
      </c>
      <c r="X62" s="62">
        <f>W62/I62</f>
        <v>103</v>
      </c>
      <c r="Y62" s="80">
        <v>619</v>
      </c>
      <c r="Z62" s="83">
        <f>IF(Y62&lt;&gt;0,-(Y62-W62)/Y62,"")</f>
        <v>-0.8336025848142165</v>
      </c>
      <c r="AA62" s="77">
        <v>4150876.84</v>
      </c>
      <c r="AB62" s="78">
        <v>328505</v>
      </c>
      <c r="AC62" s="115">
        <v>2284</v>
      </c>
      <c r="AD62" s="28"/>
    </row>
    <row r="63" spans="1:30" s="29" customFormat="1" ht="11.25">
      <c r="A63" s="31">
        <v>57</v>
      </c>
      <c r="B63" s="30"/>
      <c r="C63" s="50" t="s">
        <v>30</v>
      </c>
      <c r="D63" s="52" t="s">
        <v>31</v>
      </c>
      <c r="E63" s="65">
        <v>42069</v>
      </c>
      <c r="F63" s="53" t="s">
        <v>58</v>
      </c>
      <c r="G63" s="54">
        <v>31</v>
      </c>
      <c r="H63" s="54">
        <v>1</v>
      </c>
      <c r="I63" s="70">
        <v>1</v>
      </c>
      <c r="J63" s="55">
        <v>9</v>
      </c>
      <c r="K63" s="66">
        <v>148</v>
      </c>
      <c r="L63" s="67">
        <v>16</v>
      </c>
      <c r="M63" s="66">
        <v>48</v>
      </c>
      <c r="N63" s="67">
        <v>5</v>
      </c>
      <c r="O63" s="66">
        <v>76</v>
      </c>
      <c r="P63" s="67">
        <v>8</v>
      </c>
      <c r="Q63" s="60">
        <f t="shared" si="0"/>
        <v>272</v>
      </c>
      <c r="R63" s="61">
        <f t="shared" si="1"/>
        <v>29</v>
      </c>
      <c r="S63" s="62">
        <f>R63/I63</f>
        <v>29</v>
      </c>
      <c r="T63" s="63">
        <v>0</v>
      </c>
      <c r="U63" s="64">
        <f>IF(T63&lt;&gt;0,-(T63-R63)/T63,"")</f>
      </c>
      <c r="V63" s="72">
        <v>496</v>
      </c>
      <c r="W63" s="61">
        <v>54</v>
      </c>
      <c r="X63" s="62">
        <f>W63/I63</f>
        <v>54</v>
      </c>
      <c r="Y63" s="80">
        <v>13</v>
      </c>
      <c r="Z63" s="83">
        <f>IF(Y63&lt;&gt;0,-(Y63-W63)/Y63,"")</f>
        <v>3.1538461538461537</v>
      </c>
      <c r="AA63" s="81">
        <v>62324</v>
      </c>
      <c r="AB63" s="82">
        <v>6148</v>
      </c>
      <c r="AC63" s="115">
        <v>2057</v>
      </c>
      <c r="AD63" s="28"/>
    </row>
    <row r="64" spans="1:30" s="29" customFormat="1" ht="11.25">
      <c r="A64" s="31">
        <v>58</v>
      </c>
      <c r="B64" s="91" t="s">
        <v>24</v>
      </c>
      <c r="C64" s="50" t="s">
        <v>139</v>
      </c>
      <c r="D64" s="59" t="s">
        <v>139</v>
      </c>
      <c r="E64" s="65">
        <v>42475</v>
      </c>
      <c r="F64" s="53" t="s">
        <v>61</v>
      </c>
      <c r="G64" s="54">
        <v>5</v>
      </c>
      <c r="H64" s="54">
        <v>10</v>
      </c>
      <c r="I64" s="70">
        <v>10</v>
      </c>
      <c r="J64" s="55">
        <v>1</v>
      </c>
      <c r="K64" s="66">
        <v>100</v>
      </c>
      <c r="L64" s="67">
        <v>10</v>
      </c>
      <c r="M64" s="66">
        <v>100</v>
      </c>
      <c r="N64" s="67">
        <v>10</v>
      </c>
      <c r="O64" s="66">
        <v>100</v>
      </c>
      <c r="P64" s="67">
        <v>10</v>
      </c>
      <c r="Q64" s="60">
        <f t="shared" si="0"/>
        <v>300</v>
      </c>
      <c r="R64" s="61">
        <f t="shared" si="1"/>
        <v>30</v>
      </c>
      <c r="S64" s="62">
        <f>R64/I64</f>
        <v>3</v>
      </c>
      <c r="T64" s="63"/>
      <c r="U64" s="64"/>
      <c r="V64" s="72">
        <v>300</v>
      </c>
      <c r="W64" s="73">
        <v>30</v>
      </c>
      <c r="X64" s="62">
        <f>W64/I64</f>
        <v>3</v>
      </c>
      <c r="Y64" s="80"/>
      <c r="Z64" s="83"/>
      <c r="AA64" s="77">
        <v>300</v>
      </c>
      <c r="AB64" s="78">
        <v>30</v>
      </c>
      <c r="AC64" s="115">
        <v>2489</v>
      </c>
      <c r="AD64" s="28"/>
    </row>
    <row r="65" spans="1:30" s="29" customFormat="1" ht="11.25">
      <c r="A65" s="31">
        <v>59</v>
      </c>
      <c r="B65" s="30"/>
      <c r="C65" s="50" t="s">
        <v>50</v>
      </c>
      <c r="D65" s="59" t="s">
        <v>50</v>
      </c>
      <c r="E65" s="65">
        <v>42342</v>
      </c>
      <c r="F65" s="53" t="s">
        <v>61</v>
      </c>
      <c r="G65" s="54">
        <v>14</v>
      </c>
      <c r="H65" s="54">
        <v>1</v>
      </c>
      <c r="I65" s="70">
        <v>1</v>
      </c>
      <c r="J65" s="55">
        <v>17</v>
      </c>
      <c r="K65" s="66">
        <v>0</v>
      </c>
      <c r="L65" s="67">
        <v>0</v>
      </c>
      <c r="M65" s="66">
        <v>0</v>
      </c>
      <c r="N65" s="67">
        <v>0</v>
      </c>
      <c r="O65" s="66">
        <v>0</v>
      </c>
      <c r="P65" s="67">
        <v>0</v>
      </c>
      <c r="Q65" s="60">
        <f t="shared" si="0"/>
        <v>0</v>
      </c>
      <c r="R65" s="61">
        <f t="shared" si="1"/>
        <v>0</v>
      </c>
      <c r="S65" s="62">
        <f>R65/I65</f>
        <v>0</v>
      </c>
      <c r="T65" s="63">
        <v>0</v>
      </c>
      <c r="U65" s="64">
        <f>IF(T65&lt;&gt;0,-(T65-R65)/T65,"")</f>
      </c>
      <c r="V65" s="72">
        <v>270</v>
      </c>
      <c r="W65" s="73">
        <v>22</v>
      </c>
      <c r="X65" s="62">
        <f>W65/I65</f>
        <v>22</v>
      </c>
      <c r="Y65" s="80">
        <v>266</v>
      </c>
      <c r="Z65" s="83">
        <f>IF(Y65&lt;&gt;0,-(Y65-W65)/Y65,"")</f>
        <v>-0.9172932330827067</v>
      </c>
      <c r="AA65" s="77">
        <v>249109.40000000002</v>
      </c>
      <c r="AB65" s="78">
        <v>22795</v>
      </c>
      <c r="AC65" s="115">
        <v>2355</v>
      </c>
      <c r="AD65" s="28"/>
    </row>
    <row r="66" spans="1:30" s="29" customFormat="1" ht="11.25">
      <c r="A66" s="31">
        <v>60</v>
      </c>
      <c r="B66" s="30"/>
      <c r="C66" s="51" t="s">
        <v>76</v>
      </c>
      <c r="D66" s="56" t="s">
        <v>76</v>
      </c>
      <c r="E66" s="84">
        <v>42433</v>
      </c>
      <c r="F66" s="53" t="s">
        <v>4</v>
      </c>
      <c r="G66" s="57">
        <v>283</v>
      </c>
      <c r="H66" s="57">
        <v>1</v>
      </c>
      <c r="I66" s="70">
        <v>1</v>
      </c>
      <c r="J66" s="55">
        <v>7</v>
      </c>
      <c r="K66" s="66">
        <v>22.5</v>
      </c>
      <c r="L66" s="67">
        <v>3</v>
      </c>
      <c r="M66" s="66">
        <v>75</v>
      </c>
      <c r="N66" s="67">
        <v>10</v>
      </c>
      <c r="O66" s="66">
        <v>60</v>
      </c>
      <c r="P66" s="67">
        <v>8</v>
      </c>
      <c r="Q66" s="60">
        <f t="shared" si="0"/>
        <v>157.5</v>
      </c>
      <c r="R66" s="61">
        <f t="shared" si="1"/>
        <v>21</v>
      </c>
      <c r="S66" s="62">
        <f>R66/I66</f>
        <v>21</v>
      </c>
      <c r="T66" s="63">
        <v>974</v>
      </c>
      <c r="U66" s="64">
        <f>IF(T66&lt;&gt;0,-(T66-R66)/T66,"")</f>
        <v>-0.9784394250513347</v>
      </c>
      <c r="V66" s="72">
        <v>262.5</v>
      </c>
      <c r="W66" s="73">
        <v>35</v>
      </c>
      <c r="X66" s="62">
        <f>W66/I66</f>
        <v>35</v>
      </c>
      <c r="Y66" s="58">
        <v>1063</v>
      </c>
      <c r="Z66" s="83">
        <f>IF(Y66&lt;&gt;0,-(Y66-W66)/Y66,"")</f>
        <v>-0.967074317968015</v>
      </c>
      <c r="AA66" s="75">
        <v>3198423.73</v>
      </c>
      <c r="AB66" s="76">
        <v>297709</v>
      </c>
      <c r="AC66" s="115">
        <v>2442</v>
      </c>
      <c r="AD66" s="28"/>
    </row>
    <row r="67" spans="1:30" s="29" customFormat="1" ht="11.25">
      <c r="A67" s="31">
        <v>61</v>
      </c>
      <c r="B67" s="30"/>
      <c r="C67" s="50" t="s">
        <v>70</v>
      </c>
      <c r="D67" s="52" t="s">
        <v>71</v>
      </c>
      <c r="E67" s="65">
        <v>42419</v>
      </c>
      <c r="F67" s="53" t="s">
        <v>59</v>
      </c>
      <c r="G67" s="54">
        <v>97</v>
      </c>
      <c r="H67" s="54">
        <v>1</v>
      </c>
      <c r="I67" s="70">
        <v>1</v>
      </c>
      <c r="J67" s="55">
        <v>9</v>
      </c>
      <c r="K67" s="66">
        <v>0</v>
      </c>
      <c r="L67" s="67">
        <v>0</v>
      </c>
      <c r="M67" s="66">
        <v>0</v>
      </c>
      <c r="N67" s="67">
        <v>0</v>
      </c>
      <c r="O67" s="66">
        <v>0</v>
      </c>
      <c r="P67" s="67">
        <v>0</v>
      </c>
      <c r="Q67" s="60">
        <f t="shared" si="0"/>
        <v>0</v>
      </c>
      <c r="R67" s="61">
        <f t="shared" si="1"/>
        <v>0</v>
      </c>
      <c r="S67" s="62">
        <f>R67/I67</f>
        <v>0</v>
      </c>
      <c r="T67" s="63">
        <v>298</v>
      </c>
      <c r="U67" s="64">
        <f>IF(T67&lt;&gt;0,-(T67-R67)/T67,"")</f>
        <v>-1</v>
      </c>
      <c r="V67" s="72">
        <v>239</v>
      </c>
      <c r="W67" s="74">
        <v>45</v>
      </c>
      <c r="X67" s="62">
        <f>W67/I67</f>
        <v>45</v>
      </c>
      <c r="Y67" s="80">
        <v>702</v>
      </c>
      <c r="Z67" s="83">
        <f>IF(Y67&lt;&gt;0,-(Y67-W67)/Y67,"")</f>
        <v>-0.9358974358974359</v>
      </c>
      <c r="AA67" s="75">
        <v>1020422.1200000001</v>
      </c>
      <c r="AB67" s="76">
        <v>94792</v>
      </c>
      <c r="AC67" s="115">
        <v>2439</v>
      </c>
      <c r="AD67" s="28"/>
    </row>
    <row r="68" spans="1:30" s="29" customFormat="1" ht="11.25">
      <c r="A68" s="31">
        <v>62</v>
      </c>
      <c r="B68" s="30"/>
      <c r="C68" s="50" t="s">
        <v>51</v>
      </c>
      <c r="D68" s="52" t="s">
        <v>51</v>
      </c>
      <c r="E68" s="65">
        <v>42349</v>
      </c>
      <c r="F68" s="53" t="s">
        <v>142</v>
      </c>
      <c r="G68" s="54">
        <v>8</v>
      </c>
      <c r="H68" s="54">
        <v>1</v>
      </c>
      <c r="I68" s="70">
        <v>1</v>
      </c>
      <c r="J68" s="55">
        <v>5</v>
      </c>
      <c r="K68" s="66">
        <v>0</v>
      </c>
      <c r="L68" s="67">
        <v>0</v>
      </c>
      <c r="M68" s="66">
        <v>54</v>
      </c>
      <c r="N68" s="67">
        <v>4</v>
      </c>
      <c r="O68" s="66">
        <v>60</v>
      </c>
      <c r="P68" s="67">
        <v>4</v>
      </c>
      <c r="Q68" s="60">
        <f t="shared" si="0"/>
        <v>114</v>
      </c>
      <c r="R68" s="61">
        <f t="shared" si="1"/>
        <v>8</v>
      </c>
      <c r="S68" s="62">
        <f>R68/I68</f>
        <v>8</v>
      </c>
      <c r="T68" s="63">
        <v>1</v>
      </c>
      <c r="U68" s="64">
        <f>IF(T68&lt;&gt;0,-(T68-R68)/T68,"")</f>
        <v>7</v>
      </c>
      <c r="V68" s="72">
        <v>147</v>
      </c>
      <c r="W68" s="74">
        <v>11</v>
      </c>
      <c r="X68" s="62">
        <f>W68/I68</f>
        <v>11</v>
      </c>
      <c r="Y68" s="80">
        <v>3</v>
      </c>
      <c r="Z68" s="83">
        <f>IF(Y68&lt;&gt;0,-(Y68-W68)/Y68,"")</f>
        <v>2.6666666666666665</v>
      </c>
      <c r="AA68" s="75">
        <v>4202</v>
      </c>
      <c r="AB68" s="76">
        <v>454</v>
      </c>
      <c r="AC68" s="115">
        <v>2353</v>
      </c>
      <c r="AD68" s="28"/>
    </row>
    <row r="69" spans="1:30" s="29" customFormat="1" ht="11.25">
      <c r="A69" s="31">
        <v>63</v>
      </c>
      <c r="B69" s="30"/>
      <c r="C69" s="50" t="s">
        <v>54</v>
      </c>
      <c r="D69" s="52" t="s">
        <v>54</v>
      </c>
      <c r="E69" s="65">
        <v>42363</v>
      </c>
      <c r="F69" s="53" t="s">
        <v>5</v>
      </c>
      <c r="G69" s="54">
        <v>279</v>
      </c>
      <c r="H69" s="54">
        <v>1</v>
      </c>
      <c r="I69" s="70">
        <v>1</v>
      </c>
      <c r="J69" s="55">
        <v>16</v>
      </c>
      <c r="K69" s="66">
        <v>0</v>
      </c>
      <c r="L69" s="67">
        <v>0</v>
      </c>
      <c r="M69" s="66">
        <v>0</v>
      </c>
      <c r="N69" s="67">
        <v>0</v>
      </c>
      <c r="O69" s="66">
        <v>0</v>
      </c>
      <c r="P69" s="67">
        <v>0</v>
      </c>
      <c r="Q69" s="60">
        <f t="shared" si="0"/>
        <v>0</v>
      </c>
      <c r="R69" s="61">
        <f t="shared" si="1"/>
        <v>0</v>
      </c>
      <c r="S69" s="62">
        <f>R69/I69</f>
        <v>0</v>
      </c>
      <c r="T69" s="63">
        <v>0</v>
      </c>
      <c r="U69" s="64">
        <f>IF(T69&lt;&gt;0,-(T69-R69)/T69,"")</f>
      </c>
      <c r="V69" s="72">
        <v>127.5</v>
      </c>
      <c r="W69" s="73">
        <v>17</v>
      </c>
      <c r="X69" s="62">
        <f>W69/I69</f>
        <v>17</v>
      </c>
      <c r="Y69" s="80">
        <v>22</v>
      </c>
      <c r="Z69" s="83">
        <f>IF(Y69&lt;&gt;0,-(Y69-W69)/Y69,"")</f>
        <v>-0.22727272727272727</v>
      </c>
      <c r="AA69" s="77">
        <v>4637839.87</v>
      </c>
      <c r="AB69" s="78">
        <v>449119</v>
      </c>
      <c r="AC69" s="115">
        <v>2376</v>
      </c>
      <c r="AD69" s="28"/>
    </row>
    <row r="70" spans="1:30" s="29" customFormat="1" ht="11.25">
      <c r="A70" s="31">
        <v>64</v>
      </c>
      <c r="B70" s="30"/>
      <c r="C70" s="50" t="s">
        <v>86</v>
      </c>
      <c r="D70" s="52" t="s">
        <v>86</v>
      </c>
      <c r="E70" s="65">
        <v>42447</v>
      </c>
      <c r="F70" s="53" t="s">
        <v>1</v>
      </c>
      <c r="G70" s="54">
        <v>125</v>
      </c>
      <c r="H70" s="54">
        <v>1</v>
      </c>
      <c r="I70" s="70">
        <v>1</v>
      </c>
      <c r="J70" s="55">
        <v>5</v>
      </c>
      <c r="K70" s="66">
        <v>18</v>
      </c>
      <c r="L70" s="67">
        <v>2</v>
      </c>
      <c r="M70" s="66">
        <v>18</v>
      </c>
      <c r="N70" s="67">
        <v>2</v>
      </c>
      <c r="O70" s="66">
        <v>18</v>
      </c>
      <c r="P70" s="67">
        <v>2</v>
      </c>
      <c r="Q70" s="60">
        <f t="shared" si="0"/>
        <v>54</v>
      </c>
      <c r="R70" s="61">
        <f t="shared" si="1"/>
        <v>6</v>
      </c>
      <c r="S70" s="62">
        <f>R70/I70</f>
        <v>6</v>
      </c>
      <c r="T70" s="63">
        <v>33</v>
      </c>
      <c r="U70" s="64">
        <f>IF(T70&lt;&gt;0,-(T70-R70)/T70,"")</f>
        <v>-0.8181818181818182</v>
      </c>
      <c r="V70" s="72">
        <v>108</v>
      </c>
      <c r="W70" s="73">
        <v>12</v>
      </c>
      <c r="X70" s="62">
        <f>W70/I70</f>
        <v>12</v>
      </c>
      <c r="Y70" s="80">
        <v>50</v>
      </c>
      <c r="Z70" s="83">
        <f>IF(Y70&lt;&gt;0,-(Y70-W70)/Y70,"")</f>
        <v>-0.76</v>
      </c>
      <c r="AA70" s="79">
        <v>134719.7</v>
      </c>
      <c r="AB70" s="80">
        <v>13079</v>
      </c>
      <c r="AC70" s="115">
        <v>2458</v>
      </c>
      <c r="AD70" s="28"/>
    </row>
    <row r="71" spans="1:30" s="29" customFormat="1" ht="11.25">
      <c r="A71" s="31">
        <v>65</v>
      </c>
      <c r="B71" s="30"/>
      <c r="C71" s="50" t="s">
        <v>49</v>
      </c>
      <c r="D71" s="59" t="s">
        <v>48</v>
      </c>
      <c r="E71" s="65">
        <v>42328</v>
      </c>
      <c r="F71" s="53" t="s">
        <v>61</v>
      </c>
      <c r="G71" s="54">
        <v>6</v>
      </c>
      <c r="H71" s="54">
        <v>1</v>
      </c>
      <c r="I71" s="70">
        <v>1</v>
      </c>
      <c r="J71" s="55">
        <v>8</v>
      </c>
      <c r="K71" s="66">
        <v>0</v>
      </c>
      <c r="L71" s="67">
        <v>0</v>
      </c>
      <c r="M71" s="66">
        <v>0</v>
      </c>
      <c r="N71" s="67">
        <v>0</v>
      </c>
      <c r="O71" s="66">
        <v>0</v>
      </c>
      <c r="P71" s="67">
        <v>0</v>
      </c>
      <c r="Q71" s="60">
        <f>K71+M71+O71</f>
        <v>0</v>
      </c>
      <c r="R71" s="61">
        <f>L71+N71+P71</f>
        <v>0</v>
      </c>
      <c r="S71" s="62">
        <f>R71/I71</f>
        <v>0</v>
      </c>
      <c r="T71" s="63">
        <v>0</v>
      </c>
      <c r="U71" s="64">
        <f>IF(T71&lt;&gt;0,-(T71-R71)/T71,"")</f>
      </c>
      <c r="V71" s="71">
        <v>50</v>
      </c>
      <c r="W71" s="73">
        <v>6</v>
      </c>
      <c r="X71" s="62">
        <f>W71/I71</f>
        <v>6</v>
      </c>
      <c r="Y71" s="80">
        <v>285</v>
      </c>
      <c r="Z71" s="83">
        <f>IF(Y71&lt;&gt;0,-(Y71-W71)/Y71,"")</f>
        <v>-0.9789473684210527</v>
      </c>
      <c r="AA71" s="77">
        <v>40148.1</v>
      </c>
      <c r="AB71" s="78">
        <v>3653</v>
      </c>
      <c r="AC71" s="115">
        <v>2340</v>
      </c>
      <c r="AD71" s="28"/>
    </row>
    <row r="72" spans="1:30" s="29" customFormat="1" ht="11.25">
      <c r="A72" s="31">
        <v>66</v>
      </c>
      <c r="B72" s="30"/>
      <c r="C72" s="50" t="s">
        <v>68</v>
      </c>
      <c r="D72" s="59" t="s">
        <v>69</v>
      </c>
      <c r="E72" s="65">
        <v>42412</v>
      </c>
      <c r="F72" s="53" t="s">
        <v>61</v>
      </c>
      <c r="G72" s="54">
        <v>10</v>
      </c>
      <c r="H72" s="54">
        <v>1</v>
      </c>
      <c r="I72" s="70">
        <v>1</v>
      </c>
      <c r="J72" s="55">
        <v>7</v>
      </c>
      <c r="K72" s="66">
        <v>0</v>
      </c>
      <c r="L72" s="67">
        <v>0</v>
      </c>
      <c r="M72" s="66">
        <v>0</v>
      </c>
      <c r="N72" s="67">
        <v>0</v>
      </c>
      <c r="O72" s="66">
        <v>0</v>
      </c>
      <c r="P72" s="67">
        <v>0</v>
      </c>
      <c r="Q72" s="60">
        <f>K72+M72+O72</f>
        <v>0</v>
      </c>
      <c r="R72" s="61">
        <f>L72+N72+P72</f>
        <v>0</v>
      </c>
      <c r="S72" s="62">
        <f>R72/I72</f>
        <v>0</v>
      </c>
      <c r="T72" s="63">
        <v>0</v>
      </c>
      <c r="U72" s="64">
        <f>IF(T72&lt;&gt;0,-(T72-R72)/T72,"")</f>
      </c>
      <c r="V72" s="72">
        <v>50</v>
      </c>
      <c r="W72" s="73">
        <v>5</v>
      </c>
      <c r="X72" s="62">
        <f>W72/I72</f>
        <v>5</v>
      </c>
      <c r="Y72" s="80">
        <v>285</v>
      </c>
      <c r="Z72" s="83">
        <f>IF(Y72&lt;&gt;0,-(Y72-W72)/Y72,"")</f>
        <v>-0.9824561403508771</v>
      </c>
      <c r="AA72" s="77">
        <v>25750.6</v>
      </c>
      <c r="AB72" s="78">
        <v>2595</v>
      </c>
      <c r="AC72" s="115">
        <v>2424</v>
      </c>
      <c r="AD72" s="28"/>
    </row>
    <row r="73" spans="1:30" s="29" customFormat="1" ht="11.25">
      <c r="A73" s="31">
        <v>67</v>
      </c>
      <c r="B73" s="30"/>
      <c r="C73" s="50" t="s">
        <v>47</v>
      </c>
      <c r="D73" s="52" t="s">
        <v>47</v>
      </c>
      <c r="E73" s="65">
        <v>42328</v>
      </c>
      <c r="F73" s="53" t="s">
        <v>5</v>
      </c>
      <c r="G73" s="54">
        <v>180</v>
      </c>
      <c r="H73" s="54">
        <v>1</v>
      </c>
      <c r="I73" s="70">
        <v>1</v>
      </c>
      <c r="J73" s="55">
        <v>15</v>
      </c>
      <c r="K73" s="66">
        <v>0</v>
      </c>
      <c r="L73" s="67">
        <v>0</v>
      </c>
      <c r="M73" s="66">
        <v>0</v>
      </c>
      <c r="N73" s="67">
        <v>0</v>
      </c>
      <c r="O73" s="66">
        <v>0</v>
      </c>
      <c r="P73" s="67">
        <v>0</v>
      </c>
      <c r="Q73" s="60">
        <f>K73+M73+O73</f>
        <v>0</v>
      </c>
      <c r="R73" s="61">
        <f>L73+N73+P73</f>
        <v>0</v>
      </c>
      <c r="S73" s="62">
        <f>R73/I73</f>
        <v>0</v>
      </c>
      <c r="T73" s="63">
        <v>0</v>
      </c>
      <c r="U73" s="64">
        <f>IF(T73&lt;&gt;0,-(T73-R73)/T73,"")</f>
      </c>
      <c r="V73" s="72">
        <v>34</v>
      </c>
      <c r="W73" s="73">
        <v>3</v>
      </c>
      <c r="X73" s="62">
        <f>W73/I73</f>
        <v>3</v>
      </c>
      <c r="Y73" s="80">
        <v>194</v>
      </c>
      <c r="Z73" s="83">
        <f>IF(Y73&lt;&gt;0,-(Y73-W73)/Y73,"")</f>
        <v>-0.9845360824742269</v>
      </c>
      <c r="AA73" s="77">
        <v>1438487.59</v>
      </c>
      <c r="AB73" s="78">
        <v>127898</v>
      </c>
      <c r="AC73" s="115">
        <v>2341</v>
      </c>
      <c r="AD73" s="28"/>
    </row>
    <row r="74" spans="1:34" ht="11.25">
      <c r="A74" s="94" t="s">
        <v>40</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D74" s="28"/>
      <c r="AE74" s="29"/>
      <c r="AH74" s="29"/>
    </row>
    <row r="75" spans="1:31" ht="11.25">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D75" s="28"/>
      <c r="AE75" s="29"/>
    </row>
    <row r="76" spans="1:28" ht="11.25">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row>
    <row r="77" spans="1:28" ht="11.25">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row>
    <row r="78" spans="1:28" ht="11.25">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row>
  </sheetData>
  <sheetProtection formatCells="0" formatColumns="0" formatRows="0" insertColumns="0" insertRows="0" insertHyperlinks="0" deleteColumns="0" deleteRows="0" sort="0" autoFilter="0" pivotTables="0"/>
  <mergeCells count="12">
    <mergeCell ref="B3:C3"/>
    <mergeCell ref="K4:L4"/>
    <mergeCell ref="M4:N4"/>
    <mergeCell ref="O4:P4"/>
    <mergeCell ref="Q4:S4"/>
    <mergeCell ref="B1:C1"/>
    <mergeCell ref="B2:C2"/>
    <mergeCell ref="K1:AC3"/>
    <mergeCell ref="AA4:AB4"/>
    <mergeCell ref="AC4:AC5"/>
    <mergeCell ref="A74:AB78"/>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2016-04-22T14:52:50Z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