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5390" windowHeight="4905" tabRatio="666" activeTab="0"/>
  </bookViews>
  <sheets>
    <sheet name="8-14.4.2016 (hafta sonu) detay" sheetId="1" r:id="rId1"/>
  </sheets>
  <definedNames>
    <definedName name="_xlnm.Print_Area" localSheetId="0">'8-14.4.2016 (hafta sonu) detay'!#REF!</definedName>
  </definedNames>
  <calcPr fullCalcOnLoad="1"/>
</workbook>
</file>

<file path=xl/sharedStrings.xml><?xml version="1.0" encoding="utf-8"?>
<sst xmlns="http://schemas.openxmlformats.org/spreadsheetml/2006/main" count="177" uniqueCount="107">
  <si>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</si>
  <si>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</si>
  <si>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</si>
  <si>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</si>
  <si>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</si>
  <si>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</si>
  <si>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</si>
  <si>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</si>
  <si>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</si>
  <si>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</si>
  <si>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</si>
  <si>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</si>
  <si>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</si>
  <si>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</si>
  <si>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</si>
  <si>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</si>
  <si>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</si>
  <si>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</si>
  <si>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</si>
  <si>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</si>
  <si>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</si>
  <si>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</si>
  <si>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</si>
  <si>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</si>
  <si>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YENİ</t>
  </si>
  <si>
    <r>
      <t xml:space="preserve">HASILAT </t>
    </r>
    <r>
      <rPr>
        <b/>
        <sz val="7"/>
        <color indexed="10"/>
        <rFont val="Webdings"/>
        <family val="1"/>
      </rPr>
      <t>6</t>
    </r>
  </si>
  <si>
    <t>ÖLÜMCÜL OYUN</t>
  </si>
  <si>
    <t>PİNEMART</t>
  </si>
  <si>
    <t>BİLET %</t>
  </si>
  <si>
    <t>INSURGENT</t>
  </si>
  <si>
    <t>KURALSIZ</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</si>
  <si>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</si>
  <si>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</si>
  <si>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ORAK</t>
  </si>
  <si>
    <t>AH YALAN DÜNYADA</t>
  </si>
  <si>
    <t>UIP TURKEY</t>
  </si>
  <si>
    <t>WARNER BROS. TURKEY</t>
  </si>
  <si>
    <t>CHANTIER FILMS</t>
  </si>
  <si>
    <t>ÖZEN FİLM</t>
  </si>
  <si>
    <t>BİR FİLM</t>
  </si>
  <si>
    <t>MC FİLM</t>
  </si>
  <si>
    <t>M3 FİLM</t>
  </si>
  <si>
    <t>CINE FILM</t>
  </si>
  <si>
    <t>THE REVENANT</t>
  </si>
  <si>
    <t>DİRİLİŞ</t>
  </si>
  <si>
    <t>KÖSTEBEKGİLLER 2: GÖLGENİN TILSIMI</t>
  </si>
  <si>
    <t>SPOTLIGHT</t>
  </si>
  <si>
    <t>HEP YEK</t>
  </si>
  <si>
    <t>DEADPOOL</t>
  </si>
  <si>
    <t>BOONIE BEARS, TO THE RESCUE!</t>
  </si>
  <si>
    <t>AYI KARDEŞLER: KURTARMA OPERASYONU</t>
  </si>
  <si>
    <t>ROOM: GİZLİ DÜNYA</t>
  </si>
  <si>
    <t>ROOM</t>
  </si>
  <si>
    <t>OSMAN PAZARLAMA</t>
  </si>
  <si>
    <t>GODS OF EGYPT</t>
  </si>
  <si>
    <t>MISIR TANRILARI</t>
  </si>
  <si>
    <t>KAÇMA BİRADER</t>
  </si>
  <si>
    <t>KOD ADI: LONDRA</t>
  </si>
  <si>
    <t>ALİ KUNDİLLİ 2</t>
  </si>
  <si>
    <t>THE 5TH WAVE</t>
  </si>
  <si>
    <t>5. DALGA</t>
  </si>
  <si>
    <t>ALL ROADS LEAD TO ROME</t>
  </si>
  <si>
    <t>ROMA'DA AŞK BAŞKADIR</t>
  </si>
  <si>
    <t>ANNEMİN YARASI</t>
  </si>
  <si>
    <t>THE DIVERGENT SERIES: ALLEGIANT</t>
  </si>
  <si>
    <t>UYUMSUZ SERİSİ: YANDAŞ - BÖLÜM 1</t>
  </si>
  <si>
    <t>KOLPAÇİNO 3. DEVRE</t>
  </si>
  <si>
    <t>LONDON HAS FALLEN</t>
  </si>
  <si>
    <t>EL CADAVER DE ANNA FRITZ</t>
  </si>
  <si>
    <t>ÖLÜM VE ÖTESİ</t>
  </si>
  <si>
    <t>OLAYLAR OLAYLAR</t>
  </si>
  <si>
    <t>KUNGU FU PANDA 3</t>
  </si>
  <si>
    <t>KUNG FU PANDA 3</t>
  </si>
  <si>
    <t>LOKASYON</t>
  </si>
  <si>
    <t>LEBLEBİ TOZU</t>
  </si>
  <si>
    <t>INNOCENCE OF MEMORIES</t>
  </si>
  <si>
    <t>HATIRALARIN MASUMİYETİ</t>
  </si>
  <si>
    <t>AZAZİL 2: BÜYÜ</t>
  </si>
  <si>
    <t>BATMAN V SUPERMAN: ADALETİN ŞAFAĞI</t>
  </si>
  <si>
    <t>BATMAN V SUPERMAN: DAWN OF JUSTICE</t>
  </si>
  <si>
    <t>MY BAKERY IN BROOKLYN</t>
  </si>
  <si>
    <t>BİR DİLİM AŞK</t>
  </si>
  <si>
    <t>NIE YIN NIANG</t>
  </si>
  <si>
    <t>SUİKASTÇİ</t>
  </si>
  <si>
    <t>DELİORMANLI</t>
  </si>
  <si>
    <t>SAVVA. SERDTSE VOINA</t>
  </si>
  <si>
    <t>SAVVA: KÜÇÜK SAVAŞÇI</t>
  </si>
  <si>
    <t>SOMUNCU BABA: AŞKIN SIRRI</t>
  </si>
  <si>
    <t>YİTİK KUŞLAR</t>
  </si>
  <si>
    <t>EDDIE THE EAGLE</t>
  </si>
  <si>
    <t>KARTAL EDDIE</t>
  </si>
  <si>
    <t>10 CLOVERFIELD LANE</t>
  </si>
  <si>
    <t>CLOVERFIELD YOLU NO:10</t>
  </si>
  <si>
    <t>8 - 14 NİSAN 2016 / 15. VİZYON HAFTASI</t>
  </si>
  <si>
    <t>DEMOLITION</t>
  </si>
  <si>
    <t>AZEM 3: CİN TOHUMU</t>
  </si>
  <si>
    <t>91.1</t>
  </si>
  <si>
    <t>YENİDEN BAŞLA</t>
  </si>
  <si>
    <t>ICH SEH, ICH SEH</t>
  </si>
  <si>
    <t>KÜÇÜK ESNAF</t>
  </si>
  <si>
    <t>KIZKAÇIRAN</t>
  </si>
  <si>
    <t>TÜRK LOKUMU</t>
  </si>
  <si>
    <t>BABA MİRASI</t>
  </si>
  <si>
    <t>ÖLÜM EMRİ</t>
  </si>
  <si>
    <t>EYE IN THE SKY</t>
  </si>
  <si>
    <t>UN GALLO CON MUCHOS HUEVOS</t>
  </si>
  <si>
    <t>ZOOLANDER 2</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</si>
</sst>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9"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9"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186" fontId="69" fillId="0" borderId="11" xfId="0" applyNumberFormat="1" applyFont="1" applyFill="1" applyBorder="1" applyAlignment="1">
      <alignment vertical="center"/>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67" applyNumberFormat="1" applyFont="1" applyFill="1" applyBorder="1" applyAlignment="1">
      <alignment vertical="center"/>
    </xf>
    <xf numFmtId="3" fontId="65" fillId="0" borderId="11" xfId="67" applyNumberFormat="1" applyFont="1" applyFill="1" applyBorder="1" applyAlignment="1">
      <alignment vertical="center"/>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0" fontId="67" fillId="36" borderId="14"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xf numFmtId="0" fontId="67" fillId="36" borderId="15" xfId="0" applyFont="1" applyFill="1" applyBorder="1" applyAlignment="1">
      <alignment horizontal="center" vertical="center" wrapText="1"/>
    </xf>
    <xf numFmtId="0" fontId="67" fillId="36" borderId="14" xfId="0" applyFont="1" applyFill="1" applyBorder="1" applyAlignment="1">
      <alignment horizontal="center" vertical="center" wrapText="1"/>
    </xf>
    <xf numFmtId="3" fontId="67" fillId="37"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6" xfId="0" applyFont="1" applyFill="1" applyBorder="1" applyAlignment="1">
      <alignment wrapText="1"/>
    </xf>
    <xf numFmtId="0" fontId="0" fillId="0" borderId="16" xfId="0" applyBorder="1" applyAlignment="1">
      <alignment wrapText="1"/>
    </xf>
    <xf numFmtId="0" fontId="67" fillId="37" borderId="12" xfId="0" applyFont="1" applyFill="1" applyBorder="1" applyAlignment="1">
      <alignment horizontal="center" vertical="center" wrapText="1"/>
    </xf>
    <xf numFmtId="0" fontId="44" fillId="35" borderId="16" xfId="0" applyNumberFormat="1" applyFont="1" applyFill="1" applyBorder="1" applyAlignment="1" applyProtection="1">
      <alignment horizontal="center" vertical="center" wrapText="1"/>
      <protection locked="0"/>
    </xf>
    <xf numFmtId="0" fontId="67" fillId="37" borderId="15"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0" fontId="71"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6"/>
  <sheetViews>
    <sheetView tabSelected="1" zoomScalePageLayoutView="0" workbookViewId="0" topLeftCell="A1">
      <pane xSplit="3" ySplit="5" topLeftCell="Q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3.7109375" style="1" bestFit="1" customWidth="1"/>
    <col min="4" max="4" width="23.57421875" style="4" bestFit="1" customWidth="1"/>
    <col min="5" max="5" width="5.8515625" style="85" bestFit="1" customWidth="1"/>
    <col min="6" max="6" width="13.57421875" style="3" bestFit="1" customWidth="1"/>
    <col min="7" max="8" width="3.140625" style="33" bestFit="1" customWidth="1"/>
    <col min="9" max="9" width="3.140625" style="47" bestFit="1" customWidth="1"/>
    <col min="10" max="10" width="2.57421875" style="48" bestFit="1" customWidth="1"/>
    <col min="11" max="11" width="7.28125" style="5" bestFit="1" customWidth="1"/>
    <col min="12" max="12" width="4.8515625" style="6" bestFit="1" customWidth="1"/>
    <col min="13" max="13" width="7.28125" style="5" bestFit="1" customWidth="1"/>
    <col min="14" max="14" width="4.8515625" style="6" bestFit="1" customWidth="1"/>
    <col min="15" max="15" width="7.28125" style="7" bestFit="1" customWidth="1"/>
    <col min="16" max="16" width="4.8515625" style="8" bestFit="1" customWidth="1"/>
    <col min="17" max="17" width="8.28125" style="9" bestFit="1" customWidth="1"/>
    <col min="18" max="18" width="5.57421875" style="10" bestFit="1" customWidth="1"/>
    <col min="19" max="19" width="4.28125" style="11" bestFit="1" customWidth="1"/>
    <col min="20" max="20" width="5.57421875" style="12" bestFit="1" customWidth="1"/>
    <col min="21" max="21" width="4.00390625" style="13" bestFit="1" customWidth="1"/>
    <col min="22" max="22" width="8.28125" style="7" bestFit="1" customWidth="1"/>
    <col min="23" max="23" width="5.57421875" style="8" bestFit="1" customWidth="1"/>
    <col min="24" max="24" width="9.00390625" style="7" bestFit="1" customWidth="1"/>
    <col min="25" max="25" width="6.57421875" style="14" bestFit="1" customWidth="1"/>
    <col min="26" max="26" width="3.28125" style="66" customWidth="1"/>
    <col min="27" max="16384" width="4.140625" style="1" customWidth="1"/>
  </cols>
  <sheetData>
    <row r="1" spans="1:26" s="34" customFormat="1" ht="12.75">
      <c r="A1" s="15" t="s">
        <v>0</v>
      </c>
      <c r="B1" s="106" t="s">
        <v>6</v>
      </c>
      <c r="C1" s="106"/>
      <c r="D1" s="16"/>
      <c r="E1" s="80"/>
      <c r="F1" s="16"/>
      <c r="G1" s="17"/>
      <c r="H1" s="17"/>
      <c r="I1" s="17"/>
      <c r="J1" s="17"/>
      <c r="K1" s="95" t="s">
        <v>3</v>
      </c>
      <c r="L1" s="96"/>
      <c r="M1" s="96"/>
      <c r="N1" s="96"/>
      <c r="O1" s="96"/>
      <c r="P1" s="96"/>
      <c r="Q1" s="96"/>
      <c r="R1" s="96"/>
      <c r="S1" s="96"/>
      <c r="T1" s="96"/>
      <c r="U1" s="96"/>
      <c r="V1" s="96"/>
      <c r="W1" s="96"/>
      <c r="X1" s="96"/>
      <c r="Y1" s="96"/>
      <c r="Z1" s="97"/>
    </row>
    <row r="2" spans="1:26" s="34" customFormat="1" ht="12.75">
      <c r="A2" s="15"/>
      <c r="B2" s="107" t="s">
        <v>2</v>
      </c>
      <c r="C2" s="108"/>
      <c r="D2" s="18"/>
      <c r="E2" s="81"/>
      <c r="F2" s="18"/>
      <c r="G2" s="19"/>
      <c r="H2" s="19"/>
      <c r="I2" s="19"/>
      <c r="J2" s="20"/>
      <c r="K2" s="98"/>
      <c r="L2" s="98"/>
      <c r="M2" s="98"/>
      <c r="N2" s="98"/>
      <c r="O2" s="98"/>
      <c r="P2" s="98"/>
      <c r="Q2" s="98"/>
      <c r="R2" s="98"/>
      <c r="S2" s="98"/>
      <c r="T2" s="98"/>
      <c r="U2" s="98"/>
      <c r="V2" s="98"/>
      <c r="W2" s="98"/>
      <c r="X2" s="98"/>
      <c r="Y2" s="98"/>
      <c r="Z2" s="97"/>
    </row>
    <row r="3" spans="1:26" s="34" customFormat="1" ht="12">
      <c r="A3" s="15"/>
      <c r="B3" s="102" t="s">
        <v>93</v>
      </c>
      <c r="C3" s="102"/>
      <c r="D3" s="21"/>
      <c r="E3" s="82"/>
      <c r="F3" s="21"/>
      <c r="G3" s="22"/>
      <c r="H3" s="22"/>
      <c r="I3" s="22"/>
      <c r="J3" s="22"/>
      <c r="K3" s="99"/>
      <c r="L3" s="99"/>
      <c r="M3" s="99"/>
      <c r="N3" s="99"/>
      <c r="O3" s="99"/>
      <c r="P3" s="99"/>
      <c r="Q3" s="99"/>
      <c r="R3" s="99"/>
      <c r="S3" s="99"/>
      <c r="T3" s="99"/>
      <c r="U3" s="99"/>
      <c r="V3" s="99"/>
      <c r="W3" s="99"/>
      <c r="X3" s="99"/>
      <c r="Y3" s="99"/>
      <c r="Z3" s="100"/>
    </row>
    <row r="4" spans="1:26" s="24" customFormat="1" ht="11.25" customHeight="1">
      <c r="A4" s="23"/>
      <c r="B4" s="35"/>
      <c r="C4" s="36"/>
      <c r="D4" s="36"/>
      <c r="E4" s="83"/>
      <c r="F4" s="37"/>
      <c r="G4" s="37"/>
      <c r="H4" s="37"/>
      <c r="I4" s="37"/>
      <c r="J4" s="37"/>
      <c r="K4" s="91" t="s">
        <v>7</v>
      </c>
      <c r="L4" s="92"/>
      <c r="M4" s="103" t="s">
        <v>8</v>
      </c>
      <c r="N4" s="104"/>
      <c r="O4" s="103" t="s">
        <v>9</v>
      </c>
      <c r="P4" s="104"/>
      <c r="Q4" s="103" t="s">
        <v>10</v>
      </c>
      <c r="R4" s="105"/>
      <c r="S4" s="105"/>
      <c r="T4" s="87"/>
      <c r="U4" s="87"/>
      <c r="V4" s="89" t="s">
        <v>11</v>
      </c>
      <c r="W4" s="90"/>
      <c r="X4" s="101" t="s">
        <v>12</v>
      </c>
      <c r="Y4" s="101"/>
      <c r="Z4" s="93" t="s">
        <v>31</v>
      </c>
    </row>
    <row r="5" spans="1:26" s="26" customFormat="1" ht="46.5">
      <c r="A5" s="25"/>
      <c r="B5" s="38"/>
      <c r="C5" s="39" t="s">
        <v>13</v>
      </c>
      <c r="D5" s="39" t="s">
        <v>14</v>
      </c>
      <c r="E5" s="84" t="s">
        <v>15</v>
      </c>
      <c r="F5" s="42" t="s">
        <v>16</v>
      </c>
      <c r="G5" s="40" t="s">
        <v>17</v>
      </c>
      <c r="H5" s="40" t="s">
        <v>73</v>
      </c>
      <c r="I5" s="40" t="s">
        <v>18</v>
      </c>
      <c r="J5" s="40" t="s">
        <v>19</v>
      </c>
      <c r="K5" s="41" t="s">
        <v>20</v>
      </c>
      <c r="L5" s="43" t="s">
        <v>21</v>
      </c>
      <c r="M5" s="44" t="s">
        <v>20</v>
      </c>
      <c r="N5" s="45" t="s">
        <v>21</v>
      </c>
      <c r="O5" s="44" t="s">
        <v>20</v>
      </c>
      <c r="P5" s="45" t="s">
        <v>21</v>
      </c>
      <c r="Q5" s="44" t="s">
        <v>25</v>
      </c>
      <c r="R5" s="45" t="s">
        <v>21</v>
      </c>
      <c r="S5" s="46" t="s">
        <v>22</v>
      </c>
      <c r="T5" s="45" t="s">
        <v>23</v>
      </c>
      <c r="U5" s="46" t="s">
        <v>28</v>
      </c>
      <c r="V5" s="44" t="s">
        <v>25</v>
      </c>
      <c r="W5" s="45" t="s">
        <v>23</v>
      </c>
      <c r="X5" s="44" t="s">
        <v>20</v>
      </c>
      <c r="Y5" s="45" t="s">
        <v>21</v>
      </c>
      <c r="Z5" s="94"/>
    </row>
    <row r="6" ht="11.25">
      <c r="U6" s="62">
        <f>IF(T6&lt;&gt;0,-(T6-R6)/T6,"")</f>
      </c>
    </row>
    <row r="7" spans="1:27" s="29" customFormat="1" ht="11.25">
      <c r="A7" s="31">
        <v>1</v>
      </c>
      <c r="B7" s="86" t="s">
        <v>24</v>
      </c>
      <c r="C7" s="49" t="s">
        <v>99</v>
      </c>
      <c r="D7" s="51"/>
      <c r="E7" s="63">
        <v>42468</v>
      </c>
      <c r="F7" s="52" t="s">
        <v>5</v>
      </c>
      <c r="G7" s="53">
        <v>340</v>
      </c>
      <c r="H7" s="53">
        <v>340</v>
      </c>
      <c r="I7" s="67">
        <v>391</v>
      </c>
      <c r="J7" s="54">
        <v>1</v>
      </c>
      <c r="K7" s="64">
        <v>241110.6</v>
      </c>
      <c r="L7" s="65">
        <v>21233</v>
      </c>
      <c r="M7" s="64">
        <v>629316.84</v>
      </c>
      <c r="N7" s="65">
        <v>54861</v>
      </c>
      <c r="O7" s="64">
        <v>814263.25</v>
      </c>
      <c r="P7" s="65">
        <v>72235</v>
      </c>
      <c r="Q7" s="58">
        <f aca="true" t="shared" si="0" ref="Q7:Q51">K7+M7+O7</f>
        <v>1684690.69</v>
      </c>
      <c r="R7" s="59">
        <f aca="true" t="shared" si="1" ref="R7:R51">L7+N7+P7</f>
        <v>148329</v>
      </c>
      <c r="S7" s="60">
        <f>R7/I7</f>
        <v>379.35805626598466</v>
      </c>
      <c r="T7" s="61"/>
      <c r="U7" s="62"/>
      <c r="V7" s="68">
        <v>1684690.69</v>
      </c>
      <c r="W7" s="69">
        <v>148329</v>
      </c>
      <c r="X7" s="73">
        <v>1684690.69</v>
      </c>
      <c r="Y7" s="74">
        <v>148329</v>
      </c>
      <c r="Z7" s="109">
        <v>2461</v>
      </c>
      <c r="AA7" s="28"/>
    </row>
    <row r="8" spans="1:27" s="29" customFormat="1" ht="11.25">
      <c r="A8" s="31">
        <v>2</v>
      </c>
      <c r="B8" s="27"/>
      <c r="C8" s="50" t="s">
        <v>79</v>
      </c>
      <c r="D8" s="55" t="s">
        <v>78</v>
      </c>
      <c r="E8" s="79">
        <v>42454</v>
      </c>
      <c r="F8" s="52" t="s">
        <v>36</v>
      </c>
      <c r="G8" s="56">
        <v>335</v>
      </c>
      <c r="H8" s="56">
        <v>332</v>
      </c>
      <c r="I8" s="67">
        <v>422</v>
      </c>
      <c r="J8" s="54">
        <v>3</v>
      </c>
      <c r="K8" s="64">
        <v>338069</v>
      </c>
      <c r="L8" s="65">
        <v>23475</v>
      </c>
      <c r="M8" s="64">
        <v>651956</v>
      </c>
      <c r="N8" s="65">
        <v>47197</v>
      </c>
      <c r="O8" s="64">
        <v>632660</v>
      </c>
      <c r="P8" s="65">
        <v>46898</v>
      </c>
      <c r="Q8" s="58">
        <f t="shared" si="0"/>
        <v>1622685</v>
      </c>
      <c r="R8" s="59">
        <f t="shared" si="1"/>
        <v>117570</v>
      </c>
      <c r="S8" s="60">
        <f>R8/I8</f>
        <v>278.6018957345972</v>
      </c>
      <c r="T8" s="61">
        <v>244034</v>
      </c>
      <c r="U8" s="62">
        <f>IF(T8&lt;&gt;0,-(T8-R8)/T8,"")</f>
        <v>-0.5182228705836072</v>
      </c>
      <c r="V8" s="68">
        <v>1622685</v>
      </c>
      <c r="W8" s="69">
        <v>117570</v>
      </c>
      <c r="X8" s="71">
        <v>16240468</v>
      </c>
      <c r="Y8" s="72">
        <v>1210813</v>
      </c>
      <c r="Z8" s="109">
        <v>2451</v>
      </c>
      <c r="AA8" s="28"/>
    </row>
    <row r="9" spans="1:27" s="29" customFormat="1" ht="11.25">
      <c r="A9" s="31">
        <v>3</v>
      </c>
      <c r="B9" s="30"/>
      <c r="C9" s="50" t="s">
        <v>66</v>
      </c>
      <c r="D9" s="55" t="s">
        <v>66</v>
      </c>
      <c r="E9" s="79">
        <v>42440</v>
      </c>
      <c r="F9" s="52" t="s">
        <v>35</v>
      </c>
      <c r="G9" s="56">
        <v>317</v>
      </c>
      <c r="H9" s="56">
        <v>250</v>
      </c>
      <c r="I9" s="67">
        <v>250</v>
      </c>
      <c r="J9" s="54">
        <v>5</v>
      </c>
      <c r="K9" s="64">
        <v>91193</v>
      </c>
      <c r="L9" s="65">
        <v>7578</v>
      </c>
      <c r="M9" s="64">
        <v>168236</v>
      </c>
      <c r="N9" s="65">
        <v>13865</v>
      </c>
      <c r="O9" s="64">
        <v>250149</v>
      </c>
      <c r="P9" s="65">
        <v>20490</v>
      </c>
      <c r="Q9" s="58">
        <f t="shared" si="0"/>
        <v>509578</v>
      </c>
      <c r="R9" s="59">
        <f t="shared" si="1"/>
        <v>41933</v>
      </c>
      <c r="S9" s="60">
        <f>R9/I9</f>
        <v>167.732</v>
      </c>
      <c r="T9" s="61">
        <v>71620</v>
      </c>
      <c r="U9" s="62">
        <f>IF(T9&lt;&gt;0,-(T9-R9)/T9,"")</f>
        <v>-0.41450712091594527</v>
      </c>
      <c r="V9" s="68">
        <v>509578</v>
      </c>
      <c r="W9" s="70">
        <v>41933</v>
      </c>
      <c r="X9" s="71">
        <v>15096607</v>
      </c>
      <c r="Y9" s="72">
        <v>1295220</v>
      </c>
      <c r="Z9" s="109">
        <v>2449</v>
      </c>
      <c r="AA9" s="28"/>
    </row>
    <row r="10" spans="1:27" s="29" customFormat="1" ht="11.25">
      <c r="A10" s="31">
        <v>4</v>
      </c>
      <c r="B10" s="30"/>
      <c r="C10" s="49" t="s">
        <v>84</v>
      </c>
      <c r="D10" s="51" t="s">
        <v>84</v>
      </c>
      <c r="E10" s="63">
        <v>42461</v>
      </c>
      <c r="F10" s="52" t="s">
        <v>5</v>
      </c>
      <c r="G10" s="53">
        <v>287</v>
      </c>
      <c r="H10" s="53">
        <v>281</v>
      </c>
      <c r="I10" s="67">
        <v>281</v>
      </c>
      <c r="J10" s="54">
        <v>2</v>
      </c>
      <c r="K10" s="64">
        <v>65949.49</v>
      </c>
      <c r="L10" s="65">
        <v>5912</v>
      </c>
      <c r="M10" s="64">
        <v>119682.2</v>
      </c>
      <c r="N10" s="65">
        <v>10690</v>
      </c>
      <c r="O10" s="64">
        <v>135436.5</v>
      </c>
      <c r="P10" s="65">
        <v>12044</v>
      </c>
      <c r="Q10" s="58">
        <f t="shared" si="0"/>
        <v>321068.19</v>
      </c>
      <c r="R10" s="59">
        <f t="shared" si="1"/>
        <v>28646</v>
      </c>
      <c r="S10" s="60">
        <f>R10/I10</f>
        <v>101.94306049822065</v>
      </c>
      <c r="T10" s="61">
        <v>51339</v>
      </c>
      <c r="U10" s="62">
        <f>IF(T10&lt;&gt;0,-(T10-R10)/T10,"")</f>
        <v>-0.44202263386509283</v>
      </c>
      <c r="V10" s="68">
        <v>321068.19</v>
      </c>
      <c r="W10" s="69">
        <v>28646</v>
      </c>
      <c r="X10" s="73">
        <v>1217066.97</v>
      </c>
      <c r="Y10" s="74">
        <v>110269</v>
      </c>
      <c r="Z10" s="109">
        <v>2475</v>
      </c>
      <c r="AA10" s="28"/>
    </row>
    <row r="11" spans="1:27" s="29" customFormat="1" ht="11.25">
      <c r="A11" s="31">
        <v>5</v>
      </c>
      <c r="B11" s="30"/>
      <c r="C11" s="50" t="s">
        <v>71</v>
      </c>
      <c r="D11" s="55" t="s">
        <v>72</v>
      </c>
      <c r="E11" s="79">
        <v>42447</v>
      </c>
      <c r="F11" s="52" t="s">
        <v>4</v>
      </c>
      <c r="G11" s="56">
        <v>273</v>
      </c>
      <c r="H11" s="56">
        <v>176</v>
      </c>
      <c r="I11" s="67">
        <v>176</v>
      </c>
      <c r="J11" s="54">
        <v>4</v>
      </c>
      <c r="K11" s="64">
        <v>31049.5</v>
      </c>
      <c r="L11" s="65">
        <v>2696</v>
      </c>
      <c r="M11" s="64">
        <v>121076.5</v>
      </c>
      <c r="N11" s="65">
        <v>9084</v>
      </c>
      <c r="O11" s="64">
        <v>139195</v>
      </c>
      <c r="P11" s="65">
        <v>10615</v>
      </c>
      <c r="Q11" s="58">
        <f t="shared" si="0"/>
        <v>291321</v>
      </c>
      <c r="R11" s="59">
        <f t="shared" si="1"/>
        <v>22395</v>
      </c>
      <c r="S11" s="60">
        <f>R11/I11</f>
        <v>127.24431818181819</v>
      </c>
      <c r="T11" s="61">
        <v>43496</v>
      </c>
      <c r="U11" s="62">
        <f>IF(T11&lt;&gt;0,-(T11-R11)/T11,"")</f>
        <v>-0.4851250689718595</v>
      </c>
      <c r="V11" s="68">
        <v>291321</v>
      </c>
      <c r="W11" s="69">
        <v>22395</v>
      </c>
      <c r="X11" s="71">
        <v>3674749.31</v>
      </c>
      <c r="Y11" s="72">
        <v>299771</v>
      </c>
      <c r="Z11" s="109">
        <v>2457</v>
      </c>
      <c r="AA11" s="28"/>
    </row>
    <row r="12" spans="1:27" s="29" customFormat="1" ht="11.25">
      <c r="A12" s="31">
        <v>6</v>
      </c>
      <c r="B12" s="86" t="s">
        <v>24</v>
      </c>
      <c r="C12" s="49" t="s">
        <v>95</v>
      </c>
      <c r="D12" s="51" t="s">
        <v>95</v>
      </c>
      <c r="E12" s="63">
        <v>42468</v>
      </c>
      <c r="F12" s="52" t="s">
        <v>37</v>
      </c>
      <c r="G12" s="53">
        <v>151</v>
      </c>
      <c r="H12" s="53">
        <v>151</v>
      </c>
      <c r="I12" s="67">
        <v>151</v>
      </c>
      <c r="J12" s="54">
        <v>1</v>
      </c>
      <c r="K12" s="64">
        <v>49802.5</v>
      </c>
      <c r="L12" s="65">
        <v>4506</v>
      </c>
      <c r="M12" s="64">
        <v>106013.5</v>
      </c>
      <c r="N12" s="65">
        <v>9420</v>
      </c>
      <c r="O12" s="64">
        <v>127613.8</v>
      </c>
      <c r="P12" s="65">
        <v>11299</v>
      </c>
      <c r="Q12" s="58">
        <f t="shared" si="0"/>
        <v>283429.8</v>
      </c>
      <c r="R12" s="59">
        <f t="shared" si="1"/>
        <v>25225</v>
      </c>
      <c r="S12" s="60">
        <f>R12/I12</f>
        <v>167.05298013245033</v>
      </c>
      <c r="T12" s="61"/>
      <c r="U12" s="62"/>
      <c r="V12" s="68">
        <v>283429.8</v>
      </c>
      <c r="W12" s="69">
        <v>25225</v>
      </c>
      <c r="X12" s="73">
        <v>283429.8</v>
      </c>
      <c r="Y12" s="74">
        <v>25225</v>
      </c>
      <c r="Z12" s="109">
        <v>2480</v>
      </c>
      <c r="AA12" s="28"/>
    </row>
    <row r="13" spans="1:27" s="29" customFormat="1" ht="11.25">
      <c r="A13" s="31">
        <v>7</v>
      </c>
      <c r="B13" s="30"/>
      <c r="C13" s="49" t="s">
        <v>87</v>
      </c>
      <c r="D13" s="51" t="s">
        <v>87</v>
      </c>
      <c r="E13" s="63">
        <v>42461</v>
      </c>
      <c r="F13" s="52" t="s">
        <v>1</v>
      </c>
      <c r="G13" s="53">
        <v>200</v>
      </c>
      <c r="H13" s="53">
        <v>174</v>
      </c>
      <c r="I13" s="67">
        <v>174</v>
      </c>
      <c r="J13" s="54">
        <v>2</v>
      </c>
      <c r="K13" s="64">
        <v>56049.49</v>
      </c>
      <c r="L13" s="65">
        <v>5405</v>
      </c>
      <c r="M13" s="64">
        <v>94067.77</v>
      </c>
      <c r="N13" s="65">
        <v>8567</v>
      </c>
      <c r="O13" s="64">
        <v>118735.5</v>
      </c>
      <c r="P13" s="65">
        <v>10737</v>
      </c>
      <c r="Q13" s="58">
        <f t="shared" si="0"/>
        <v>268852.76</v>
      </c>
      <c r="R13" s="59">
        <f t="shared" si="1"/>
        <v>24709</v>
      </c>
      <c r="S13" s="60">
        <f>R13/I13</f>
        <v>142.00574712643677</v>
      </c>
      <c r="T13" s="61">
        <v>31452</v>
      </c>
      <c r="U13" s="62">
        <f>IF(T13&lt;&gt;0,-(T13-R13)/T13,"")</f>
        <v>-0.21439018186442835</v>
      </c>
      <c r="V13" s="68">
        <v>268852.76</v>
      </c>
      <c r="W13" s="69">
        <v>24709</v>
      </c>
      <c r="X13" s="75">
        <v>816609.73</v>
      </c>
      <c r="Y13" s="76">
        <v>77409</v>
      </c>
      <c r="Z13" s="109">
        <v>2470</v>
      </c>
      <c r="AA13" s="28"/>
    </row>
    <row r="14" spans="1:27" s="29" customFormat="1" ht="11.25">
      <c r="A14" s="31">
        <v>8</v>
      </c>
      <c r="B14" s="86" t="s">
        <v>24</v>
      </c>
      <c r="C14" s="50" t="s">
        <v>105</v>
      </c>
      <c r="D14" s="55"/>
      <c r="E14" s="79">
        <v>42468</v>
      </c>
      <c r="F14" s="52" t="s">
        <v>4</v>
      </c>
      <c r="G14" s="56">
        <v>164</v>
      </c>
      <c r="H14" s="56">
        <v>164</v>
      </c>
      <c r="I14" s="67">
        <v>164</v>
      </c>
      <c r="J14" s="54">
        <v>1</v>
      </c>
      <c r="K14" s="64">
        <v>14286.5</v>
      </c>
      <c r="L14" s="65">
        <v>1345</v>
      </c>
      <c r="M14" s="64">
        <v>60868.82</v>
      </c>
      <c r="N14" s="65">
        <v>5246</v>
      </c>
      <c r="O14" s="64">
        <v>72479.5</v>
      </c>
      <c r="P14" s="65">
        <v>6350</v>
      </c>
      <c r="Q14" s="58">
        <f t="shared" si="0"/>
        <v>147634.82</v>
      </c>
      <c r="R14" s="59">
        <f t="shared" si="1"/>
        <v>12941</v>
      </c>
      <c r="S14" s="60">
        <f>R14/I14</f>
        <v>78.90853658536585</v>
      </c>
      <c r="T14" s="61"/>
      <c r="U14" s="62"/>
      <c r="V14" s="68">
        <v>147634.82</v>
      </c>
      <c r="W14" s="69">
        <v>12941</v>
      </c>
      <c r="X14" s="71">
        <v>147634.82</v>
      </c>
      <c r="Y14" s="72">
        <v>12941</v>
      </c>
      <c r="Z14" s="109">
        <v>2485</v>
      </c>
      <c r="AA14" s="28"/>
    </row>
    <row r="15" spans="1:27" s="29" customFormat="1" ht="11.25">
      <c r="A15" s="31">
        <v>9</v>
      </c>
      <c r="B15" s="86" t="s">
        <v>24</v>
      </c>
      <c r="C15" s="49" t="s">
        <v>94</v>
      </c>
      <c r="D15" s="51" t="s">
        <v>97</v>
      </c>
      <c r="E15" s="63">
        <v>42468</v>
      </c>
      <c r="F15" s="52" t="s">
        <v>39</v>
      </c>
      <c r="G15" s="53">
        <v>36</v>
      </c>
      <c r="H15" s="53">
        <v>36</v>
      </c>
      <c r="I15" s="67">
        <v>36</v>
      </c>
      <c r="J15" s="54">
        <v>1</v>
      </c>
      <c r="K15" s="64">
        <v>32045</v>
      </c>
      <c r="L15" s="65">
        <v>2178</v>
      </c>
      <c r="M15" s="64">
        <v>45582</v>
      </c>
      <c r="N15" s="65">
        <v>2996</v>
      </c>
      <c r="O15" s="64">
        <v>46510.5</v>
      </c>
      <c r="P15" s="65">
        <v>3159</v>
      </c>
      <c r="Q15" s="58">
        <f t="shared" si="0"/>
        <v>124137.5</v>
      </c>
      <c r="R15" s="59">
        <f t="shared" si="1"/>
        <v>8333</v>
      </c>
      <c r="S15" s="60">
        <f>R15/I15</f>
        <v>231.47222222222223</v>
      </c>
      <c r="T15" s="61"/>
      <c r="U15" s="62"/>
      <c r="V15" s="68">
        <v>124137.5</v>
      </c>
      <c r="W15" s="70">
        <v>8333</v>
      </c>
      <c r="X15" s="71">
        <v>124137.5</v>
      </c>
      <c r="Y15" s="72">
        <v>8333</v>
      </c>
      <c r="Z15" s="109">
        <v>2478</v>
      </c>
      <c r="AA15" s="28"/>
    </row>
    <row r="16" spans="1:27" s="29" customFormat="1" ht="11.25">
      <c r="A16" s="31">
        <v>10</v>
      </c>
      <c r="B16" s="30"/>
      <c r="C16" s="49" t="s">
        <v>63</v>
      </c>
      <c r="D16" s="51" t="s">
        <v>63</v>
      </c>
      <c r="E16" s="63">
        <v>42440</v>
      </c>
      <c r="F16" s="52" t="s">
        <v>5</v>
      </c>
      <c r="G16" s="53">
        <v>302</v>
      </c>
      <c r="H16" s="53">
        <v>175</v>
      </c>
      <c r="I16" s="67">
        <v>175</v>
      </c>
      <c r="J16" s="54">
        <v>5</v>
      </c>
      <c r="K16" s="64">
        <v>27719.76</v>
      </c>
      <c r="L16" s="65">
        <v>2162</v>
      </c>
      <c r="M16" s="64">
        <v>40480</v>
      </c>
      <c r="N16" s="65">
        <v>3207</v>
      </c>
      <c r="O16" s="64">
        <v>43776.5</v>
      </c>
      <c r="P16" s="65">
        <v>4041</v>
      </c>
      <c r="Q16" s="58">
        <f t="shared" si="0"/>
        <v>111976.26</v>
      </c>
      <c r="R16" s="59">
        <f t="shared" si="1"/>
        <v>9410</v>
      </c>
      <c r="S16" s="60">
        <f>R16/I16</f>
        <v>53.77142857142857</v>
      </c>
      <c r="T16" s="61">
        <v>27653</v>
      </c>
      <c r="U16" s="62">
        <f>IF(T16&lt;&gt;0,-(T16-R16)/T16,"")</f>
        <v>-0.6597114237153292</v>
      </c>
      <c r="V16" s="68">
        <v>111976.26</v>
      </c>
      <c r="W16" s="69">
        <v>9410</v>
      </c>
      <c r="X16" s="73">
        <v>4623831.41</v>
      </c>
      <c r="Y16" s="74">
        <v>400198</v>
      </c>
      <c r="Z16" s="109">
        <v>2433</v>
      </c>
      <c r="AA16" s="28"/>
    </row>
    <row r="17" spans="1:27" s="29" customFormat="1" ht="11.25">
      <c r="A17" s="31">
        <v>11</v>
      </c>
      <c r="B17" s="30"/>
      <c r="C17" s="50" t="s">
        <v>91</v>
      </c>
      <c r="D17" s="55" t="s">
        <v>92</v>
      </c>
      <c r="E17" s="79">
        <v>42461</v>
      </c>
      <c r="F17" s="52" t="s">
        <v>35</v>
      </c>
      <c r="G17" s="56">
        <v>110</v>
      </c>
      <c r="H17" s="56">
        <v>91</v>
      </c>
      <c r="I17" s="67">
        <v>91</v>
      </c>
      <c r="J17" s="54">
        <v>2</v>
      </c>
      <c r="K17" s="64">
        <v>24980</v>
      </c>
      <c r="L17" s="65">
        <v>1730</v>
      </c>
      <c r="M17" s="64">
        <v>39695</v>
      </c>
      <c r="N17" s="65">
        <v>2748</v>
      </c>
      <c r="O17" s="64">
        <v>36501</v>
      </c>
      <c r="P17" s="65">
        <v>2570</v>
      </c>
      <c r="Q17" s="58">
        <f t="shared" si="0"/>
        <v>101176</v>
      </c>
      <c r="R17" s="59">
        <f t="shared" si="1"/>
        <v>7048</v>
      </c>
      <c r="S17" s="60">
        <f>R17/I17</f>
        <v>77.45054945054945</v>
      </c>
      <c r="T17" s="61">
        <v>13616</v>
      </c>
      <c r="U17" s="62">
        <f>IF(T17&lt;&gt;0,-(T17-R17)/T17,"")</f>
        <v>-0.48237367802585196</v>
      </c>
      <c r="V17" s="68">
        <v>101176</v>
      </c>
      <c r="W17" s="70">
        <v>7048</v>
      </c>
      <c r="X17" s="71">
        <v>389566</v>
      </c>
      <c r="Y17" s="72">
        <v>29449</v>
      </c>
      <c r="Z17" s="109">
        <v>2472</v>
      </c>
      <c r="AA17" s="28"/>
    </row>
    <row r="18" spans="1:27" s="29" customFormat="1" ht="11.25">
      <c r="A18" s="31">
        <v>12</v>
      </c>
      <c r="B18" s="86" t="s">
        <v>24</v>
      </c>
      <c r="C18" s="49" t="s">
        <v>100</v>
      </c>
      <c r="D18" s="51"/>
      <c r="E18" s="63">
        <v>42468</v>
      </c>
      <c r="F18" s="52" t="s">
        <v>5</v>
      </c>
      <c r="G18" s="53">
        <v>147</v>
      </c>
      <c r="H18" s="53">
        <v>147</v>
      </c>
      <c r="I18" s="67">
        <v>147</v>
      </c>
      <c r="J18" s="54">
        <v>1</v>
      </c>
      <c r="K18" s="64">
        <v>19769.3</v>
      </c>
      <c r="L18" s="65">
        <v>1805</v>
      </c>
      <c r="M18" s="64">
        <v>32829.5</v>
      </c>
      <c r="N18" s="65">
        <v>3026</v>
      </c>
      <c r="O18" s="64">
        <v>45532.5</v>
      </c>
      <c r="P18" s="65">
        <v>4126</v>
      </c>
      <c r="Q18" s="58">
        <f t="shared" si="0"/>
        <v>98131.3</v>
      </c>
      <c r="R18" s="59">
        <f t="shared" si="1"/>
        <v>8957</v>
      </c>
      <c r="S18" s="60">
        <f>R18/I18</f>
        <v>60.93197278911565</v>
      </c>
      <c r="T18" s="61"/>
      <c r="U18" s="62"/>
      <c r="V18" s="68">
        <v>98131.3</v>
      </c>
      <c r="W18" s="69">
        <v>8957</v>
      </c>
      <c r="X18" s="73">
        <v>98131.3</v>
      </c>
      <c r="Y18" s="74">
        <v>8957</v>
      </c>
      <c r="Z18" s="109">
        <v>2481</v>
      </c>
      <c r="AA18" s="28"/>
    </row>
    <row r="19" spans="1:27" s="29" customFormat="1" ht="11.25">
      <c r="A19" s="31">
        <v>13</v>
      </c>
      <c r="B19" s="86" t="s">
        <v>24</v>
      </c>
      <c r="C19" s="50" t="s">
        <v>106</v>
      </c>
      <c r="D19" s="55" t="s">
        <v>106</v>
      </c>
      <c r="E19" s="79">
        <v>42468</v>
      </c>
      <c r="F19" s="52" t="s">
        <v>35</v>
      </c>
      <c r="G19" s="56">
        <v>95</v>
      </c>
      <c r="H19" s="56">
        <v>95</v>
      </c>
      <c r="I19" s="67">
        <v>95</v>
      </c>
      <c r="J19" s="54">
        <v>1</v>
      </c>
      <c r="K19" s="64">
        <v>23863</v>
      </c>
      <c r="L19" s="65">
        <v>1699</v>
      </c>
      <c r="M19" s="64">
        <v>36281</v>
      </c>
      <c r="N19" s="65">
        <v>2469</v>
      </c>
      <c r="O19" s="64">
        <v>29867</v>
      </c>
      <c r="P19" s="65">
        <v>2107</v>
      </c>
      <c r="Q19" s="58">
        <f t="shared" si="0"/>
        <v>90011</v>
      </c>
      <c r="R19" s="59">
        <f t="shared" si="1"/>
        <v>6275</v>
      </c>
      <c r="S19" s="60">
        <f>R19/I19</f>
        <v>66.05263157894737</v>
      </c>
      <c r="T19" s="61"/>
      <c r="U19" s="62"/>
      <c r="V19" s="68">
        <v>90011</v>
      </c>
      <c r="W19" s="70">
        <v>6275</v>
      </c>
      <c r="X19" s="71">
        <v>90011</v>
      </c>
      <c r="Y19" s="72">
        <v>6275</v>
      </c>
      <c r="Z19" s="109">
        <v>2486</v>
      </c>
      <c r="AA19" s="28"/>
    </row>
    <row r="20" spans="1:27" s="29" customFormat="1" ht="11.25">
      <c r="A20" s="31">
        <v>14</v>
      </c>
      <c r="B20" s="86" t="s">
        <v>24</v>
      </c>
      <c r="C20" s="50" t="s">
        <v>104</v>
      </c>
      <c r="D20" s="55" t="s">
        <v>103</v>
      </c>
      <c r="E20" s="79">
        <v>42468</v>
      </c>
      <c r="F20" s="52" t="s">
        <v>4</v>
      </c>
      <c r="G20" s="56">
        <v>77</v>
      </c>
      <c r="H20" s="56">
        <v>77</v>
      </c>
      <c r="I20" s="67">
        <v>77</v>
      </c>
      <c r="J20" s="54">
        <v>1</v>
      </c>
      <c r="K20" s="64">
        <v>16846.82</v>
      </c>
      <c r="L20" s="65">
        <v>1201</v>
      </c>
      <c r="M20" s="64">
        <v>23556.14</v>
      </c>
      <c r="N20" s="65">
        <v>1768</v>
      </c>
      <c r="O20" s="64">
        <v>26719</v>
      </c>
      <c r="P20" s="65">
        <v>2031</v>
      </c>
      <c r="Q20" s="58">
        <f t="shared" si="0"/>
        <v>67121.95999999999</v>
      </c>
      <c r="R20" s="59">
        <f t="shared" si="1"/>
        <v>5000</v>
      </c>
      <c r="S20" s="60">
        <f>R20/I20</f>
        <v>64.93506493506493</v>
      </c>
      <c r="T20" s="61"/>
      <c r="U20" s="62"/>
      <c r="V20" s="68">
        <v>67121.95999999999</v>
      </c>
      <c r="W20" s="69">
        <v>5000</v>
      </c>
      <c r="X20" s="71">
        <v>67121.95999999999</v>
      </c>
      <c r="Y20" s="72">
        <v>5000</v>
      </c>
      <c r="Z20" s="109">
        <v>2484</v>
      </c>
      <c r="AA20" s="28"/>
    </row>
    <row r="21" spans="1:27" s="29" customFormat="1" ht="11.25">
      <c r="A21" s="31">
        <v>15</v>
      </c>
      <c r="B21" s="86" t="s">
        <v>24</v>
      </c>
      <c r="C21" s="49" t="s">
        <v>102</v>
      </c>
      <c r="D21" s="51" t="s">
        <v>102</v>
      </c>
      <c r="E21" s="63">
        <v>42468</v>
      </c>
      <c r="F21" s="52" t="s">
        <v>38</v>
      </c>
      <c r="G21" s="53">
        <v>44</v>
      </c>
      <c r="H21" s="53">
        <v>44</v>
      </c>
      <c r="I21" s="67">
        <v>44</v>
      </c>
      <c r="J21" s="54">
        <v>1</v>
      </c>
      <c r="K21" s="64">
        <v>8180.5</v>
      </c>
      <c r="L21" s="65">
        <v>717</v>
      </c>
      <c r="M21" s="64">
        <v>11548</v>
      </c>
      <c r="N21" s="65">
        <v>1014</v>
      </c>
      <c r="O21" s="64">
        <v>16372.5</v>
      </c>
      <c r="P21" s="65">
        <v>1423</v>
      </c>
      <c r="Q21" s="58">
        <f t="shared" si="0"/>
        <v>36101</v>
      </c>
      <c r="R21" s="59">
        <f t="shared" si="1"/>
        <v>3154</v>
      </c>
      <c r="S21" s="60">
        <f>R21/I21</f>
        <v>71.68181818181819</v>
      </c>
      <c r="T21" s="61"/>
      <c r="U21" s="62"/>
      <c r="V21" s="68">
        <v>36101</v>
      </c>
      <c r="W21" s="69">
        <v>3154</v>
      </c>
      <c r="X21" s="77">
        <v>36101</v>
      </c>
      <c r="Y21" s="78">
        <v>3154</v>
      </c>
      <c r="Z21" s="109">
        <v>2483</v>
      </c>
      <c r="AA21" s="28"/>
    </row>
    <row r="22" spans="1:27" s="29" customFormat="1" ht="11.25">
      <c r="A22" s="31">
        <v>16</v>
      </c>
      <c r="B22" s="27"/>
      <c r="C22" s="50" t="s">
        <v>53</v>
      </c>
      <c r="D22" s="55" t="s">
        <v>53</v>
      </c>
      <c r="E22" s="79">
        <v>42419</v>
      </c>
      <c r="F22" s="52" t="s">
        <v>36</v>
      </c>
      <c r="G22" s="56">
        <v>369</v>
      </c>
      <c r="H22" s="56">
        <v>14</v>
      </c>
      <c r="I22" s="67">
        <v>14</v>
      </c>
      <c r="J22" s="54">
        <v>8</v>
      </c>
      <c r="K22" s="64">
        <v>3143</v>
      </c>
      <c r="L22" s="65">
        <v>260</v>
      </c>
      <c r="M22" s="64">
        <v>9540</v>
      </c>
      <c r="N22" s="65">
        <v>773</v>
      </c>
      <c r="O22" s="64">
        <v>10453</v>
      </c>
      <c r="P22" s="65">
        <v>843</v>
      </c>
      <c r="Q22" s="58">
        <f t="shared" si="0"/>
        <v>23136</v>
      </c>
      <c r="R22" s="59">
        <f t="shared" si="1"/>
        <v>1876</v>
      </c>
      <c r="S22" s="60">
        <f>R22/I22</f>
        <v>134</v>
      </c>
      <c r="T22" s="61">
        <v>8549</v>
      </c>
      <c r="U22" s="62">
        <f>IF(T22&lt;&gt;0,-(T22-R22)/T22,"")</f>
        <v>-0.7805591297227746</v>
      </c>
      <c r="V22" s="68">
        <v>23136</v>
      </c>
      <c r="W22" s="69">
        <v>1876</v>
      </c>
      <c r="X22" s="71">
        <v>22717056</v>
      </c>
      <c r="Y22" s="72">
        <v>1981307</v>
      </c>
      <c r="Z22" s="109">
        <v>2429</v>
      </c>
      <c r="AA22" s="28"/>
    </row>
    <row r="23" spans="1:27" s="29" customFormat="1" ht="11.25">
      <c r="A23" s="31">
        <v>17</v>
      </c>
      <c r="B23" s="30"/>
      <c r="C23" s="49" t="s">
        <v>88</v>
      </c>
      <c r="D23" s="51" t="s">
        <v>88</v>
      </c>
      <c r="E23" s="63">
        <v>42461</v>
      </c>
      <c r="F23" s="52" t="s">
        <v>27</v>
      </c>
      <c r="G23" s="53">
        <v>17</v>
      </c>
      <c r="H23" s="53">
        <v>12</v>
      </c>
      <c r="I23" s="67">
        <v>12</v>
      </c>
      <c r="J23" s="54">
        <v>2</v>
      </c>
      <c r="K23" s="64">
        <v>5585.5</v>
      </c>
      <c r="L23" s="65">
        <v>353</v>
      </c>
      <c r="M23" s="64">
        <v>6931</v>
      </c>
      <c r="N23" s="65">
        <v>444</v>
      </c>
      <c r="O23" s="64">
        <v>7988</v>
      </c>
      <c r="P23" s="65">
        <v>528</v>
      </c>
      <c r="Q23" s="58">
        <f t="shared" si="0"/>
        <v>20504.5</v>
      </c>
      <c r="R23" s="59">
        <f t="shared" si="1"/>
        <v>1325</v>
      </c>
      <c r="S23" s="60">
        <f>R23/I23</f>
        <v>110.41666666666667</v>
      </c>
      <c r="T23" s="61">
        <v>2941</v>
      </c>
      <c r="U23" s="62">
        <f>IF(T23&lt;&gt;0,-(T23-R23)/T23,"")</f>
        <v>-0.5494729683781027</v>
      </c>
      <c r="V23" s="68">
        <v>20504.5</v>
      </c>
      <c r="W23" s="69">
        <v>1325</v>
      </c>
      <c r="X23" s="73">
        <v>95373.3</v>
      </c>
      <c r="Y23" s="74">
        <v>6163</v>
      </c>
      <c r="Z23" s="109">
        <v>2267</v>
      </c>
      <c r="AA23" s="28"/>
    </row>
    <row r="24" spans="1:27" s="29" customFormat="1" ht="11.25">
      <c r="A24" s="31">
        <v>18</v>
      </c>
      <c r="B24" s="30"/>
      <c r="C24" s="49" t="s">
        <v>77</v>
      </c>
      <c r="D24" s="51" t="s">
        <v>77</v>
      </c>
      <c r="E24" s="63">
        <v>42454</v>
      </c>
      <c r="F24" s="52" t="s">
        <v>40</v>
      </c>
      <c r="G24" s="53">
        <v>191</v>
      </c>
      <c r="H24" s="53">
        <v>31</v>
      </c>
      <c r="I24" s="67">
        <v>31</v>
      </c>
      <c r="J24" s="54">
        <v>3</v>
      </c>
      <c r="K24" s="64">
        <v>2684</v>
      </c>
      <c r="L24" s="65">
        <v>258</v>
      </c>
      <c r="M24" s="64">
        <v>6510.5</v>
      </c>
      <c r="N24" s="65">
        <v>607</v>
      </c>
      <c r="O24" s="64">
        <v>8385</v>
      </c>
      <c r="P24" s="65">
        <v>737</v>
      </c>
      <c r="Q24" s="58">
        <f t="shared" si="0"/>
        <v>17579.5</v>
      </c>
      <c r="R24" s="59">
        <f t="shared" si="1"/>
        <v>1602</v>
      </c>
      <c r="S24" s="60">
        <f>R24/I24</f>
        <v>51.67741935483871</v>
      </c>
      <c r="T24" s="61">
        <v>17352</v>
      </c>
      <c r="U24" s="62">
        <f>IF(T24&lt;&gt;0,-(T24-R24)/T24,"")</f>
        <v>-0.9076763485477178</v>
      </c>
      <c r="V24" s="68">
        <v>17579.5</v>
      </c>
      <c r="W24" s="69">
        <v>1602</v>
      </c>
      <c r="X24" s="73">
        <v>860797.71</v>
      </c>
      <c r="Y24" s="74">
        <v>78517</v>
      </c>
      <c r="Z24" s="109">
        <v>2467</v>
      </c>
      <c r="AA24" s="28"/>
    </row>
    <row r="25" spans="1:27" s="29" customFormat="1" ht="11.25">
      <c r="A25" s="31">
        <v>19</v>
      </c>
      <c r="B25" s="86" t="s">
        <v>24</v>
      </c>
      <c r="C25" s="49" t="s">
        <v>101</v>
      </c>
      <c r="D25" s="51"/>
      <c r="E25" s="63">
        <v>42468</v>
      </c>
      <c r="F25" s="52" t="s">
        <v>40</v>
      </c>
      <c r="G25" s="53">
        <v>40</v>
      </c>
      <c r="H25" s="53">
        <v>67</v>
      </c>
      <c r="I25" s="67">
        <v>67</v>
      </c>
      <c r="J25" s="54">
        <v>1</v>
      </c>
      <c r="K25" s="64">
        <v>3349</v>
      </c>
      <c r="L25" s="65">
        <v>316</v>
      </c>
      <c r="M25" s="64">
        <v>4559.5</v>
      </c>
      <c r="N25" s="65">
        <v>465</v>
      </c>
      <c r="O25" s="64">
        <v>6405.5</v>
      </c>
      <c r="P25" s="65">
        <v>638</v>
      </c>
      <c r="Q25" s="58">
        <f t="shared" si="0"/>
        <v>14314</v>
      </c>
      <c r="R25" s="59">
        <f t="shared" si="1"/>
        <v>1419</v>
      </c>
      <c r="S25" s="60">
        <f>R25/I25</f>
        <v>21.17910447761194</v>
      </c>
      <c r="T25" s="61"/>
      <c r="U25" s="62"/>
      <c r="V25" s="68">
        <v>14314</v>
      </c>
      <c r="W25" s="69">
        <v>1419</v>
      </c>
      <c r="X25" s="73">
        <v>14314</v>
      </c>
      <c r="Y25" s="74">
        <v>1419</v>
      </c>
      <c r="Z25" s="109">
        <v>2459</v>
      </c>
      <c r="AA25" s="28"/>
    </row>
    <row r="26" spans="1:27" s="29" customFormat="1" ht="11.25">
      <c r="A26" s="31">
        <v>20</v>
      </c>
      <c r="B26" s="30"/>
      <c r="C26" s="49" t="s">
        <v>56</v>
      </c>
      <c r="D26" s="51" t="s">
        <v>56</v>
      </c>
      <c r="E26" s="63">
        <v>42433</v>
      </c>
      <c r="F26" s="52" t="s">
        <v>5</v>
      </c>
      <c r="G26" s="53">
        <v>45</v>
      </c>
      <c r="H26" s="53">
        <v>45</v>
      </c>
      <c r="I26" s="67">
        <v>45</v>
      </c>
      <c r="J26" s="54">
        <v>6</v>
      </c>
      <c r="K26" s="64">
        <v>2383.5</v>
      </c>
      <c r="L26" s="65">
        <v>185</v>
      </c>
      <c r="M26" s="64">
        <v>4039.5</v>
      </c>
      <c r="N26" s="65">
        <v>304</v>
      </c>
      <c r="O26" s="64">
        <v>5117</v>
      </c>
      <c r="P26" s="65">
        <v>408</v>
      </c>
      <c r="Q26" s="58">
        <f t="shared" si="0"/>
        <v>11540</v>
      </c>
      <c r="R26" s="59">
        <f t="shared" si="1"/>
        <v>897</v>
      </c>
      <c r="S26" s="60">
        <f>R26/I26</f>
        <v>19.933333333333334</v>
      </c>
      <c r="T26" s="61">
        <v>7023</v>
      </c>
      <c r="U26" s="62">
        <f>IF(T26&lt;&gt;0,-(T26-R26)/T26,"")</f>
        <v>-0.8722768047842803</v>
      </c>
      <c r="V26" s="68">
        <v>11540</v>
      </c>
      <c r="W26" s="69">
        <v>897</v>
      </c>
      <c r="X26" s="73">
        <v>3713068.75</v>
      </c>
      <c r="Y26" s="74">
        <v>329239</v>
      </c>
      <c r="Z26" s="109">
        <v>2438</v>
      </c>
      <c r="AA26" s="28"/>
    </row>
    <row r="27" spans="1:27" s="29" customFormat="1" ht="11.25">
      <c r="A27" s="31">
        <v>21</v>
      </c>
      <c r="B27" s="30"/>
      <c r="C27" s="50" t="s">
        <v>64</v>
      </c>
      <c r="D27" s="55" t="s">
        <v>65</v>
      </c>
      <c r="E27" s="79">
        <v>42440</v>
      </c>
      <c r="F27" s="52" t="s">
        <v>4</v>
      </c>
      <c r="G27" s="56">
        <v>235</v>
      </c>
      <c r="H27" s="56">
        <v>7</v>
      </c>
      <c r="I27" s="67">
        <v>7</v>
      </c>
      <c r="J27" s="54">
        <v>5</v>
      </c>
      <c r="K27" s="64">
        <v>2239.5</v>
      </c>
      <c r="L27" s="65">
        <v>184</v>
      </c>
      <c r="M27" s="64">
        <v>3953.5</v>
      </c>
      <c r="N27" s="65">
        <v>246</v>
      </c>
      <c r="O27" s="64">
        <v>4462.5</v>
      </c>
      <c r="P27" s="65">
        <v>261</v>
      </c>
      <c r="Q27" s="58">
        <f t="shared" si="0"/>
        <v>10655.5</v>
      </c>
      <c r="R27" s="59">
        <f t="shared" si="1"/>
        <v>691</v>
      </c>
      <c r="S27" s="60">
        <f>R27/I27</f>
        <v>98.71428571428571</v>
      </c>
      <c r="T27" s="61">
        <v>5432</v>
      </c>
      <c r="U27" s="62">
        <f>IF(T27&lt;&gt;0,-(T27-R27)/T27,"")</f>
        <v>-0.8727908689248896</v>
      </c>
      <c r="V27" s="68">
        <v>10655.5</v>
      </c>
      <c r="W27" s="69">
        <v>691</v>
      </c>
      <c r="X27" s="71">
        <v>2632023.58</v>
      </c>
      <c r="Y27" s="72">
        <v>221400</v>
      </c>
      <c r="Z27" s="109">
        <v>2450</v>
      </c>
      <c r="AA27" s="28"/>
    </row>
    <row r="28" spans="1:27" s="29" customFormat="1" ht="11.25">
      <c r="A28" s="31">
        <v>22</v>
      </c>
      <c r="B28" s="86" t="s">
        <v>24</v>
      </c>
      <c r="C28" s="49" t="s">
        <v>98</v>
      </c>
      <c r="D28" s="57" t="s">
        <v>26</v>
      </c>
      <c r="E28" s="63">
        <v>42468</v>
      </c>
      <c r="F28" s="52" t="s">
        <v>41</v>
      </c>
      <c r="G28" s="53">
        <v>11</v>
      </c>
      <c r="H28" s="53">
        <v>11</v>
      </c>
      <c r="I28" s="67">
        <v>11</v>
      </c>
      <c r="J28" s="54">
        <v>1</v>
      </c>
      <c r="K28" s="64">
        <v>2261</v>
      </c>
      <c r="L28" s="65">
        <v>209</v>
      </c>
      <c r="M28" s="64">
        <v>4730</v>
      </c>
      <c r="N28" s="65">
        <v>412</v>
      </c>
      <c r="O28" s="64">
        <v>3438</v>
      </c>
      <c r="P28" s="65">
        <v>324</v>
      </c>
      <c r="Q28" s="58">
        <f t="shared" si="0"/>
        <v>10429</v>
      </c>
      <c r="R28" s="59">
        <f t="shared" si="1"/>
        <v>945</v>
      </c>
      <c r="S28" s="60">
        <f>R28/I28</f>
        <v>85.9090909090909</v>
      </c>
      <c r="T28" s="61"/>
      <c r="U28" s="62"/>
      <c r="V28" s="68">
        <v>10429</v>
      </c>
      <c r="W28" s="69">
        <v>945</v>
      </c>
      <c r="X28" s="73">
        <v>11332</v>
      </c>
      <c r="Y28" s="74">
        <v>1074</v>
      </c>
      <c r="Z28" s="109">
        <v>2476</v>
      </c>
      <c r="AA28" s="28"/>
    </row>
    <row r="29" spans="1:27" s="29" customFormat="1" ht="11.25">
      <c r="A29" s="31">
        <v>23</v>
      </c>
      <c r="B29" s="30"/>
      <c r="C29" s="50" t="s">
        <v>89</v>
      </c>
      <c r="D29" s="55" t="s">
        <v>90</v>
      </c>
      <c r="E29" s="79">
        <v>42461</v>
      </c>
      <c r="F29" s="52" t="s">
        <v>4</v>
      </c>
      <c r="G29" s="56">
        <v>86</v>
      </c>
      <c r="H29" s="56">
        <v>10</v>
      </c>
      <c r="I29" s="67">
        <v>10</v>
      </c>
      <c r="J29" s="54">
        <v>2</v>
      </c>
      <c r="K29" s="64">
        <v>2889.5</v>
      </c>
      <c r="L29" s="65">
        <v>138</v>
      </c>
      <c r="M29" s="64">
        <v>3856.5</v>
      </c>
      <c r="N29" s="65">
        <v>201</v>
      </c>
      <c r="O29" s="64">
        <v>3236.5</v>
      </c>
      <c r="P29" s="65">
        <v>178</v>
      </c>
      <c r="Q29" s="58">
        <f t="shared" si="0"/>
        <v>9982.5</v>
      </c>
      <c r="R29" s="59">
        <f t="shared" si="1"/>
        <v>517</v>
      </c>
      <c r="S29" s="60">
        <f>R29/I29</f>
        <v>51.7</v>
      </c>
      <c r="T29" s="61">
        <v>3575</v>
      </c>
      <c r="U29" s="62">
        <f>IF(T29&lt;&gt;0,-(T29-R29)/T29,"")</f>
        <v>-0.8553846153846154</v>
      </c>
      <c r="V29" s="68">
        <v>9982.5</v>
      </c>
      <c r="W29" s="69">
        <v>517</v>
      </c>
      <c r="X29" s="71">
        <v>86804.08</v>
      </c>
      <c r="Y29" s="72">
        <v>6376</v>
      </c>
      <c r="Z29" s="109">
        <v>2469</v>
      </c>
      <c r="AA29" s="28"/>
    </row>
    <row r="30" spans="1:27" s="29" customFormat="1" ht="11.25">
      <c r="A30" s="31">
        <v>24</v>
      </c>
      <c r="B30" s="30"/>
      <c r="C30" s="50" t="s">
        <v>58</v>
      </c>
      <c r="D30" s="55" t="s">
        <v>58</v>
      </c>
      <c r="E30" s="79">
        <v>42433</v>
      </c>
      <c r="F30" s="52" t="s">
        <v>4</v>
      </c>
      <c r="G30" s="56">
        <v>283</v>
      </c>
      <c r="H30" s="56">
        <v>5</v>
      </c>
      <c r="I30" s="67">
        <v>5</v>
      </c>
      <c r="J30" s="54">
        <v>6</v>
      </c>
      <c r="K30" s="64">
        <v>294</v>
      </c>
      <c r="L30" s="65">
        <v>38</v>
      </c>
      <c r="M30" s="64">
        <v>502</v>
      </c>
      <c r="N30" s="65">
        <v>64</v>
      </c>
      <c r="O30" s="64">
        <v>8569</v>
      </c>
      <c r="P30" s="65">
        <v>872</v>
      </c>
      <c r="Q30" s="58">
        <f t="shared" si="0"/>
        <v>9365</v>
      </c>
      <c r="R30" s="59">
        <f t="shared" si="1"/>
        <v>974</v>
      </c>
      <c r="S30" s="60">
        <f>R30/I30</f>
        <v>194.8</v>
      </c>
      <c r="T30" s="61">
        <v>1912</v>
      </c>
      <c r="U30" s="62">
        <f>IF(T30&lt;&gt;0,-(T30-R30)/T30,"")</f>
        <v>-0.4905857740585774</v>
      </c>
      <c r="V30" s="68">
        <v>9365</v>
      </c>
      <c r="W30" s="69">
        <v>974</v>
      </c>
      <c r="X30" s="71">
        <v>3197473.23</v>
      </c>
      <c r="Y30" s="72">
        <v>297585</v>
      </c>
      <c r="Z30" s="109">
        <v>2442</v>
      </c>
      <c r="AA30" s="28"/>
    </row>
    <row r="31" spans="1:27" s="29" customFormat="1" ht="11.25">
      <c r="A31" s="31">
        <v>25</v>
      </c>
      <c r="B31" s="30"/>
      <c r="C31" s="49" t="s">
        <v>80</v>
      </c>
      <c r="D31" s="51" t="s">
        <v>81</v>
      </c>
      <c r="E31" s="63">
        <v>42461</v>
      </c>
      <c r="F31" s="52" t="s">
        <v>39</v>
      </c>
      <c r="G31" s="53">
        <v>38</v>
      </c>
      <c r="H31" s="53">
        <v>10</v>
      </c>
      <c r="I31" s="67">
        <v>10</v>
      </c>
      <c r="J31" s="54">
        <v>2</v>
      </c>
      <c r="K31" s="64">
        <v>2370.5</v>
      </c>
      <c r="L31" s="65">
        <v>127</v>
      </c>
      <c r="M31" s="64">
        <v>3887.32</v>
      </c>
      <c r="N31" s="65">
        <v>205</v>
      </c>
      <c r="O31" s="64">
        <v>2717</v>
      </c>
      <c r="P31" s="65">
        <v>163</v>
      </c>
      <c r="Q31" s="58">
        <f t="shared" si="0"/>
        <v>8974.82</v>
      </c>
      <c r="R31" s="59">
        <f t="shared" si="1"/>
        <v>495</v>
      </c>
      <c r="S31" s="60">
        <f>R31/I31</f>
        <v>49.5</v>
      </c>
      <c r="T31" s="61">
        <v>2572</v>
      </c>
      <c r="U31" s="62">
        <f>IF(T31&lt;&gt;0,-(T31-R31)/T31,"")</f>
        <v>-0.807542768273717</v>
      </c>
      <c r="V31" s="68">
        <v>8974.82</v>
      </c>
      <c r="W31" s="70">
        <v>495</v>
      </c>
      <c r="X31" s="71">
        <v>64370.48</v>
      </c>
      <c r="Y31" s="72">
        <v>4680</v>
      </c>
      <c r="Z31" s="109">
        <v>2473</v>
      </c>
      <c r="AA31" s="28"/>
    </row>
    <row r="32" spans="1:27" s="29" customFormat="1" ht="11.25">
      <c r="A32" s="31">
        <v>26</v>
      </c>
      <c r="B32" s="30"/>
      <c r="C32" s="49" t="s">
        <v>82</v>
      </c>
      <c r="D32" s="57" t="s">
        <v>83</v>
      </c>
      <c r="E32" s="63">
        <v>42461</v>
      </c>
      <c r="F32" s="52" t="s">
        <v>41</v>
      </c>
      <c r="G32" s="53">
        <v>12</v>
      </c>
      <c r="H32" s="53">
        <v>11</v>
      </c>
      <c r="I32" s="67">
        <v>11</v>
      </c>
      <c r="J32" s="54">
        <v>2</v>
      </c>
      <c r="K32" s="64">
        <v>1092</v>
      </c>
      <c r="L32" s="65">
        <v>128</v>
      </c>
      <c r="M32" s="64">
        <v>1954</v>
      </c>
      <c r="N32" s="65">
        <v>170</v>
      </c>
      <c r="O32" s="64">
        <v>1524.5</v>
      </c>
      <c r="P32" s="65">
        <v>154</v>
      </c>
      <c r="Q32" s="58">
        <f t="shared" si="0"/>
        <v>4570.5</v>
      </c>
      <c r="R32" s="59">
        <f t="shared" si="1"/>
        <v>452</v>
      </c>
      <c r="S32" s="60">
        <f>R32/I32</f>
        <v>41.09090909090909</v>
      </c>
      <c r="T32" s="61">
        <v>730</v>
      </c>
      <c r="U32" s="62">
        <f>IF(T32&lt;&gt;0,-(T32-R32)/T32,"")</f>
        <v>-0.38082191780821917</v>
      </c>
      <c r="V32" s="68">
        <v>4570.5</v>
      </c>
      <c r="W32" s="69">
        <v>452</v>
      </c>
      <c r="X32" s="73">
        <v>19863.4</v>
      </c>
      <c r="Y32" s="74">
        <v>1832</v>
      </c>
      <c r="Z32" s="109">
        <v>2474</v>
      </c>
      <c r="AA32" s="28"/>
    </row>
    <row r="33" spans="1:27" s="29" customFormat="1" ht="11.25">
      <c r="A33" s="31">
        <v>27</v>
      </c>
      <c r="B33" s="30"/>
      <c r="C33" s="49" t="s">
        <v>67</v>
      </c>
      <c r="D33" s="51" t="s">
        <v>57</v>
      </c>
      <c r="E33" s="63">
        <v>42433</v>
      </c>
      <c r="F33" s="52" t="s">
        <v>1</v>
      </c>
      <c r="G33" s="53">
        <v>170</v>
      </c>
      <c r="H33" s="53">
        <v>2</v>
      </c>
      <c r="I33" s="67">
        <v>2</v>
      </c>
      <c r="J33" s="54">
        <v>6</v>
      </c>
      <c r="K33" s="64">
        <v>1381</v>
      </c>
      <c r="L33" s="65">
        <v>78</v>
      </c>
      <c r="M33" s="64">
        <v>1558</v>
      </c>
      <c r="N33" s="65">
        <v>83</v>
      </c>
      <c r="O33" s="64">
        <v>1522</v>
      </c>
      <c r="P33" s="65">
        <v>75</v>
      </c>
      <c r="Q33" s="58">
        <f t="shared" si="0"/>
        <v>4461</v>
      </c>
      <c r="R33" s="59">
        <f t="shared" si="1"/>
        <v>236</v>
      </c>
      <c r="S33" s="60">
        <f>R33/I33</f>
        <v>118</v>
      </c>
      <c r="T33" s="61">
        <v>1592</v>
      </c>
      <c r="U33" s="62">
        <f>IF(T33&lt;&gt;0,-(T33-R33)/T33,"")</f>
        <v>-0.8517587939698492</v>
      </c>
      <c r="V33" s="68">
        <v>4461</v>
      </c>
      <c r="W33" s="69">
        <v>236</v>
      </c>
      <c r="X33" s="75">
        <v>1661315</v>
      </c>
      <c r="Y33" s="76">
        <v>122225</v>
      </c>
      <c r="Z33" s="109">
        <v>2441</v>
      </c>
      <c r="AA33" s="28"/>
    </row>
    <row r="34" spans="1:27" s="29" customFormat="1" ht="11.25">
      <c r="A34" s="31">
        <v>28</v>
      </c>
      <c r="B34" s="30"/>
      <c r="C34" s="49" t="s">
        <v>85</v>
      </c>
      <c r="D34" s="51" t="s">
        <v>86</v>
      </c>
      <c r="E34" s="63">
        <v>42461</v>
      </c>
      <c r="F34" s="52" t="s">
        <v>40</v>
      </c>
      <c r="G34" s="53">
        <v>40</v>
      </c>
      <c r="H34" s="53">
        <v>19</v>
      </c>
      <c r="I34" s="67">
        <v>19</v>
      </c>
      <c r="J34" s="54">
        <v>2</v>
      </c>
      <c r="K34" s="64">
        <v>691</v>
      </c>
      <c r="L34" s="65">
        <v>93</v>
      </c>
      <c r="M34" s="64">
        <v>1249</v>
      </c>
      <c r="N34" s="65">
        <v>129</v>
      </c>
      <c r="O34" s="64">
        <v>2053</v>
      </c>
      <c r="P34" s="65">
        <v>204</v>
      </c>
      <c r="Q34" s="58">
        <f t="shared" si="0"/>
        <v>3993</v>
      </c>
      <c r="R34" s="59">
        <f t="shared" si="1"/>
        <v>426</v>
      </c>
      <c r="S34" s="60">
        <f>R34/I34</f>
        <v>22.42105263157895</v>
      </c>
      <c r="T34" s="61">
        <v>6048</v>
      </c>
      <c r="U34" s="62">
        <f>IF(T34&lt;&gt;0,-(T34-R34)/T34,"")</f>
        <v>-0.9295634920634921</v>
      </c>
      <c r="V34" s="68">
        <v>3993</v>
      </c>
      <c r="W34" s="69">
        <v>426</v>
      </c>
      <c r="X34" s="73">
        <v>52406</v>
      </c>
      <c r="Y34" s="74">
        <v>7164</v>
      </c>
      <c r="Z34" s="109">
        <v>2471</v>
      </c>
      <c r="AA34" s="28"/>
    </row>
    <row r="35" spans="1:27" s="29" customFormat="1" ht="11.25">
      <c r="A35" s="31">
        <v>29</v>
      </c>
      <c r="B35" s="30"/>
      <c r="C35" s="49" t="s">
        <v>61</v>
      </c>
      <c r="D35" s="51" t="s">
        <v>62</v>
      </c>
      <c r="E35" s="63">
        <v>42440</v>
      </c>
      <c r="F35" s="52" t="s">
        <v>39</v>
      </c>
      <c r="G35" s="53">
        <v>33</v>
      </c>
      <c r="H35" s="53">
        <v>3</v>
      </c>
      <c r="I35" s="67">
        <v>3</v>
      </c>
      <c r="J35" s="54">
        <v>5</v>
      </c>
      <c r="K35" s="64">
        <v>1295</v>
      </c>
      <c r="L35" s="65">
        <v>66</v>
      </c>
      <c r="M35" s="64">
        <v>1408.5</v>
      </c>
      <c r="N35" s="65">
        <v>69</v>
      </c>
      <c r="O35" s="64">
        <v>920</v>
      </c>
      <c r="P35" s="65">
        <v>53</v>
      </c>
      <c r="Q35" s="58">
        <f t="shared" si="0"/>
        <v>3623.5</v>
      </c>
      <c r="R35" s="59">
        <f t="shared" si="1"/>
        <v>188</v>
      </c>
      <c r="S35" s="60">
        <f>R35/I35</f>
        <v>62.666666666666664</v>
      </c>
      <c r="T35" s="61">
        <v>1336</v>
      </c>
      <c r="U35" s="62">
        <f>IF(T35&lt;&gt;0,-(T35-R35)/T35,"")</f>
        <v>-0.8592814371257484</v>
      </c>
      <c r="V35" s="68">
        <v>3623.5</v>
      </c>
      <c r="W35" s="70">
        <v>188</v>
      </c>
      <c r="X35" s="71">
        <v>282499.46</v>
      </c>
      <c r="Y35" s="72">
        <v>17574</v>
      </c>
      <c r="Z35" s="109">
        <v>2445</v>
      </c>
      <c r="AA35" s="28"/>
    </row>
    <row r="36" spans="1:27" s="29" customFormat="1" ht="11.25">
      <c r="A36" s="31">
        <v>30</v>
      </c>
      <c r="B36" s="30"/>
      <c r="C36" s="50" t="s">
        <v>48</v>
      </c>
      <c r="D36" s="55" t="s">
        <v>48</v>
      </c>
      <c r="E36" s="79">
        <v>42412</v>
      </c>
      <c r="F36" s="52" t="s">
        <v>4</v>
      </c>
      <c r="G36" s="56">
        <v>243</v>
      </c>
      <c r="H36" s="56">
        <v>1</v>
      </c>
      <c r="I36" s="67">
        <v>1</v>
      </c>
      <c r="J36" s="54">
        <v>9</v>
      </c>
      <c r="K36" s="64">
        <v>980</v>
      </c>
      <c r="L36" s="65">
        <v>28</v>
      </c>
      <c r="M36" s="64">
        <v>1260</v>
      </c>
      <c r="N36" s="65">
        <v>36</v>
      </c>
      <c r="O36" s="64">
        <v>840</v>
      </c>
      <c r="P36" s="65">
        <v>24</v>
      </c>
      <c r="Q36" s="58">
        <f t="shared" si="0"/>
        <v>3080</v>
      </c>
      <c r="R36" s="59">
        <f t="shared" si="1"/>
        <v>88</v>
      </c>
      <c r="S36" s="60">
        <f>R36/I36</f>
        <v>88</v>
      </c>
      <c r="T36" s="61">
        <v>1348</v>
      </c>
      <c r="U36" s="62">
        <f>IF(T36&lt;&gt;0,-(T36-R36)/T36,"")</f>
        <v>-0.9347181008902077</v>
      </c>
      <c r="V36" s="68">
        <v>3080</v>
      </c>
      <c r="W36" s="69">
        <v>88</v>
      </c>
      <c r="X36" s="71">
        <v>14191695.74</v>
      </c>
      <c r="Y36" s="72">
        <v>1120977</v>
      </c>
      <c r="Z36" s="109">
        <v>2408</v>
      </c>
      <c r="AA36" s="28"/>
    </row>
    <row r="37" spans="1:27" s="29" customFormat="1" ht="11.25">
      <c r="A37" s="31">
        <v>31</v>
      </c>
      <c r="B37" s="27"/>
      <c r="C37" s="50" t="s">
        <v>46</v>
      </c>
      <c r="D37" s="55" t="s">
        <v>46</v>
      </c>
      <c r="E37" s="79">
        <v>42398</v>
      </c>
      <c r="F37" s="52" t="s">
        <v>36</v>
      </c>
      <c r="G37" s="56">
        <v>16</v>
      </c>
      <c r="H37" s="56">
        <v>2</v>
      </c>
      <c r="I37" s="67">
        <v>2</v>
      </c>
      <c r="J37" s="54">
        <v>11</v>
      </c>
      <c r="K37" s="64">
        <v>1093</v>
      </c>
      <c r="L37" s="65">
        <v>72</v>
      </c>
      <c r="M37" s="64">
        <v>1113</v>
      </c>
      <c r="N37" s="65">
        <v>84</v>
      </c>
      <c r="O37" s="64">
        <v>735</v>
      </c>
      <c r="P37" s="65">
        <v>66</v>
      </c>
      <c r="Q37" s="58">
        <f t="shared" si="0"/>
        <v>2941</v>
      </c>
      <c r="R37" s="59">
        <f t="shared" si="1"/>
        <v>222</v>
      </c>
      <c r="S37" s="60">
        <f>R37/I37</f>
        <v>111</v>
      </c>
      <c r="T37" s="61">
        <v>569</v>
      </c>
      <c r="U37" s="62">
        <f>IF(T37&lt;&gt;0,-(T37-R37)/T37,"")</f>
        <v>-0.6098418277680141</v>
      </c>
      <c r="V37" s="68">
        <v>2941</v>
      </c>
      <c r="W37" s="69">
        <v>222</v>
      </c>
      <c r="X37" s="71">
        <v>794051</v>
      </c>
      <c r="Y37" s="72">
        <v>44793</v>
      </c>
      <c r="Z37" s="109">
        <v>2415</v>
      </c>
      <c r="AA37" s="28"/>
    </row>
    <row r="38" spans="1:27" s="29" customFormat="1" ht="11.25">
      <c r="A38" s="31">
        <v>32</v>
      </c>
      <c r="B38" s="30"/>
      <c r="C38" s="49" t="s">
        <v>74</v>
      </c>
      <c r="D38" s="57" t="s">
        <v>74</v>
      </c>
      <c r="E38" s="63">
        <v>42452</v>
      </c>
      <c r="F38" s="52" t="s">
        <v>42</v>
      </c>
      <c r="G38" s="53">
        <v>64</v>
      </c>
      <c r="H38" s="53">
        <v>2</v>
      </c>
      <c r="I38" s="67">
        <v>2</v>
      </c>
      <c r="J38" s="54">
        <v>3</v>
      </c>
      <c r="K38" s="64">
        <v>548</v>
      </c>
      <c r="L38" s="65">
        <v>63</v>
      </c>
      <c r="M38" s="64">
        <v>1076</v>
      </c>
      <c r="N38" s="65">
        <v>124</v>
      </c>
      <c r="O38" s="64">
        <v>1154</v>
      </c>
      <c r="P38" s="65">
        <v>129</v>
      </c>
      <c r="Q38" s="58">
        <f t="shared" si="0"/>
        <v>2778</v>
      </c>
      <c r="R38" s="59">
        <f t="shared" si="1"/>
        <v>316</v>
      </c>
      <c r="S38" s="60">
        <f>R38/I38</f>
        <v>158</v>
      </c>
      <c r="T38" s="61">
        <v>1000</v>
      </c>
      <c r="U38" s="62">
        <f>IF(T38&lt;&gt;0,-(T38-R38)/T38,"")</f>
        <v>-0.684</v>
      </c>
      <c r="V38" s="68">
        <v>2778</v>
      </c>
      <c r="W38" s="69">
        <v>316</v>
      </c>
      <c r="X38" s="73">
        <v>104643.82</v>
      </c>
      <c r="Y38" s="74">
        <v>10636</v>
      </c>
      <c r="Z38" s="109">
        <v>2464</v>
      </c>
      <c r="AA38" s="28"/>
    </row>
    <row r="39" spans="1:27" s="29" customFormat="1" ht="11.25">
      <c r="A39" s="31">
        <v>33</v>
      </c>
      <c r="B39" s="30"/>
      <c r="C39" s="50" t="s">
        <v>54</v>
      </c>
      <c r="D39" s="55" t="s">
        <v>55</v>
      </c>
      <c r="E39" s="79">
        <v>42426</v>
      </c>
      <c r="F39" s="52" t="s">
        <v>4</v>
      </c>
      <c r="G39" s="56">
        <v>286</v>
      </c>
      <c r="H39" s="56">
        <v>2</v>
      </c>
      <c r="I39" s="67">
        <v>2</v>
      </c>
      <c r="J39" s="54">
        <v>7</v>
      </c>
      <c r="K39" s="64">
        <v>946</v>
      </c>
      <c r="L39" s="65">
        <v>172</v>
      </c>
      <c r="M39" s="64">
        <v>694</v>
      </c>
      <c r="N39" s="65">
        <v>130</v>
      </c>
      <c r="O39" s="64">
        <v>946</v>
      </c>
      <c r="P39" s="65">
        <v>268</v>
      </c>
      <c r="Q39" s="58">
        <f t="shared" si="0"/>
        <v>2586</v>
      </c>
      <c r="R39" s="59">
        <f t="shared" si="1"/>
        <v>570</v>
      </c>
      <c r="S39" s="60">
        <f>R39/I39</f>
        <v>285</v>
      </c>
      <c r="T39" s="61">
        <v>859</v>
      </c>
      <c r="U39" s="62">
        <f>IF(T39&lt;&gt;0,-(T39-R39)/T39,"")</f>
        <v>-0.33643771827706637</v>
      </c>
      <c r="V39" s="68">
        <v>2586</v>
      </c>
      <c r="W39" s="69">
        <v>570</v>
      </c>
      <c r="X39" s="71">
        <v>4770661.32</v>
      </c>
      <c r="Y39" s="72">
        <v>362377</v>
      </c>
      <c r="Z39" s="109">
        <v>2434</v>
      </c>
      <c r="AA39" s="28"/>
    </row>
    <row r="40" spans="1:27" s="29" customFormat="1" ht="11.25">
      <c r="A40" s="31">
        <v>34</v>
      </c>
      <c r="B40" s="27"/>
      <c r="C40" s="50" t="s">
        <v>59</v>
      </c>
      <c r="D40" s="55" t="s">
        <v>60</v>
      </c>
      <c r="E40" s="79">
        <v>42433</v>
      </c>
      <c r="F40" s="52" t="s">
        <v>36</v>
      </c>
      <c r="G40" s="56">
        <v>116</v>
      </c>
      <c r="H40" s="56">
        <v>1</v>
      </c>
      <c r="I40" s="67">
        <v>1</v>
      </c>
      <c r="J40" s="54">
        <v>6</v>
      </c>
      <c r="K40" s="64">
        <v>458</v>
      </c>
      <c r="L40" s="65">
        <v>68</v>
      </c>
      <c r="M40" s="64">
        <v>1054</v>
      </c>
      <c r="N40" s="65">
        <v>136</v>
      </c>
      <c r="O40" s="64">
        <v>814</v>
      </c>
      <c r="P40" s="65">
        <v>107</v>
      </c>
      <c r="Q40" s="58">
        <f t="shared" si="0"/>
        <v>2326</v>
      </c>
      <c r="R40" s="59">
        <f t="shared" si="1"/>
        <v>311</v>
      </c>
      <c r="S40" s="60">
        <f>R40/I40</f>
        <v>311</v>
      </c>
      <c r="T40" s="61">
        <v>61</v>
      </c>
      <c r="U40" s="62">
        <f>IF(T40&lt;&gt;0,-(T40-R40)/T40,"")</f>
        <v>4.098360655737705</v>
      </c>
      <c r="V40" s="68">
        <v>2326</v>
      </c>
      <c r="W40" s="69">
        <v>311</v>
      </c>
      <c r="X40" s="71">
        <v>1146349</v>
      </c>
      <c r="Y40" s="72">
        <v>92231</v>
      </c>
      <c r="Z40" s="109">
        <v>2443</v>
      </c>
      <c r="AA40" s="28"/>
    </row>
    <row r="41" spans="1:27" s="29" customFormat="1" ht="11.25">
      <c r="A41" s="31">
        <v>35</v>
      </c>
      <c r="B41" s="27"/>
      <c r="C41" s="50" t="s">
        <v>29</v>
      </c>
      <c r="D41" s="55" t="s">
        <v>30</v>
      </c>
      <c r="E41" s="79">
        <v>42083</v>
      </c>
      <c r="F41" s="52" t="s">
        <v>4</v>
      </c>
      <c r="G41" s="56">
        <v>187</v>
      </c>
      <c r="H41" s="56">
        <v>1</v>
      </c>
      <c r="I41" s="67">
        <v>1</v>
      </c>
      <c r="J41" s="54">
        <v>14</v>
      </c>
      <c r="K41" s="64">
        <v>0</v>
      </c>
      <c r="L41" s="65">
        <v>0</v>
      </c>
      <c r="M41" s="64">
        <v>0</v>
      </c>
      <c r="N41" s="65">
        <v>0</v>
      </c>
      <c r="O41" s="64">
        <v>2000</v>
      </c>
      <c r="P41" s="65">
        <v>200</v>
      </c>
      <c r="Q41" s="58">
        <f t="shared" si="0"/>
        <v>2000</v>
      </c>
      <c r="R41" s="59">
        <f t="shared" si="1"/>
        <v>200</v>
      </c>
      <c r="S41" s="60">
        <f>R41/I41</f>
        <v>200</v>
      </c>
      <c r="T41" s="61"/>
      <c r="U41" s="62">
        <f>IF(T41&lt;&gt;0,-(T41-R41)/T41,"")</f>
      </c>
      <c r="V41" s="68">
        <v>2000</v>
      </c>
      <c r="W41" s="70">
        <v>200</v>
      </c>
      <c r="X41" s="71">
        <v>4051315.23</v>
      </c>
      <c r="Y41" s="72">
        <v>320843</v>
      </c>
      <c r="Z41" s="109">
        <v>2071</v>
      </c>
      <c r="AA41" s="28"/>
    </row>
    <row r="42" spans="1:27" s="29" customFormat="1" ht="11.25">
      <c r="A42" s="31">
        <v>36</v>
      </c>
      <c r="B42" s="30"/>
      <c r="C42" s="49" t="s">
        <v>75</v>
      </c>
      <c r="D42" s="57" t="s">
        <v>76</v>
      </c>
      <c r="E42" s="63">
        <v>42454</v>
      </c>
      <c r="F42" s="52" t="s">
        <v>41</v>
      </c>
      <c r="G42" s="53">
        <v>23</v>
      </c>
      <c r="H42" s="53">
        <v>8</v>
      </c>
      <c r="I42" s="67">
        <v>8</v>
      </c>
      <c r="J42" s="54">
        <v>3</v>
      </c>
      <c r="K42" s="64">
        <v>513</v>
      </c>
      <c r="L42" s="65">
        <v>66</v>
      </c>
      <c r="M42" s="64">
        <v>749</v>
      </c>
      <c r="N42" s="65">
        <v>83</v>
      </c>
      <c r="O42" s="64">
        <v>616.5</v>
      </c>
      <c r="P42" s="65">
        <v>56</v>
      </c>
      <c r="Q42" s="58">
        <f t="shared" si="0"/>
        <v>1878.5</v>
      </c>
      <c r="R42" s="59">
        <f t="shared" si="1"/>
        <v>205</v>
      </c>
      <c r="S42" s="60">
        <f>R42/I42</f>
        <v>25.625</v>
      </c>
      <c r="T42" s="61">
        <v>685</v>
      </c>
      <c r="U42" s="62">
        <f>IF(T42&lt;&gt;0,-(T42-R42)/T42,"")</f>
        <v>-0.7007299270072993</v>
      </c>
      <c r="V42" s="68">
        <v>1878.5</v>
      </c>
      <c r="W42" s="69">
        <v>205</v>
      </c>
      <c r="X42" s="73">
        <v>52783.5</v>
      </c>
      <c r="Y42" s="74">
        <v>4304</v>
      </c>
      <c r="Z42" s="109">
        <v>2465</v>
      </c>
      <c r="AA42" s="28"/>
    </row>
    <row r="43" spans="1:27" s="29" customFormat="1" ht="11.25">
      <c r="A43" s="31">
        <v>37</v>
      </c>
      <c r="B43" s="86" t="s">
        <v>24</v>
      </c>
      <c r="C43" s="49" t="s">
        <v>96</v>
      </c>
      <c r="D43" s="51"/>
      <c r="E43" s="63">
        <v>42468</v>
      </c>
      <c r="F43" s="52" t="s">
        <v>37</v>
      </c>
      <c r="G43" s="53">
        <v>21</v>
      </c>
      <c r="H43" s="53">
        <v>21</v>
      </c>
      <c r="I43" s="67">
        <v>21</v>
      </c>
      <c r="J43" s="54">
        <v>1</v>
      </c>
      <c r="K43" s="64">
        <v>311.5</v>
      </c>
      <c r="L43" s="65">
        <v>29</v>
      </c>
      <c r="M43" s="64">
        <v>735.5</v>
      </c>
      <c r="N43" s="65">
        <v>73</v>
      </c>
      <c r="O43" s="64">
        <v>709</v>
      </c>
      <c r="P43" s="65">
        <v>60</v>
      </c>
      <c r="Q43" s="58">
        <f t="shared" si="0"/>
        <v>1756</v>
      </c>
      <c r="R43" s="59">
        <f t="shared" si="1"/>
        <v>162</v>
      </c>
      <c r="S43" s="60">
        <f>R43/I43</f>
        <v>7.714285714285714</v>
      </c>
      <c r="T43" s="61"/>
      <c r="U43" s="62"/>
      <c r="V43" s="68">
        <v>1756</v>
      </c>
      <c r="W43" s="69">
        <v>162</v>
      </c>
      <c r="X43" s="73">
        <v>1756</v>
      </c>
      <c r="Y43" s="74">
        <v>162</v>
      </c>
      <c r="Z43" s="109">
        <v>2479</v>
      </c>
      <c r="AA43" s="28"/>
    </row>
    <row r="44" spans="1:27" s="29" customFormat="1" ht="11.25">
      <c r="A44" s="31">
        <v>38</v>
      </c>
      <c r="B44" s="30"/>
      <c r="C44" s="49" t="s">
        <v>49</v>
      </c>
      <c r="D44" s="51" t="s">
        <v>50</v>
      </c>
      <c r="E44" s="63">
        <v>42419</v>
      </c>
      <c r="F44" s="52" t="s">
        <v>39</v>
      </c>
      <c r="G44" s="53">
        <v>97</v>
      </c>
      <c r="H44" s="53">
        <v>5</v>
      </c>
      <c r="I44" s="67">
        <v>5</v>
      </c>
      <c r="J44" s="54">
        <v>8</v>
      </c>
      <c r="K44" s="64">
        <v>410</v>
      </c>
      <c r="L44" s="65">
        <v>71</v>
      </c>
      <c r="M44" s="64">
        <v>565</v>
      </c>
      <c r="N44" s="65">
        <v>112</v>
      </c>
      <c r="O44" s="64">
        <v>590</v>
      </c>
      <c r="P44" s="65">
        <v>115</v>
      </c>
      <c r="Q44" s="58">
        <f t="shared" si="0"/>
        <v>1565</v>
      </c>
      <c r="R44" s="59">
        <f t="shared" si="1"/>
        <v>298</v>
      </c>
      <c r="S44" s="60">
        <f>R44/I44</f>
        <v>59.6</v>
      </c>
      <c r="T44" s="61">
        <v>482</v>
      </c>
      <c r="U44" s="62">
        <f>IF(T44&lt;&gt;0,-(T44-R44)/T44,"")</f>
        <v>-0.3817427385892116</v>
      </c>
      <c r="V44" s="68">
        <v>1565</v>
      </c>
      <c r="W44" s="70">
        <v>298</v>
      </c>
      <c r="X44" s="71">
        <v>1018159.12</v>
      </c>
      <c r="Y44" s="72">
        <v>94343</v>
      </c>
      <c r="Z44" s="109">
        <v>2439</v>
      </c>
      <c r="AA44" s="28"/>
    </row>
    <row r="45" spans="1:27" s="29" customFormat="1" ht="11.25">
      <c r="A45" s="31">
        <v>39</v>
      </c>
      <c r="B45" s="30"/>
      <c r="C45" s="49" t="s">
        <v>52</v>
      </c>
      <c r="D45" s="51" t="s">
        <v>51</v>
      </c>
      <c r="E45" s="63">
        <v>42419</v>
      </c>
      <c r="F45" s="52" t="s">
        <v>27</v>
      </c>
      <c r="G45" s="53">
        <v>20</v>
      </c>
      <c r="H45" s="53">
        <v>1</v>
      </c>
      <c r="I45" s="67">
        <v>1</v>
      </c>
      <c r="J45" s="54">
        <v>8</v>
      </c>
      <c r="K45" s="64">
        <v>199</v>
      </c>
      <c r="L45" s="65">
        <v>27</v>
      </c>
      <c r="M45" s="64">
        <v>232</v>
      </c>
      <c r="N45" s="65">
        <v>29</v>
      </c>
      <c r="O45" s="64">
        <v>252</v>
      </c>
      <c r="P45" s="65">
        <v>35</v>
      </c>
      <c r="Q45" s="58">
        <f t="shared" si="0"/>
        <v>683</v>
      </c>
      <c r="R45" s="59">
        <f t="shared" si="1"/>
        <v>91</v>
      </c>
      <c r="S45" s="60">
        <f>R45/I45</f>
        <v>91</v>
      </c>
      <c r="T45" s="61">
        <v>355</v>
      </c>
      <c r="U45" s="62">
        <f>IF(T45&lt;&gt;0,-(T45-R45)/T45,"")</f>
        <v>-0.7436619718309859</v>
      </c>
      <c r="V45" s="68">
        <v>683</v>
      </c>
      <c r="W45" s="69">
        <v>91</v>
      </c>
      <c r="X45" s="73">
        <v>397545.56</v>
      </c>
      <c r="Y45" s="74">
        <v>23805</v>
      </c>
      <c r="Z45" s="109">
        <v>2416</v>
      </c>
      <c r="AA45" s="28"/>
    </row>
    <row r="46" spans="1:27" s="29" customFormat="1" ht="11.25">
      <c r="A46" s="31">
        <v>40</v>
      </c>
      <c r="B46" s="30"/>
      <c r="C46" s="49" t="s">
        <v>68</v>
      </c>
      <c r="D46" s="51" t="s">
        <v>69</v>
      </c>
      <c r="E46" s="63">
        <v>42447</v>
      </c>
      <c r="F46" s="52" t="s">
        <v>38</v>
      </c>
      <c r="G46" s="53">
        <v>26</v>
      </c>
      <c r="H46" s="53">
        <v>4</v>
      </c>
      <c r="I46" s="67">
        <v>4</v>
      </c>
      <c r="J46" s="54">
        <v>4</v>
      </c>
      <c r="K46" s="64">
        <v>148</v>
      </c>
      <c r="L46" s="65">
        <v>18</v>
      </c>
      <c r="M46" s="64">
        <v>202</v>
      </c>
      <c r="N46" s="65">
        <v>22</v>
      </c>
      <c r="O46" s="64">
        <v>182</v>
      </c>
      <c r="P46" s="65">
        <v>17</v>
      </c>
      <c r="Q46" s="58">
        <f t="shared" si="0"/>
        <v>532</v>
      </c>
      <c r="R46" s="59">
        <f t="shared" si="1"/>
        <v>57</v>
      </c>
      <c r="S46" s="60">
        <f>R46/I46</f>
        <v>14.25</v>
      </c>
      <c r="T46" s="61">
        <v>150</v>
      </c>
      <c r="U46" s="62">
        <f>IF(T46&lt;&gt;0,-(T46-R46)/T46,"")</f>
        <v>-0.62</v>
      </c>
      <c r="V46" s="68">
        <v>532</v>
      </c>
      <c r="W46" s="69">
        <v>57</v>
      </c>
      <c r="X46" s="77">
        <v>22156</v>
      </c>
      <c r="Y46" s="78">
        <v>2114</v>
      </c>
      <c r="Z46" s="109">
        <v>2349</v>
      </c>
      <c r="AA46" s="28"/>
    </row>
    <row r="47" spans="1:27" s="29" customFormat="1" ht="11.25">
      <c r="A47" s="31">
        <v>41</v>
      </c>
      <c r="B47" s="27"/>
      <c r="C47" s="50" t="s">
        <v>45</v>
      </c>
      <c r="D47" s="55" t="s">
        <v>45</v>
      </c>
      <c r="E47" s="79">
        <v>42391</v>
      </c>
      <c r="F47" s="52" t="s">
        <v>36</v>
      </c>
      <c r="G47" s="56">
        <v>232</v>
      </c>
      <c r="H47" s="56">
        <v>1</v>
      </c>
      <c r="I47" s="67">
        <v>1</v>
      </c>
      <c r="J47" s="54">
        <v>7</v>
      </c>
      <c r="K47" s="64">
        <v>85</v>
      </c>
      <c r="L47" s="65">
        <v>14</v>
      </c>
      <c r="M47" s="64">
        <v>168</v>
      </c>
      <c r="N47" s="65">
        <v>27</v>
      </c>
      <c r="O47" s="64">
        <v>262</v>
      </c>
      <c r="P47" s="65">
        <v>42</v>
      </c>
      <c r="Q47" s="58">
        <f t="shared" si="0"/>
        <v>515</v>
      </c>
      <c r="R47" s="59">
        <f t="shared" si="1"/>
        <v>83</v>
      </c>
      <c r="S47" s="60">
        <f>R47/I47</f>
        <v>83</v>
      </c>
      <c r="T47" s="61">
        <v>61</v>
      </c>
      <c r="U47" s="62">
        <f>IF(T47&lt;&gt;0,-(T47-R47)/T47,"")</f>
        <v>0.36065573770491804</v>
      </c>
      <c r="V47" s="68">
        <v>515</v>
      </c>
      <c r="W47" s="69">
        <v>83</v>
      </c>
      <c r="X47" s="71">
        <v>2364491</v>
      </c>
      <c r="Y47" s="72">
        <v>217976</v>
      </c>
      <c r="Z47" s="109">
        <v>2406</v>
      </c>
      <c r="AA47" s="28"/>
    </row>
    <row r="48" spans="1:27" s="29" customFormat="1" ht="11.25">
      <c r="A48" s="31">
        <v>42</v>
      </c>
      <c r="B48" s="30"/>
      <c r="C48" s="50" t="s">
        <v>43</v>
      </c>
      <c r="D48" s="55" t="s">
        <v>44</v>
      </c>
      <c r="E48" s="79">
        <v>42391</v>
      </c>
      <c r="F48" s="52" t="s">
        <v>4</v>
      </c>
      <c r="G48" s="56">
        <v>136</v>
      </c>
      <c r="H48" s="56">
        <v>2</v>
      </c>
      <c r="I48" s="67">
        <v>2</v>
      </c>
      <c r="J48" s="54">
        <v>12</v>
      </c>
      <c r="K48" s="64">
        <v>58</v>
      </c>
      <c r="L48" s="65">
        <v>11</v>
      </c>
      <c r="M48" s="64">
        <v>208</v>
      </c>
      <c r="N48" s="65">
        <v>35</v>
      </c>
      <c r="O48" s="64">
        <v>0</v>
      </c>
      <c r="P48" s="65">
        <v>0</v>
      </c>
      <c r="Q48" s="58">
        <f t="shared" si="0"/>
        <v>266</v>
      </c>
      <c r="R48" s="59">
        <f t="shared" si="1"/>
        <v>46</v>
      </c>
      <c r="S48" s="60">
        <f>R48/I48</f>
        <v>23</v>
      </c>
      <c r="T48" s="61">
        <v>864</v>
      </c>
      <c r="U48" s="62">
        <f>IF(T48&lt;&gt;0,-(T48-R48)/T48,"")</f>
        <v>-0.9467592592592593</v>
      </c>
      <c r="V48" s="68">
        <v>266</v>
      </c>
      <c r="W48" s="69">
        <v>46</v>
      </c>
      <c r="X48" s="71">
        <v>8846023.36</v>
      </c>
      <c r="Y48" s="72">
        <v>632060</v>
      </c>
      <c r="Z48" s="109">
        <v>2396</v>
      </c>
      <c r="AA48" s="28"/>
    </row>
    <row r="49" spans="1:27" s="29" customFormat="1" ht="11.25">
      <c r="A49" s="31">
        <v>43</v>
      </c>
      <c r="B49" s="30"/>
      <c r="C49" s="49" t="s">
        <v>70</v>
      </c>
      <c r="D49" s="51" t="s">
        <v>70</v>
      </c>
      <c r="E49" s="63">
        <v>42447</v>
      </c>
      <c r="F49" s="52" t="s">
        <v>1</v>
      </c>
      <c r="G49" s="53">
        <v>125</v>
      </c>
      <c r="H49" s="53">
        <v>2</v>
      </c>
      <c r="I49" s="67">
        <v>2</v>
      </c>
      <c r="J49" s="54">
        <v>4</v>
      </c>
      <c r="K49" s="64">
        <v>45</v>
      </c>
      <c r="L49" s="65">
        <v>5</v>
      </c>
      <c r="M49" s="64">
        <v>101</v>
      </c>
      <c r="N49" s="65">
        <v>16</v>
      </c>
      <c r="O49" s="64">
        <v>97</v>
      </c>
      <c r="P49" s="65">
        <v>12</v>
      </c>
      <c r="Q49" s="58">
        <f t="shared" si="0"/>
        <v>243</v>
      </c>
      <c r="R49" s="59">
        <f t="shared" si="1"/>
        <v>33</v>
      </c>
      <c r="S49" s="60">
        <f>R49/I49</f>
        <v>16.5</v>
      </c>
      <c r="T49" s="61">
        <v>288</v>
      </c>
      <c r="U49" s="62">
        <f>IF(T49&lt;&gt;0,-(T49-R49)/T49,"")</f>
        <v>-0.8854166666666666</v>
      </c>
      <c r="V49" s="68">
        <v>243</v>
      </c>
      <c r="W49" s="69">
        <v>33</v>
      </c>
      <c r="X49" s="75">
        <v>134481.7</v>
      </c>
      <c r="Y49" s="76">
        <v>13050</v>
      </c>
      <c r="Z49" s="109">
        <v>2458</v>
      </c>
      <c r="AA49" s="28"/>
    </row>
    <row r="50" spans="1:27" s="29" customFormat="1" ht="11.25">
      <c r="A50" s="31">
        <v>44</v>
      </c>
      <c r="B50" s="30"/>
      <c r="C50" s="49" t="s">
        <v>47</v>
      </c>
      <c r="D50" s="51" t="s">
        <v>47</v>
      </c>
      <c r="E50" s="63">
        <v>42405</v>
      </c>
      <c r="F50" s="52" t="s">
        <v>1</v>
      </c>
      <c r="G50" s="53">
        <v>200</v>
      </c>
      <c r="H50" s="53">
        <v>1</v>
      </c>
      <c r="I50" s="67">
        <v>1</v>
      </c>
      <c r="J50" s="54">
        <v>10</v>
      </c>
      <c r="K50" s="64">
        <v>30</v>
      </c>
      <c r="L50" s="65">
        <v>3</v>
      </c>
      <c r="M50" s="64">
        <v>34</v>
      </c>
      <c r="N50" s="65">
        <v>4</v>
      </c>
      <c r="O50" s="64">
        <v>30</v>
      </c>
      <c r="P50" s="65">
        <v>3</v>
      </c>
      <c r="Q50" s="58">
        <f t="shared" si="0"/>
        <v>94</v>
      </c>
      <c r="R50" s="59">
        <f t="shared" si="1"/>
        <v>10</v>
      </c>
      <c r="S50" s="60">
        <f>R50/I50</f>
        <v>10</v>
      </c>
      <c r="T50" s="61">
        <v>19</v>
      </c>
      <c r="U50" s="62">
        <f>IF(T50&lt;&gt;0,-(T50-R50)/T50,"")</f>
        <v>-0.47368421052631576</v>
      </c>
      <c r="V50" s="68">
        <v>94</v>
      </c>
      <c r="W50" s="69">
        <v>10</v>
      </c>
      <c r="X50" s="75">
        <v>2940971</v>
      </c>
      <c r="Y50" s="76">
        <v>265702</v>
      </c>
      <c r="Z50" s="109">
        <v>2383</v>
      </c>
      <c r="AA50" s="28"/>
    </row>
    <row r="51" spans="1:27" s="29" customFormat="1" ht="11.25">
      <c r="A51" s="31">
        <v>45</v>
      </c>
      <c r="B51" s="30"/>
      <c r="C51" s="49" t="s">
        <v>34</v>
      </c>
      <c r="D51" s="51" t="s">
        <v>34</v>
      </c>
      <c r="E51" s="63">
        <v>42349</v>
      </c>
      <c r="F51" s="52" t="s">
        <v>33</v>
      </c>
      <c r="G51" s="53">
        <v>8</v>
      </c>
      <c r="H51" s="53">
        <v>1</v>
      </c>
      <c r="I51" s="67">
        <v>1</v>
      </c>
      <c r="J51" s="54">
        <v>4</v>
      </c>
      <c r="K51" s="64">
        <v>0</v>
      </c>
      <c r="L51" s="65">
        <v>0</v>
      </c>
      <c r="M51" s="64">
        <v>0</v>
      </c>
      <c r="N51" s="65">
        <v>0</v>
      </c>
      <c r="O51" s="64">
        <v>15</v>
      </c>
      <c r="P51" s="65">
        <v>1</v>
      </c>
      <c r="Q51" s="58">
        <f t="shared" si="0"/>
        <v>15</v>
      </c>
      <c r="R51" s="59">
        <f t="shared" si="1"/>
        <v>1</v>
      </c>
      <c r="S51" s="60">
        <f>R51/I51</f>
        <v>1</v>
      </c>
      <c r="T51" s="61">
        <v>38</v>
      </c>
      <c r="U51" s="62">
        <f>IF(T51&lt;&gt;0,-(T51-R51)/T51,"")</f>
        <v>-0.9736842105263158</v>
      </c>
      <c r="V51" s="68">
        <v>15</v>
      </c>
      <c r="W51" s="70">
        <v>1</v>
      </c>
      <c r="X51" s="71">
        <v>4040</v>
      </c>
      <c r="Y51" s="72">
        <v>441</v>
      </c>
      <c r="Z51" s="109">
        <v>2353</v>
      </c>
      <c r="AA51" s="28"/>
    </row>
    <row r="52" spans="1:31" ht="11.25">
      <c r="A52" s="88" t="s">
        <v>32</v>
      </c>
      <c r="B52" s="88"/>
      <c r="C52" s="88"/>
      <c r="D52" s="88"/>
      <c r="E52" s="88"/>
      <c r="F52" s="88"/>
      <c r="G52" s="88"/>
      <c r="H52" s="88"/>
      <c r="I52" s="88"/>
      <c r="J52" s="88"/>
      <c r="K52" s="88"/>
      <c r="L52" s="88"/>
      <c r="M52" s="88"/>
      <c r="N52" s="88"/>
      <c r="O52" s="88"/>
      <c r="P52" s="88"/>
      <c r="Q52" s="88"/>
      <c r="R52" s="88"/>
      <c r="S52" s="88"/>
      <c r="T52" s="88"/>
      <c r="U52" s="88"/>
      <c r="V52" s="88"/>
      <c r="W52" s="88"/>
      <c r="X52" s="88"/>
      <c r="Y52" s="88"/>
      <c r="AA52" s="28"/>
      <c r="AB52" s="29"/>
      <c r="AE52" s="29"/>
    </row>
    <row r="53" spans="1:28" ht="11.2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AA53" s="28"/>
      <c r="AB53" s="29"/>
    </row>
    <row r="54" spans="1:25" ht="11.25">
      <c r="A54" s="88"/>
      <c r="B54" s="88"/>
      <c r="C54" s="88"/>
      <c r="D54" s="88"/>
      <c r="E54" s="88"/>
      <c r="F54" s="88"/>
      <c r="G54" s="88"/>
      <c r="H54" s="88"/>
      <c r="I54" s="88"/>
      <c r="J54" s="88"/>
      <c r="K54" s="88"/>
      <c r="L54" s="88"/>
      <c r="M54" s="88"/>
      <c r="N54" s="88"/>
      <c r="O54" s="88"/>
      <c r="P54" s="88"/>
      <c r="Q54" s="88"/>
      <c r="R54" s="88"/>
      <c r="S54" s="88"/>
      <c r="T54" s="88"/>
      <c r="U54" s="88"/>
      <c r="V54" s="88"/>
      <c r="W54" s="88"/>
      <c r="X54" s="88"/>
      <c r="Y54" s="88"/>
    </row>
    <row r="55" spans="1:25" ht="11.25">
      <c r="A55" s="88"/>
      <c r="B55" s="88"/>
      <c r="C55" s="88"/>
      <c r="D55" s="88"/>
      <c r="E55" s="88"/>
      <c r="F55" s="88"/>
      <c r="G55" s="88"/>
      <c r="H55" s="88"/>
      <c r="I55" s="88"/>
      <c r="J55" s="88"/>
      <c r="K55" s="88"/>
      <c r="L55" s="88"/>
      <c r="M55" s="88"/>
      <c r="N55" s="88"/>
      <c r="O55" s="88"/>
      <c r="P55" s="88"/>
      <c r="Q55" s="88"/>
      <c r="R55" s="88"/>
      <c r="S55" s="88"/>
      <c r="T55" s="88"/>
      <c r="U55" s="88"/>
      <c r="V55" s="88"/>
      <c r="W55" s="88"/>
      <c r="X55" s="88"/>
      <c r="Y55" s="88"/>
    </row>
    <row r="56" spans="1:25" ht="11.25">
      <c r="A56" s="88"/>
      <c r="B56" s="88"/>
      <c r="C56" s="88"/>
      <c r="D56" s="88"/>
      <c r="E56" s="88"/>
      <c r="F56" s="88"/>
      <c r="G56" s="88"/>
      <c r="H56" s="88"/>
      <c r="I56" s="88"/>
      <c r="J56" s="88"/>
      <c r="K56" s="88"/>
      <c r="L56" s="88"/>
      <c r="M56" s="88"/>
      <c r="N56" s="88"/>
      <c r="O56" s="88"/>
      <c r="P56" s="88"/>
      <c r="Q56" s="88"/>
      <c r="R56" s="88"/>
      <c r="S56" s="88"/>
      <c r="T56" s="88"/>
      <c r="U56" s="88"/>
      <c r="V56" s="88"/>
      <c r="W56" s="88"/>
      <c r="X56" s="88"/>
      <c r="Y56" s="88"/>
    </row>
  </sheetData>
  <sheetProtection formatCells="0" formatColumns="0" formatRows="0" insertColumns="0" insertRows="0" insertHyperlinks="0" deleteColumns="0" deleteRows="0" sort="0" autoFilter="0" pivotTables="0"/>
  <mergeCells count="12">
    <mergeCell ref="B3:C3"/>
    <mergeCell ref="K4:L4"/>
    <mergeCell ref="M4:N4"/>
    <mergeCell ref="O4:P4"/>
    <mergeCell ref="Q4:S4"/>
    <mergeCell ref="B1:C1"/>
    <mergeCell ref="B2:C2"/>
    <mergeCell ref="K1:Z3"/>
    <mergeCell ref="X4:Y4"/>
    <mergeCell ref="Z4:Z5"/>
    <mergeCell ref="A52:Y56"/>
    <mergeCell ref="V4:W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2016-04-13T12:39:12Z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