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15" windowWidth="11760" windowHeight="6900" tabRatio="666" activeTab="0"/>
  </bookViews>
  <sheets>
    <sheet name="26-28.2.2016 (hafta sonu) detay" sheetId="1" r:id="rId1"/>
  </sheets>
  <definedNames>
    <definedName name="_xlnm.Print_Area" localSheetId="0">'26-28.2.2016 (hafta sonu) detay'!#REF!</definedName>
  </definedNames>
  <calcPr fullCalcOnLoad="1"/>
</workbook>
</file>

<file path=xl/sharedStrings.xml><?xml version="1.0" encoding="utf-8"?>
<sst xmlns="http://schemas.openxmlformats.org/spreadsheetml/2006/main" count="158" uniqueCount="96">
  <si>
    <t xml:space="preserve"> </t>
  </si>
  <si>
    <t>PİNEMA</t>
  </si>
  <si>
    <t>http://www.antraktsinema.com</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</si>
  <si>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</si>
  <si>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TME</t>
  </si>
  <si>
    <t>MARS DAĞITIM</t>
  </si>
  <si>
    <t>Türkiye Haftalık Bilet Satışı ve Hasılat Raporu</t>
  </si>
  <si>
    <t>CUMA</t>
  </si>
  <si>
    <t>CUMARTESİ</t>
  </si>
  <si>
    <t>PAZAR</t>
  </si>
  <si>
    <t>HAFTA SONU TOPLAM</t>
  </si>
  <si>
    <t>KÜMÜLATİF</t>
  </si>
  <si>
    <t>FİLMİN ORİJİNAL ADI</t>
  </si>
  <si>
    <t>FİLMİN TÜRKÇE ADI</t>
  </si>
  <si>
    <t>VİZYON TARİHİ</t>
  </si>
  <si>
    <t>DAĞITIM</t>
  </si>
  <si>
    <t>KOPYA</t>
  </si>
  <si>
    <t>PERDE</t>
  </si>
  <si>
    <t>HAFTA</t>
  </si>
  <si>
    <t>HASILAT</t>
  </si>
  <si>
    <t>BİLET SATIŞ</t>
  </si>
  <si>
    <t>ORTALAMA
BİLET ADEDİ</t>
  </si>
  <si>
    <t>BİLET</t>
  </si>
  <si>
    <t>YENİ</t>
  </si>
  <si>
    <r>
      <t xml:space="preserve">HASILAT </t>
    </r>
    <r>
      <rPr>
        <b/>
        <sz val="7"/>
        <color indexed="10"/>
        <rFont val="Webdings"/>
        <family val="1"/>
      </rPr>
      <t>6</t>
    </r>
  </si>
  <si>
    <t>PİNEMART</t>
  </si>
  <si>
    <t>BİLET %</t>
  </si>
  <si>
    <t>Antrakt ID</t>
  </si>
  <si>
    <t>*Sorted according to Weekend Total G.B.O.. "Turkey's Weekly &amp; Weekend Market Datas" chart which is given above displays the number of admissions and box offices of the films which are released in the  stated week by Turkish distributers. The chart and the attached pages is being prepared by Antrakt Cinema Newspaper as a common acknowledgement of all Turkish distributers. Antrakt Cinema Newspaper is preparing this chart as collecting all data from distributers and organizing them. It is not permitted to multiply or to sell these data which are displayed on this chart and attachments. It is necessary to ask approval of Antrakt Cinema Newspaper in order to quote, to copy or to publish.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 Sinema Gazetesi'ne hazırlattırılmaktadır. Antrakt Sinema Gazetesi yukarıdaki ve ekindeki tabloları dağıtımcı firmalardan gönderilen özel bilgileri bir araya getirerek oluşturmaktadır. Yukarıdaki ve ekindeki tabloların içerdiği veriler çoğaltılamaz, satılamaz. Alıntı veya kopyalama yapılırken Antrakt Sinema Gazetesi'nden ve bağımlı olduğu Bir Film, Chantier Films, Cine Film,  İFP, M3 Film, MC Film, Mars Dağıtım, Medyavizyon, Pinema, Özen Film, The Moments Entertainment,  UIP Turkey, Umut Sanat, Warner Bros. Turkey'in yerel ofislerinden izin alınmalıdır. Antrakt şirketlere ait verileri reklam amaçlı kullanamaz. Verilerin izinsiz alınıp değiştirilmesi, amacı dışında kullanılması halinde Antrakt'ın sorumluluğu bulunmamaktadır.</t>
  </si>
  <si>
    <t>MİNİK KUŞ</t>
  </si>
  <si>
    <t>GUS: PETIT OISEAU, GRAND VOYAGE</t>
  </si>
  <si>
    <t>TIAN JIANG HIONG SHI</t>
  </si>
  <si>
    <t>EJDER KILICI</t>
  </si>
  <si>
    <t>MUSTANG</t>
  </si>
  <si>
    <t>BURNT</t>
  </si>
  <si>
    <t>ÇOK PİŞMİŞ</t>
  </si>
  <si>
    <t>AÇLIK OYUNLARI: ALAYCI KUŞ - BÖLÜM 2</t>
  </si>
  <si>
    <t>THE HUNGER GAMES: MOCKINGJAY - PART 2</t>
  </si>
  <si>
    <t>DÜĞÜN DERNEK 2: SÜNNET</t>
  </si>
  <si>
    <t>ERTUĞRUL 1890</t>
  </si>
  <si>
    <t>DELİBAL</t>
  </si>
  <si>
    <t>ALVIN VE SİNCAPLAR: YOL MACERASI</t>
  </si>
  <si>
    <t>ALVIN AND THE CHIPMUNKS: THE ROAD CHIP</t>
  </si>
  <si>
    <t>AGENT F.O.X.</t>
  </si>
  <si>
    <t>SEVİMLİ TİLKİ</t>
  </si>
  <si>
    <t>SAUL'UN OĞLU</t>
  </si>
  <si>
    <t>SAUL FIA</t>
  </si>
  <si>
    <t>UIP TURKEY</t>
  </si>
  <si>
    <t>WARNER BROS. TURKEY</t>
  </si>
  <si>
    <t>CHANTIER FILMS</t>
  </si>
  <si>
    <t>ÖZEN FİLM</t>
  </si>
  <si>
    <t>BİR FİLM</t>
  </si>
  <si>
    <t>MC FİLM</t>
  </si>
  <si>
    <t>M3 FİLM</t>
  </si>
  <si>
    <t>KARDEŞİM BENİM</t>
  </si>
  <si>
    <t>İYİ BİR DİNOZOR</t>
  </si>
  <si>
    <t>THE GOOD DINOSAUR</t>
  </si>
  <si>
    <t>NORM OF THE NORTH</t>
  </si>
  <si>
    <t>KARLAR KRALI NORM</t>
  </si>
  <si>
    <t>ŞEVKAT YERİMDAR 2</t>
  </si>
  <si>
    <t>THE REVENANT</t>
  </si>
  <si>
    <t>DİRİLİŞ</t>
  </si>
  <si>
    <t>DEDEMİN FİŞİ</t>
  </si>
  <si>
    <t>KÖSTEBEKGİLLER 2: GÖLGENİN TILSIMI</t>
  </si>
  <si>
    <t>HER ŞEY AŞKTAN</t>
  </si>
  <si>
    <t>SPOTLIGHT</t>
  </si>
  <si>
    <t>İFTARLIK GAZOZ</t>
  </si>
  <si>
    <t>YIP MAN 3</t>
  </si>
  <si>
    <t>IP MAN 3</t>
  </si>
  <si>
    <t>CAROL</t>
  </si>
  <si>
    <t>HEP YEK</t>
  </si>
  <si>
    <t>KÖTÜ KEDİ ŞERAFETTİN</t>
  </si>
  <si>
    <t>DÜNYANIN EN GÜZEL KOKUSU</t>
  </si>
  <si>
    <t>LOUDER THAN BOMBS</t>
  </si>
  <si>
    <t>SESSİZ ÇIĞLIK</t>
  </si>
  <si>
    <t>HESAPTA AŞK</t>
  </si>
  <si>
    <t>MEL-UN</t>
  </si>
  <si>
    <t>DEADPOOL</t>
  </si>
  <si>
    <t>THE DANISH GIRL</t>
  </si>
  <si>
    <t>DANİMARKALI KIZ</t>
  </si>
  <si>
    <t>BOONIE BEARS, TO THE RESCUE!</t>
  </si>
  <si>
    <t>AYI KARDEŞLER: KURTARMA OPERASYONU</t>
  </si>
  <si>
    <t>ROOM: GİZLİ DÜNYA</t>
  </si>
  <si>
    <t>ROOM</t>
  </si>
  <si>
    <t>OSMAN PAZARLAMA</t>
  </si>
  <si>
    <t>26 - 28 ŞUBAT 2016 / 9 VİZYON HAFTASI</t>
  </si>
  <si>
    <t>PRIDE AND PREJUDICE AND ZOMBIES</t>
  </si>
  <si>
    <t>AŞK VE GURUR + ZOMBİLER</t>
  </si>
  <si>
    <t>SENARİST</t>
  </si>
  <si>
    <t>ÇAĞRILAN</t>
  </si>
  <si>
    <t>MISCONDUCT</t>
  </si>
  <si>
    <t>HESAPLAŞMA</t>
  </si>
  <si>
    <t>THE STRANGER</t>
  </si>
  <si>
    <t>ZEBANİ</t>
  </si>
  <si>
    <t>GODS OF EGYPT</t>
  </si>
  <si>
    <t>MISIR TANRILARI</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</si>
</sst>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RY&quot;_);\(#,##0\ &quot;TRY&quot;\)"/>
    <numFmt numFmtId="165" formatCode="#,##0\ &quot;TRY&quot;_);[Red]\(#,##0\ &quot;TRY&quot;\)"/>
    <numFmt numFmtId="166" formatCode="#,##0.00\ &quot;TRY&quot;_);\(#,##0.00\ &quot;TRY&quot;\)"/>
    <numFmt numFmtId="167" formatCode="#,##0.00\ &quot;TRY&quot;_);[Red]\(#,##0.00\ &quot;TRY&quot;\)"/>
    <numFmt numFmtId="168" formatCode="_ * #,##0_)\ &quot;TRY&quot;_ ;_ * \(#,##0\)\ &quot;TRY&quot;_ ;_ * &quot;-&quot;_)\ &quot;TRY&quot;_ ;_ @_ "/>
    <numFmt numFmtId="169" formatCode="_ * #,##0_)\ _T_R_Y_ ;_ * \(#,##0\)\ _T_R_Y_ ;_ * &quot;-&quot;_)\ _T_R_Y_ ;_ @_ "/>
    <numFmt numFmtId="170" formatCode="_ * #,##0.00_)\ &quot;TRY&quot;_ ;_ * \(#,##0.00\)\ &quot;TRY&quot;_ ;_ * &quot;-&quot;??_)\ &quot;TRY&quot;_ ;_ @_ "/>
    <numFmt numFmtId="171" formatCode="_ * #,##0.00_)\ _T_R_Y_ ;_ * \(#,##0.00\)\ _T_R_Y_ ;_ * &quot;-&quot;??_)\ _T_R_Y_ ;_ @_ "/>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_(* #,##0.00_);_(* \(#,##0.00\);_(* &quot;-&quot;??_);_(@_)"/>
    <numFmt numFmtId="181" formatCode="#,##0.00\ "/>
    <numFmt numFmtId="182" formatCode="#,##0\ "/>
    <numFmt numFmtId="183" formatCode="#,##0.00\ \ "/>
    <numFmt numFmtId="184" formatCode="0\ %\ "/>
    <numFmt numFmtId="185" formatCode="dd/mm/yy;@"/>
    <numFmt numFmtId="186" formatCode="[$-F400]h:mm:ss\ AM/PM"/>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 &quot;TL&quot;"/>
    <numFmt numFmtId="192" formatCode="###\ ##\ ##"/>
    <numFmt numFmtId="193" formatCode="\(###\)"/>
    <numFmt numFmtId="194" formatCode="\(###\ ##\ ##\)"/>
    <numFmt numFmtId="195" formatCode="#,##0.0;[Red]#,##0.0"/>
    <numFmt numFmtId="196" formatCode="#,##0;[Red]#,##0"/>
    <numFmt numFmtId="197" formatCode="mmm/yyyy"/>
    <numFmt numFmtId="198" formatCode="#,##0.00\ [$₺-41F]"/>
    <numFmt numFmtId="199" formatCode="#,##0.00_ ;\-#,##0.00\ "/>
    <numFmt numFmtId="200" formatCode="_-* #,##0.00\ _Y_T_L_-;\-* #,##0.00\ _Y_T_L_-;_-* &quot;-&quot;??\ _Y_T_L_-;_-@_-"/>
    <numFmt numFmtId="201" formatCode="_(* #,##0_);_(* \(#,##0\);_(* &quot;-&quot;??_);_(@_)"/>
    <numFmt numFmtId="202" formatCode="0.00\ "/>
    <numFmt numFmtId="203" formatCode="[$-41F]d\ mmmm\ yy;@"/>
    <numFmt numFmtId="204" formatCode="#,##0.00\ _T_L"/>
    <numFmt numFmtId="205" formatCode="_-* #,##0\ _T_L_-;\-* #,##0\ _T_L_-;_-* &quot;-&quot;??\ _T_L_-;_-@_-"/>
    <numFmt numFmtId="206" formatCode="[$€-2]\ #,##0.00_);[Red]\([$€-2]\ #,##0.00\)"/>
    <numFmt numFmtId="207" formatCode="[$-41F]dd\ mmmm\ yyyy\ dddd"/>
    <numFmt numFmtId="208" formatCode="#,##0.\-\ "/>
    <numFmt numFmtId="209" formatCode="#,##0\ \ "/>
    <numFmt numFmtId="210" formatCode="dd/mm/yy"/>
    <numFmt numFmtId="211" formatCode="[$-41F]d\ mmmm\ yyyy\ dddd"/>
    <numFmt numFmtId="212" formatCode="d/m/yy;@"/>
    <numFmt numFmtId="213" formatCode="_-* #,##0\ _₺_-;\-* #,##0\ _₺_-;_-* &quot;-&quot;??\ _₺_-;_-@_-"/>
    <numFmt numFmtId="214" formatCode="#,##0.00\ _Y_T_L"/>
  </numFmts>
  <fonts count="73">
    <font>
      <sz val="10"/>
      <name val="Arial"/>
      <family val="0"/>
    </font>
    <font>
      <sz val="8"/>
      <name val="Arial"/>
      <family val="2"/>
    </font>
    <font>
      <u val="single"/>
      <sz val="10"/>
      <color indexed="12"/>
      <name val="Arial"/>
      <family val="2"/>
    </font>
    <font>
      <u val="single"/>
      <sz val="10"/>
      <color indexed="36"/>
      <name val="Arial"/>
      <family val="2"/>
    </font>
    <font>
      <sz val="7"/>
      <name val="Arial"/>
      <family val="2"/>
    </font>
    <font>
      <u val="single"/>
      <sz val="8"/>
      <name val="Arial"/>
      <family val="2"/>
    </font>
    <font>
      <b/>
      <sz val="7"/>
      <name val="Arial"/>
      <family val="2"/>
    </font>
    <font>
      <b/>
      <sz val="7"/>
      <name val="Verdana"/>
      <family val="2"/>
    </font>
    <font>
      <sz val="7"/>
      <name val="Verdana"/>
      <family val="2"/>
    </font>
    <font>
      <sz val="7"/>
      <name val="Calibri"/>
      <family val="2"/>
    </font>
    <font>
      <sz val="11"/>
      <color indexed="8"/>
      <name val="Calibri"/>
      <family val="2"/>
    </font>
    <font>
      <b/>
      <sz val="8"/>
      <name val="Corbel"/>
      <family val="2"/>
    </font>
    <font>
      <b/>
      <sz val="5"/>
      <name val="Corbel"/>
      <family val="2"/>
    </font>
    <font>
      <b/>
      <sz val="5"/>
      <name val="Arial"/>
      <family val="2"/>
    </font>
    <font>
      <sz val="5"/>
      <name val="Arial"/>
      <family val="2"/>
    </font>
    <font>
      <b/>
      <sz val="7"/>
      <color indexed="10"/>
      <name val="Webdings"/>
      <family val="1"/>
    </font>
    <font>
      <i/>
      <sz val="7"/>
      <name val="Corbel"/>
      <family val="2"/>
    </font>
    <font>
      <sz val="10"/>
      <name val="Verdana"/>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name val="Calibri"/>
      <family val="2"/>
    </font>
    <font>
      <sz val="10"/>
      <color indexed="9"/>
      <name val="Calibri"/>
      <family val="2"/>
    </font>
    <font>
      <sz val="7"/>
      <color indexed="9"/>
      <name val="Calibri"/>
      <family val="2"/>
    </font>
    <font>
      <sz val="7"/>
      <color indexed="23"/>
      <name val="Calibri"/>
      <family val="2"/>
    </font>
    <font>
      <b/>
      <sz val="7"/>
      <color indexed="23"/>
      <name val="Calibri"/>
      <family val="2"/>
    </font>
    <font>
      <b/>
      <sz val="7"/>
      <color indexed="9"/>
      <name val="Calibri"/>
      <family val="2"/>
    </font>
    <font>
      <b/>
      <sz val="7"/>
      <color indexed="57"/>
      <name val="Calibri"/>
      <family val="2"/>
    </font>
    <font>
      <sz val="7"/>
      <color indexed="19"/>
      <name val="Calibri"/>
      <family val="2"/>
    </font>
    <font>
      <sz val="6"/>
      <color indexed="9"/>
      <name val="Calibri"/>
      <family val="2"/>
    </font>
    <font>
      <sz val="7"/>
      <color indexed="15"/>
      <name val="Calibri"/>
      <family val="2"/>
    </font>
    <font>
      <b/>
      <sz val="9"/>
      <name val="Calibri"/>
      <family val="2"/>
    </font>
    <font>
      <b/>
      <sz val="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Calibri"/>
      <family val="2"/>
    </font>
    <font>
      <sz val="7"/>
      <color theme="0"/>
      <name val="Calibri"/>
      <family val="2"/>
    </font>
    <font>
      <sz val="7"/>
      <color theme="1" tint="0.34999001026153564"/>
      <name val="Calibri"/>
      <family val="2"/>
    </font>
    <font>
      <b/>
      <sz val="7"/>
      <color theme="1" tint="0.34999001026153564"/>
      <name val="Calibri"/>
      <family val="2"/>
    </font>
    <font>
      <b/>
      <sz val="7"/>
      <color theme="0"/>
      <name val="Calibri"/>
      <family val="2"/>
    </font>
    <font>
      <b/>
      <sz val="7"/>
      <color theme="8" tint="-0.4999699890613556"/>
      <name val="Calibri"/>
      <family val="2"/>
    </font>
    <font>
      <sz val="7"/>
      <color theme="1" tint="0.49998000264167786"/>
      <name val="Calibri"/>
      <family val="2"/>
    </font>
    <font>
      <sz val="7"/>
      <color theme="5" tint="-0.4999699890613556"/>
      <name val="Calibri"/>
      <family val="2"/>
    </font>
    <font>
      <sz val="6"/>
      <color theme="0"/>
      <name val="Calibri"/>
      <family val="2"/>
    </font>
    <font>
      <sz val="7"/>
      <color rgb="FF00B0F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1499900072813034"/>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color indexed="63"/>
      </left>
      <right style="thin">
        <color theme="0" tint="-0.3499799966812134"/>
      </right>
      <top style="thin">
        <color theme="0" tint="-0.3499799966812134"/>
      </top>
      <bottom>
        <color indexed="63"/>
      </bottom>
    </border>
    <border>
      <left>
        <color indexed="63"/>
      </left>
      <right>
        <color indexed="63"/>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0" fontId="10" fillId="0" borderId="0" applyFont="0" applyFill="0" applyBorder="0" applyAlignment="0" applyProtection="0"/>
    <xf numFmtId="0" fontId="54" fillId="20" borderId="5" applyNumberFormat="0" applyAlignment="0" applyProtection="0"/>
    <xf numFmtId="0" fontId="55" fillId="21" borderId="6" applyNumberFormat="0" applyAlignment="0" applyProtection="0"/>
    <xf numFmtId="0" fontId="56" fillId="20" borderId="6" applyNumberFormat="0" applyAlignment="0" applyProtection="0"/>
    <xf numFmtId="0" fontId="57" fillId="22" borderId="7" applyNumberFormat="0" applyAlignment="0" applyProtection="0"/>
    <xf numFmtId="0" fontId="58"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9" fillId="24" borderId="0" applyNumberFormat="0" applyBorder="0" applyAlignment="0" applyProtection="0"/>
    <xf numFmtId="203"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203" fontId="0" fillId="0" borderId="0">
      <alignment/>
      <protection/>
    </xf>
    <xf numFmtId="0" fontId="0" fillId="0" borderId="0">
      <alignment/>
      <protection/>
    </xf>
    <xf numFmtId="0" fontId="0" fillId="0" borderId="0">
      <alignment/>
      <protection/>
    </xf>
    <xf numFmtId="0" fontId="0" fillId="0" borderId="0">
      <alignment/>
      <protection/>
    </xf>
    <xf numFmtId="203" fontId="46" fillId="0" borderId="0">
      <alignment/>
      <protection/>
    </xf>
    <xf numFmtId="0" fontId="0" fillId="0" borderId="0">
      <alignment/>
      <protection/>
    </xf>
    <xf numFmtId="203" fontId="0" fillId="0" borderId="0">
      <alignment/>
      <protection/>
    </xf>
    <xf numFmtId="0" fontId="46" fillId="0" borderId="0">
      <alignment/>
      <protection/>
    </xf>
    <xf numFmtId="203" fontId="46" fillId="0" borderId="0">
      <alignment/>
      <protection/>
    </xf>
    <xf numFmtId="203" fontId="46" fillId="0" borderId="0">
      <alignment/>
      <protection/>
    </xf>
    <xf numFmtId="203" fontId="46" fillId="0" borderId="0">
      <alignment/>
      <protection/>
    </xf>
    <xf numFmtId="203" fontId="46" fillId="0" borderId="0">
      <alignment/>
      <protection/>
    </xf>
    <xf numFmtId="0" fontId="0" fillId="0" borderId="0">
      <alignment/>
      <protection/>
    </xf>
    <xf numFmtId="0" fontId="0" fillId="0" borderId="0">
      <alignment/>
      <protection/>
    </xf>
    <xf numFmtId="203" fontId="46" fillId="0" borderId="0">
      <alignment/>
      <protection/>
    </xf>
    <xf numFmtId="203" fontId="46" fillId="0" borderId="0">
      <alignment/>
      <protection/>
    </xf>
    <xf numFmtId="0" fontId="46" fillId="0" borderId="0">
      <alignment/>
      <protection/>
    </xf>
    <xf numFmtId="0" fontId="0" fillId="0" borderId="0">
      <alignment/>
      <protection/>
    </xf>
    <xf numFmtId="203" fontId="0" fillId="0" borderId="0">
      <alignment/>
      <protection/>
    </xf>
    <xf numFmtId="203" fontId="46" fillId="0" borderId="0">
      <alignment/>
      <protection/>
    </xf>
    <xf numFmtId="203" fontId="46" fillId="0" borderId="0">
      <alignment/>
      <protection/>
    </xf>
    <xf numFmtId="0" fontId="0" fillId="25" borderId="8" applyNumberFormat="0" applyFont="0" applyAlignment="0" applyProtection="0"/>
    <xf numFmtId="0" fontId="60" fillId="26" borderId="0" applyNumberFormat="0" applyBorder="0" applyAlignment="0" applyProtection="0"/>
    <xf numFmtId="0" fontId="57" fillId="27" borderId="9">
      <alignment horizontal="center" vertical="center"/>
      <protection/>
    </xf>
    <xf numFmtId="178" fontId="0" fillId="0" borderId="0" applyFont="0" applyFill="0" applyBorder="0" applyAlignment="0" applyProtection="0"/>
    <xf numFmtId="176" fontId="0"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0" fontId="61" fillId="0" borderId="10"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200" fontId="46" fillId="0" borderId="0" applyFont="0" applyFill="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1" fillId="34" borderId="0" xfId="0" applyFont="1" applyFill="1" applyBorder="1" applyAlignment="1" applyProtection="1">
      <alignment vertical="center"/>
      <protection/>
    </xf>
    <xf numFmtId="14" fontId="9"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4" fontId="4" fillId="34" borderId="0" xfId="0" applyNumberFormat="1" applyFont="1" applyFill="1" applyBorder="1" applyAlignment="1" applyProtection="1">
      <alignment horizontal="right" vertical="center"/>
      <protection/>
    </xf>
    <xf numFmtId="3" fontId="4" fillId="34" borderId="0" xfId="0" applyNumberFormat="1" applyFont="1" applyFill="1" applyBorder="1" applyAlignment="1" applyProtection="1">
      <alignment horizontal="right" vertical="center"/>
      <protection/>
    </xf>
    <xf numFmtId="4" fontId="6"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184" fontId="8"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34" fillId="35" borderId="0" xfId="0" applyFont="1" applyFill="1" applyBorder="1" applyAlignment="1" applyProtection="1">
      <alignment horizontal="right" vertical="center" wrapText="1"/>
      <protection locked="0"/>
    </xf>
    <xf numFmtId="0" fontId="63" fillId="35" borderId="0" xfId="0" applyFont="1" applyFill="1" applyAlignment="1">
      <alignment vertical="center"/>
    </xf>
    <xf numFmtId="0" fontId="63" fillId="35" borderId="0" xfId="0" applyFont="1" applyFill="1" applyAlignment="1">
      <alignment horizontal="center" vertical="center"/>
    </xf>
    <xf numFmtId="0" fontId="0" fillId="35" borderId="0" xfId="0" applyNumberFormat="1" applyFont="1" applyFill="1" applyAlignment="1">
      <alignment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1" fillId="35" borderId="0" xfId="0" applyFont="1" applyFill="1" applyBorder="1" applyAlignment="1" applyProtection="1">
      <alignment horizontal="left" vertical="center"/>
      <protection locked="0"/>
    </xf>
    <xf numFmtId="0" fontId="11" fillId="35" borderId="0" xfId="0" applyFont="1" applyFill="1" applyBorder="1" applyAlignment="1" applyProtection="1">
      <alignment horizontal="center" vertical="center"/>
      <protection locked="0"/>
    </xf>
    <xf numFmtId="0" fontId="34" fillId="35" borderId="0" xfId="0" applyFont="1" applyFill="1" applyBorder="1" applyAlignment="1" applyProtection="1">
      <alignment horizontal="right"/>
      <protection locked="0"/>
    </xf>
    <xf numFmtId="0" fontId="64" fillId="34" borderId="0" xfId="0" applyFont="1" applyFill="1" applyBorder="1" applyAlignment="1" applyProtection="1">
      <alignment horizontal="center"/>
      <protection locked="0"/>
    </xf>
    <xf numFmtId="0" fontId="34" fillId="35" borderId="0" xfId="0" applyFont="1" applyFill="1" applyBorder="1" applyAlignment="1" applyProtection="1">
      <alignment horizontal="right"/>
      <protection/>
    </xf>
    <xf numFmtId="0" fontId="64" fillId="34" borderId="0" xfId="0" applyFont="1" applyFill="1" applyBorder="1" applyAlignment="1" applyProtection="1">
      <alignment horizontal="center"/>
      <protection/>
    </xf>
    <xf numFmtId="0" fontId="65" fillId="35" borderId="11" xfId="0" applyFont="1" applyFill="1" applyBorder="1" applyAlignment="1">
      <alignment horizontal="center" vertical="center"/>
    </xf>
    <xf numFmtId="0" fontId="65" fillId="35" borderId="0" xfId="0" applyFont="1" applyFill="1" applyBorder="1" applyAlignment="1" applyProtection="1">
      <alignment vertical="center"/>
      <protection/>
    </xf>
    <xf numFmtId="0" fontId="66" fillId="35" borderId="0" xfId="0" applyFont="1" applyFill="1" applyBorder="1" applyAlignment="1" applyProtection="1">
      <alignment horizontal="left" vertical="center"/>
      <protection/>
    </xf>
    <xf numFmtId="2" fontId="65" fillId="35" borderId="11" xfId="0" applyNumberFormat="1" applyFont="1" applyFill="1" applyBorder="1" applyAlignment="1" applyProtection="1">
      <alignment horizontal="center" vertical="center"/>
      <protection/>
    </xf>
    <xf numFmtId="1" fontId="34" fillId="35" borderId="0" xfId="0" applyNumberFormat="1" applyFont="1" applyFill="1" applyBorder="1" applyAlignment="1" applyProtection="1">
      <alignment horizontal="right" vertical="center"/>
      <protection/>
    </xf>
    <xf numFmtId="0" fontId="34"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center" vertical="center"/>
      <protection/>
    </xf>
    <xf numFmtId="0" fontId="11" fillId="35" borderId="0" xfId="0" applyFont="1" applyFill="1" applyBorder="1" applyAlignment="1" applyProtection="1">
      <alignment horizontal="center" vertical="center" wrapText="1"/>
      <protection locked="0"/>
    </xf>
    <xf numFmtId="0" fontId="64" fillId="36" borderId="12" xfId="0" applyNumberFormat="1" applyFont="1" applyFill="1" applyBorder="1" applyAlignment="1" applyProtection="1">
      <alignment horizontal="center" wrapText="1"/>
      <protection locked="0"/>
    </xf>
    <xf numFmtId="179" fontId="67" fillId="36" borderId="12" xfId="44" applyFont="1" applyFill="1" applyBorder="1" applyAlignment="1" applyProtection="1">
      <alignment horizontal="center"/>
      <protection locked="0"/>
    </xf>
    <xf numFmtId="0" fontId="67" fillId="36" borderId="12" xfId="0" applyFont="1" applyFill="1" applyBorder="1" applyAlignment="1" applyProtection="1">
      <alignment horizontal="center"/>
      <protection locked="0"/>
    </xf>
    <xf numFmtId="2" fontId="64" fillId="36" borderId="13" xfId="0" applyNumberFormat="1" applyFont="1" applyFill="1" applyBorder="1" applyAlignment="1" applyProtection="1">
      <alignment horizontal="center" vertical="center"/>
      <protection/>
    </xf>
    <xf numFmtId="179" fontId="67" fillId="36" borderId="13" xfId="44" applyFont="1" applyFill="1" applyBorder="1" applyAlignment="1" applyProtection="1">
      <alignment horizontal="center" vertical="center"/>
      <protection/>
    </xf>
    <xf numFmtId="0" fontId="67" fillId="36" borderId="13" xfId="0" applyNumberFormat="1" applyFont="1" applyFill="1" applyBorder="1" applyAlignment="1" applyProtection="1">
      <alignment horizontal="center" vertical="center" textRotation="90"/>
      <protection locked="0"/>
    </xf>
    <xf numFmtId="4" fontId="67" fillId="36" borderId="13" xfId="0" applyNumberFormat="1" applyFont="1" applyFill="1" applyBorder="1" applyAlignment="1" applyProtection="1">
      <alignment horizontal="center" vertical="center" wrapText="1"/>
      <protection/>
    </xf>
    <xf numFmtId="0" fontId="67" fillId="36" borderId="13" xfId="0" applyFont="1" applyFill="1" applyBorder="1" applyAlignment="1" applyProtection="1">
      <alignment horizontal="center" vertical="center"/>
      <protection/>
    </xf>
    <xf numFmtId="3" fontId="67" fillId="36" borderId="13" xfId="0" applyNumberFormat="1" applyFont="1" applyFill="1" applyBorder="1" applyAlignment="1" applyProtection="1">
      <alignment horizontal="center" vertical="center" wrapText="1"/>
      <protection/>
    </xf>
    <xf numFmtId="4"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textRotation="90" wrapText="1"/>
      <protection/>
    </xf>
    <xf numFmtId="4" fontId="4" fillId="34" borderId="0" xfId="0" applyNumberFormat="1" applyFont="1" applyFill="1" applyBorder="1" applyAlignment="1" applyProtection="1">
      <alignment horizontal="center" vertical="center"/>
      <protection/>
    </xf>
    <xf numFmtId="3" fontId="4" fillId="34" borderId="0" xfId="0" applyNumberFormat="1" applyFont="1" applyFill="1" applyBorder="1" applyAlignment="1" applyProtection="1">
      <alignment horizontal="center" vertical="center"/>
      <protection/>
    </xf>
    <xf numFmtId="186" fontId="68" fillId="0" borderId="11" xfId="0" applyNumberFormat="1" applyFont="1" applyFill="1" applyBorder="1" applyAlignment="1">
      <alignment vertical="center"/>
    </xf>
    <xf numFmtId="0" fontId="68" fillId="0" borderId="11" xfId="0" applyFont="1" applyFill="1" applyBorder="1" applyAlignment="1">
      <alignment vertical="center"/>
    </xf>
    <xf numFmtId="186" fontId="65" fillId="0" borderId="11" xfId="0" applyNumberFormat="1" applyFont="1" applyFill="1" applyBorder="1" applyAlignment="1">
      <alignment vertical="center"/>
    </xf>
    <xf numFmtId="0" fontId="65" fillId="0" borderId="11" xfId="0" applyNumberFormat="1" applyFont="1" applyFill="1" applyBorder="1" applyAlignment="1" applyProtection="1">
      <alignment vertical="center"/>
      <protection/>
    </xf>
    <xf numFmtId="0" fontId="65" fillId="0" borderId="11" xfId="0" applyFont="1" applyFill="1" applyBorder="1" applyAlignment="1">
      <alignment horizontal="center" vertical="center"/>
    </xf>
    <xf numFmtId="0" fontId="65" fillId="0" borderId="11" xfId="0" applyFont="1" applyFill="1" applyBorder="1" applyAlignment="1" applyProtection="1">
      <alignment horizontal="center" vertical="center"/>
      <protection/>
    </xf>
    <xf numFmtId="0" fontId="65" fillId="0" borderId="11" xfId="0" applyNumberFormat="1" applyFont="1" applyFill="1" applyBorder="1" applyAlignment="1" applyProtection="1">
      <alignment vertical="center"/>
      <protection locked="0"/>
    </xf>
    <xf numFmtId="1" fontId="65" fillId="0" borderId="11" xfId="0" applyNumberFormat="1" applyFont="1" applyFill="1" applyBorder="1" applyAlignment="1">
      <alignment horizontal="center" vertical="center"/>
    </xf>
    <xf numFmtId="186" fontId="69" fillId="0" borderId="11" xfId="0" applyNumberFormat="1" applyFont="1" applyFill="1" applyBorder="1" applyAlignment="1">
      <alignment vertical="center"/>
    </xf>
    <xf numFmtId="4" fontId="68" fillId="0" borderId="11" xfId="0" applyNumberFormat="1" applyFont="1" applyFill="1" applyBorder="1" applyAlignment="1">
      <alignment vertical="center"/>
    </xf>
    <xf numFmtId="3" fontId="68" fillId="0" borderId="11" xfId="0" applyNumberFormat="1" applyFont="1" applyFill="1" applyBorder="1" applyAlignment="1">
      <alignment vertical="center"/>
    </xf>
    <xf numFmtId="3" fontId="70" fillId="0" borderId="11" xfId="130" applyNumberFormat="1" applyFont="1" applyFill="1" applyBorder="1" applyAlignment="1" applyProtection="1">
      <alignment vertical="center"/>
      <protection/>
    </xf>
    <xf numFmtId="3" fontId="65" fillId="0" borderId="11" xfId="0" applyNumberFormat="1" applyFont="1" applyFill="1" applyBorder="1" applyAlignment="1">
      <alignment vertical="center"/>
    </xf>
    <xf numFmtId="9" fontId="70" fillId="0" borderId="11" xfId="132" applyNumberFormat="1" applyFont="1" applyFill="1" applyBorder="1" applyAlignment="1" applyProtection="1">
      <alignment vertical="center"/>
      <protection/>
    </xf>
    <xf numFmtId="185" fontId="65" fillId="0" borderId="11" xfId="0" applyNumberFormat="1" applyFont="1" applyFill="1" applyBorder="1" applyAlignment="1" applyProtection="1">
      <alignment horizontal="center" vertical="center"/>
      <protection/>
    </xf>
    <xf numFmtId="4" fontId="65" fillId="0" borderId="11" xfId="46" applyNumberFormat="1" applyFont="1" applyFill="1" applyBorder="1" applyAlignment="1">
      <alignment vertical="center"/>
    </xf>
    <xf numFmtId="3" fontId="65" fillId="0" borderId="11" xfId="46" applyNumberFormat="1" applyFont="1" applyFill="1" applyBorder="1" applyAlignment="1">
      <alignment vertical="center"/>
    </xf>
    <xf numFmtId="0" fontId="71" fillId="35" borderId="0" xfId="0" applyFont="1" applyFill="1" applyBorder="1" applyAlignment="1" applyProtection="1">
      <alignment horizontal="center" vertical="center"/>
      <protection/>
    </xf>
    <xf numFmtId="0" fontId="72" fillId="0" borderId="11" xfId="0" applyFont="1" applyFill="1" applyBorder="1" applyAlignment="1">
      <alignment horizontal="center" vertical="center"/>
    </xf>
    <xf numFmtId="4" fontId="65" fillId="0" borderId="11" xfId="46" applyNumberFormat="1" applyFont="1" applyFill="1" applyBorder="1" applyAlignment="1" applyProtection="1">
      <alignment vertical="center"/>
      <protection locked="0"/>
    </xf>
    <xf numFmtId="3" fontId="65" fillId="0" borderId="11" xfId="46"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vertical="center"/>
      <protection locked="0"/>
    </xf>
    <xf numFmtId="3" fontId="65" fillId="0" borderId="11" xfId="44"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horizontal="right" vertical="center"/>
      <protection locked="0"/>
    </xf>
    <xf numFmtId="3" fontId="65" fillId="0" borderId="11" xfId="44" applyNumberFormat="1" applyFont="1" applyFill="1" applyBorder="1" applyAlignment="1" applyProtection="1">
      <alignment horizontal="right" vertical="center"/>
      <protection locked="0"/>
    </xf>
    <xf numFmtId="4" fontId="65" fillId="0" borderId="11" xfId="67" applyNumberFormat="1" applyFont="1" applyFill="1" applyBorder="1" applyAlignment="1">
      <alignment vertical="center"/>
    </xf>
    <xf numFmtId="3" fontId="65" fillId="0" borderId="11" xfId="67" applyNumberFormat="1" applyFont="1" applyFill="1" applyBorder="1" applyAlignment="1">
      <alignment vertical="center"/>
    </xf>
    <xf numFmtId="185" fontId="65" fillId="0" borderId="11" xfId="0" applyNumberFormat="1" applyFont="1" applyFill="1" applyBorder="1" applyAlignment="1" applyProtection="1">
      <alignment horizontal="center" vertical="center"/>
      <protection locked="0"/>
    </xf>
    <xf numFmtId="185" fontId="63" fillId="35" borderId="0" xfId="0" applyNumberFormat="1" applyFont="1" applyFill="1" applyAlignment="1">
      <alignment horizontal="center" vertical="center"/>
    </xf>
    <xf numFmtId="185" fontId="0" fillId="35" borderId="0" xfId="0" applyNumberFormat="1" applyFont="1" applyFill="1" applyAlignment="1">
      <alignment horizontal="center" vertical="center"/>
    </xf>
    <xf numFmtId="185" fontId="11" fillId="35" borderId="0" xfId="0" applyNumberFormat="1" applyFont="1" applyFill="1" applyBorder="1" applyAlignment="1" applyProtection="1">
      <alignment horizontal="center" vertical="center"/>
      <protection locked="0"/>
    </xf>
    <xf numFmtId="185" fontId="67" fillId="36" borderId="12" xfId="0" applyNumberFormat="1" applyFont="1" applyFill="1" applyBorder="1" applyAlignment="1" applyProtection="1">
      <alignment horizontal="center"/>
      <protection locked="0"/>
    </xf>
    <xf numFmtId="185" fontId="67" fillId="36" borderId="13" xfId="0" applyNumberFormat="1" applyFont="1" applyFill="1" applyBorder="1" applyAlignment="1" applyProtection="1">
      <alignment horizontal="center" vertical="center" textRotation="90"/>
      <protection/>
    </xf>
    <xf numFmtId="185" fontId="6" fillId="34" borderId="0" xfId="0" applyNumberFormat="1" applyFont="1" applyFill="1" applyBorder="1" applyAlignment="1" applyProtection="1">
      <alignment horizontal="center" vertical="center"/>
      <protection/>
    </xf>
    <xf numFmtId="2" fontId="9" fillId="38" borderId="11" xfId="0" applyNumberFormat="1" applyFont="1" applyFill="1" applyBorder="1" applyAlignment="1" applyProtection="1">
      <alignment horizontal="center" vertical="center"/>
      <protection/>
    </xf>
    <xf numFmtId="0" fontId="67" fillId="36" borderId="14" xfId="0" applyFont="1" applyFill="1" applyBorder="1" applyAlignment="1">
      <alignment horizontal="center" vertical="center" wrapText="1"/>
    </xf>
    <xf numFmtId="0" fontId="44" fillId="35" borderId="15" xfId="0" applyNumberFormat="1" applyFont="1" applyFill="1" applyBorder="1" applyAlignment="1" applyProtection="1">
      <alignment horizontal="center" vertical="center" wrapText="1"/>
      <protection locked="0"/>
    </xf>
    <xf numFmtId="0" fontId="67" fillId="36" borderId="16" xfId="0" applyFont="1" applyFill="1" applyBorder="1" applyAlignment="1">
      <alignment horizontal="center" vertical="center" wrapText="1"/>
    </xf>
    <xf numFmtId="0" fontId="67" fillId="36" borderId="14" xfId="0" applyFont="1" applyFill="1" applyBorder="1" applyAlignment="1">
      <alignment horizontal="center" vertical="center" wrapText="1"/>
    </xf>
    <xf numFmtId="0" fontId="67" fillId="37" borderId="16" xfId="0" applyFont="1" applyFill="1" applyBorder="1" applyAlignment="1">
      <alignment horizontal="center" vertical="center" wrapText="1"/>
    </xf>
    <xf numFmtId="0" fontId="67" fillId="37" borderId="14" xfId="0" applyFont="1" applyFill="1" applyBorder="1" applyAlignment="1">
      <alignment horizontal="center" vertical="center" wrapText="1"/>
    </xf>
    <xf numFmtId="0" fontId="67" fillId="37" borderId="17" xfId="0" applyFont="1" applyFill="1" applyBorder="1" applyAlignment="1">
      <alignment horizontal="center" vertical="center" wrapText="1"/>
    </xf>
    <xf numFmtId="0" fontId="45" fillId="35" borderId="0" xfId="0" applyNumberFormat="1" applyFont="1" applyFill="1" applyBorder="1" applyAlignment="1" applyProtection="1">
      <alignment horizontal="center" vertical="center" wrapText="1"/>
      <protection locked="0"/>
    </xf>
    <xf numFmtId="2" fontId="5" fillId="35" borderId="0" xfId="69" applyNumberFormat="1" applyFont="1" applyFill="1" applyBorder="1" applyAlignment="1" applyProtection="1">
      <alignment horizontal="center" vertical="center" wrapText="1"/>
      <protection locked="0"/>
    </xf>
    <xf numFmtId="0" fontId="1" fillId="35" borderId="0" xfId="0" applyFont="1" applyFill="1" applyAlignment="1">
      <alignment vertical="center" wrapText="1"/>
    </xf>
    <xf numFmtId="3" fontId="67" fillId="37" borderId="12" xfId="0" applyNumberFormat="1" applyFont="1" applyFill="1" applyBorder="1" applyAlignment="1" applyProtection="1">
      <alignment horizontal="center" vertical="center" textRotation="90" wrapText="1"/>
      <protection/>
    </xf>
    <xf numFmtId="0" fontId="64" fillId="0" borderId="13" xfId="0" applyFont="1" applyBorder="1" applyAlignment="1">
      <alignment horizontal="center" vertical="center" textRotation="90" wrapText="1"/>
    </xf>
    <xf numFmtId="3" fontId="12" fillId="35" borderId="0" xfId="0" applyNumberFormat="1" applyFont="1" applyFill="1" applyBorder="1" applyAlignment="1" applyProtection="1">
      <alignment horizontal="right" vertical="center" wrapText="1"/>
      <protection locked="0"/>
    </xf>
    <xf numFmtId="0" fontId="13" fillId="35" borderId="0" xfId="0" applyFont="1" applyFill="1" applyAlignment="1" applyProtection="1">
      <alignment wrapText="1"/>
      <protection locked="0"/>
    </xf>
    <xf numFmtId="0" fontId="0" fillId="0" borderId="0" xfId="0" applyAlignment="1">
      <alignment wrapText="1"/>
    </xf>
    <xf numFmtId="0" fontId="14" fillId="35" borderId="0" xfId="0" applyFont="1" applyFill="1" applyAlignment="1">
      <alignment wrapText="1"/>
    </xf>
    <xf numFmtId="0" fontId="14" fillId="35" borderId="15" xfId="0" applyFont="1" applyFill="1" applyBorder="1" applyAlignment="1">
      <alignment wrapText="1"/>
    </xf>
    <xf numFmtId="0" fontId="0" fillId="0" borderId="15" xfId="0" applyBorder="1" applyAlignment="1">
      <alignment wrapText="1"/>
    </xf>
    <xf numFmtId="0" fontId="67" fillId="37" borderId="12" xfId="0" applyFont="1" applyFill="1" applyBorder="1" applyAlignment="1">
      <alignment horizontal="center" vertical="center" wrapText="1"/>
    </xf>
    <xf numFmtId="14" fontId="16" fillId="34" borderId="0" xfId="0" applyNumberFormat="1" applyFont="1" applyFill="1" applyBorder="1" applyAlignment="1" applyProtection="1">
      <alignment horizontal="left" vertical="center" wrapText="1"/>
      <protection/>
    </xf>
    <xf numFmtId="0" fontId="71" fillId="35" borderId="11" xfId="0" applyFont="1" applyFill="1" applyBorder="1" applyAlignment="1">
      <alignment horizontal="center"/>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51"/>
  <sheetViews>
    <sheetView tabSelected="1" zoomScalePageLayoutView="0" workbookViewId="0" topLeftCell="A1">
      <pane xSplit="3" ySplit="5" topLeftCell="P6" activePane="bottomRight" state="frozen"/>
      <selection pane="topLeft" activeCell="A1" sqref="A1"/>
      <selection pane="topRight" activeCell="D1" sqref="D1"/>
      <selection pane="bottomLeft" activeCell="A6" sqref="A6"/>
      <selection pane="bottomRight" activeCell="A4" sqref="A4"/>
    </sheetView>
  </sheetViews>
  <sheetFormatPr defaultColWidth="4.57421875" defaultRowHeight="12.75"/>
  <cols>
    <col min="1" max="1" width="2.7109375" style="32" bestFit="1" customWidth="1"/>
    <col min="2" max="2" width="3.28125" style="2" bestFit="1" customWidth="1"/>
    <col min="3" max="3" width="25.57421875" style="1" bestFit="1" customWidth="1"/>
    <col min="4" max="4" width="23.57421875" style="4" bestFit="1" customWidth="1"/>
    <col min="5" max="5" width="5.8515625" style="82" bestFit="1" customWidth="1"/>
    <col min="6" max="6" width="13.57421875" style="3" bestFit="1" customWidth="1"/>
    <col min="7" max="7" width="3.140625" style="33" bestFit="1" customWidth="1"/>
    <col min="8" max="8" width="3.140625" style="47" bestFit="1" customWidth="1"/>
    <col min="9" max="9" width="2.57421875" style="48" bestFit="1" customWidth="1"/>
    <col min="10" max="10" width="7.28125" style="5" bestFit="1" customWidth="1"/>
    <col min="11" max="11" width="6.7109375" style="6" bestFit="1" customWidth="1"/>
    <col min="12" max="12" width="8.28125" style="5" bestFit="1" customWidth="1"/>
    <col min="13" max="13" width="6.7109375" style="6" bestFit="1" customWidth="1"/>
    <col min="14" max="14" width="8.28125" style="7" bestFit="1" customWidth="1"/>
    <col min="15" max="15" width="6.7109375" style="8" bestFit="1" customWidth="1"/>
    <col min="16" max="16" width="8.28125" style="9" bestFit="1" customWidth="1"/>
    <col min="17" max="17" width="6.7109375" style="10" bestFit="1" customWidth="1"/>
    <col min="18" max="18" width="4.28125" style="11" bestFit="1" customWidth="1"/>
    <col min="19" max="19" width="5.57421875" style="12" bestFit="1" customWidth="1"/>
    <col min="20" max="20" width="4.00390625" style="13" bestFit="1" customWidth="1"/>
    <col min="21" max="21" width="9.00390625" style="7" bestFit="1" customWidth="1"/>
    <col min="22" max="22" width="6.7109375" style="14" bestFit="1" customWidth="1"/>
    <col min="23" max="23" width="3.7109375" style="66" customWidth="1"/>
    <col min="24" max="24" width="9.140625" style="1" bestFit="1" customWidth="1"/>
    <col min="25" max="25" width="6.7109375" style="1" bestFit="1" customWidth="1"/>
    <col min="26" max="16384" width="4.57421875" style="1" customWidth="1"/>
  </cols>
  <sheetData>
    <row r="1" spans="1:23" s="34" customFormat="1" ht="12.75">
      <c r="A1" s="15" t="s">
        <v>0</v>
      </c>
      <c r="B1" s="91" t="s">
        <v>6</v>
      </c>
      <c r="C1" s="91"/>
      <c r="D1" s="16"/>
      <c r="E1" s="77"/>
      <c r="F1" s="16"/>
      <c r="G1" s="17"/>
      <c r="H1" s="17"/>
      <c r="I1" s="17"/>
      <c r="J1" s="96" t="s">
        <v>3</v>
      </c>
      <c r="K1" s="97"/>
      <c r="L1" s="97"/>
      <c r="M1" s="97"/>
      <c r="N1" s="97"/>
      <c r="O1" s="97"/>
      <c r="P1" s="97"/>
      <c r="Q1" s="97"/>
      <c r="R1" s="97"/>
      <c r="S1" s="97"/>
      <c r="T1" s="97"/>
      <c r="U1" s="97"/>
      <c r="V1" s="97"/>
      <c r="W1" s="98"/>
    </row>
    <row r="2" spans="1:23" s="34" customFormat="1" ht="12.75">
      <c r="A2" s="15"/>
      <c r="B2" s="92" t="s">
        <v>2</v>
      </c>
      <c r="C2" s="93"/>
      <c r="D2" s="18"/>
      <c r="E2" s="78"/>
      <c r="F2" s="18"/>
      <c r="G2" s="19"/>
      <c r="H2" s="19"/>
      <c r="I2" s="20"/>
      <c r="J2" s="99"/>
      <c r="K2" s="99"/>
      <c r="L2" s="99"/>
      <c r="M2" s="99"/>
      <c r="N2" s="99"/>
      <c r="O2" s="99"/>
      <c r="P2" s="99"/>
      <c r="Q2" s="99"/>
      <c r="R2" s="99"/>
      <c r="S2" s="99"/>
      <c r="T2" s="99"/>
      <c r="U2" s="99"/>
      <c r="V2" s="99"/>
      <c r="W2" s="98"/>
    </row>
    <row r="3" spans="1:23" s="34" customFormat="1" ht="12">
      <c r="A3" s="15"/>
      <c r="B3" s="85" t="s">
        <v>85</v>
      </c>
      <c r="C3" s="85"/>
      <c r="D3" s="21"/>
      <c r="E3" s="79"/>
      <c r="F3" s="21"/>
      <c r="G3" s="22"/>
      <c r="H3" s="22"/>
      <c r="I3" s="22"/>
      <c r="J3" s="100"/>
      <c r="K3" s="100"/>
      <c r="L3" s="100"/>
      <c r="M3" s="100"/>
      <c r="N3" s="100"/>
      <c r="O3" s="100"/>
      <c r="P3" s="100"/>
      <c r="Q3" s="100"/>
      <c r="R3" s="100"/>
      <c r="S3" s="100"/>
      <c r="T3" s="100"/>
      <c r="U3" s="100"/>
      <c r="V3" s="100"/>
      <c r="W3" s="101"/>
    </row>
    <row r="4" spans="1:23" s="24" customFormat="1" ht="11.25" customHeight="1">
      <c r="A4" s="23"/>
      <c r="B4" s="35"/>
      <c r="C4" s="36"/>
      <c r="D4" s="36"/>
      <c r="E4" s="80"/>
      <c r="F4" s="37"/>
      <c r="G4" s="37"/>
      <c r="H4" s="37"/>
      <c r="I4" s="37"/>
      <c r="J4" s="86" t="s">
        <v>7</v>
      </c>
      <c r="K4" s="87"/>
      <c r="L4" s="88" t="s">
        <v>8</v>
      </c>
      <c r="M4" s="89"/>
      <c r="N4" s="88" t="s">
        <v>9</v>
      </c>
      <c r="O4" s="89"/>
      <c r="P4" s="88" t="s">
        <v>10</v>
      </c>
      <c r="Q4" s="90"/>
      <c r="R4" s="90"/>
      <c r="S4" s="84"/>
      <c r="T4" s="84"/>
      <c r="U4" s="102" t="s">
        <v>11</v>
      </c>
      <c r="V4" s="102"/>
      <c r="W4" s="94" t="s">
        <v>27</v>
      </c>
    </row>
    <row r="5" spans="1:23" s="26" customFormat="1" ht="46.5">
      <c r="A5" s="25"/>
      <c r="B5" s="38"/>
      <c r="C5" s="39" t="s">
        <v>12</v>
      </c>
      <c r="D5" s="39" t="s">
        <v>13</v>
      </c>
      <c r="E5" s="81" t="s">
        <v>14</v>
      </c>
      <c r="F5" s="42" t="s">
        <v>15</v>
      </c>
      <c r="G5" s="40" t="s">
        <v>16</v>
      </c>
      <c r="H5" s="40" t="s">
        <v>17</v>
      </c>
      <c r="I5" s="40" t="s">
        <v>18</v>
      </c>
      <c r="J5" s="41" t="s">
        <v>19</v>
      </c>
      <c r="K5" s="43" t="s">
        <v>20</v>
      </c>
      <c r="L5" s="44" t="s">
        <v>19</v>
      </c>
      <c r="M5" s="45" t="s">
        <v>20</v>
      </c>
      <c r="N5" s="44" t="s">
        <v>19</v>
      </c>
      <c r="O5" s="45" t="s">
        <v>20</v>
      </c>
      <c r="P5" s="44" t="s">
        <v>24</v>
      </c>
      <c r="Q5" s="45" t="s">
        <v>20</v>
      </c>
      <c r="R5" s="46" t="s">
        <v>21</v>
      </c>
      <c r="S5" s="45" t="s">
        <v>22</v>
      </c>
      <c r="T5" s="46" t="s">
        <v>26</v>
      </c>
      <c r="U5" s="44" t="s">
        <v>19</v>
      </c>
      <c r="V5" s="45" t="s">
        <v>20</v>
      </c>
      <c r="W5" s="95"/>
    </row>
    <row r="6" ht="11.25">
      <c r="T6" s="62">
        <f>IF(S6&lt;&gt;0,-(S6-Q6)/S6,"")</f>
      </c>
    </row>
    <row r="7" spans="1:24" s="29" customFormat="1" ht="11.25">
      <c r="A7" s="31">
        <v>1</v>
      </c>
      <c r="B7" s="27"/>
      <c r="C7" s="50" t="s">
        <v>84</v>
      </c>
      <c r="D7" s="55" t="s">
        <v>84</v>
      </c>
      <c r="E7" s="76">
        <v>42419</v>
      </c>
      <c r="F7" s="52" t="s">
        <v>48</v>
      </c>
      <c r="G7" s="56">
        <v>369</v>
      </c>
      <c r="H7" s="67">
        <v>977</v>
      </c>
      <c r="I7" s="54">
        <v>2</v>
      </c>
      <c r="J7" s="64">
        <v>805668</v>
      </c>
      <c r="K7" s="65">
        <v>69403</v>
      </c>
      <c r="L7" s="64">
        <v>1722923</v>
      </c>
      <c r="M7" s="65">
        <v>144399</v>
      </c>
      <c r="N7" s="64">
        <v>1827651</v>
      </c>
      <c r="O7" s="65">
        <v>154811</v>
      </c>
      <c r="P7" s="58">
        <f aca="true" t="shared" si="0" ref="P7:P38">J7+L7+N7</f>
        <v>4356242</v>
      </c>
      <c r="Q7" s="59">
        <f aca="true" t="shared" si="1" ref="Q7:Q38">K7+M7+O7</f>
        <v>368613</v>
      </c>
      <c r="R7" s="60">
        <f>Q7/H7</f>
        <v>377.29068577277377</v>
      </c>
      <c r="S7" s="61">
        <v>706065</v>
      </c>
      <c r="T7" s="62">
        <f>IF(S7&lt;&gt;0,-(S7-Q7)/S7,"")</f>
        <v>-0.4779333347496335</v>
      </c>
      <c r="U7" s="68">
        <v>16092805</v>
      </c>
      <c r="V7" s="69">
        <v>1380722</v>
      </c>
      <c r="W7" s="104">
        <v>2429</v>
      </c>
      <c r="X7" s="28"/>
    </row>
    <row r="8" spans="1:24" s="29" customFormat="1" ht="11.25">
      <c r="A8" s="31">
        <v>2</v>
      </c>
      <c r="B8" s="83" t="s">
        <v>23</v>
      </c>
      <c r="C8" s="50" t="s">
        <v>94</v>
      </c>
      <c r="D8" s="55" t="s">
        <v>95</v>
      </c>
      <c r="E8" s="76">
        <v>42426</v>
      </c>
      <c r="F8" s="52" t="s">
        <v>4</v>
      </c>
      <c r="G8" s="56">
        <v>286</v>
      </c>
      <c r="H8" s="67">
        <v>287</v>
      </c>
      <c r="I8" s="54">
        <v>1</v>
      </c>
      <c r="J8" s="64">
        <v>362278.36</v>
      </c>
      <c r="K8" s="65">
        <v>26217</v>
      </c>
      <c r="L8" s="64">
        <v>643337.06</v>
      </c>
      <c r="M8" s="65">
        <v>45854</v>
      </c>
      <c r="N8" s="64">
        <v>665074.92</v>
      </c>
      <c r="O8" s="65">
        <v>49078</v>
      </c>
      <c r="P8" s="58">
        <f t="shared" si="0"/>
        <v>1670690.34</v>
      </c>
      <c r="Q8" s="59">
        <f t="shared" si="1"/>
        <v>121149</v>
      </c>
      <c r="R8" s="60">
        <f>Q8/H8</f>
        <v>422.1219512195122</v>
      </c>
      <c r="S8" s="61"/>
      <c r="T8" s="62"/>
      <c r="U8" s="68">
        <v>1670198.34</v>
      </c>
      <c r="V8" s="69">
        <v>121102</v>
      </c>
      <c r="W8" s="104">
        <v>2434</v>
      </c>
      <c r="X8" s="28"/>
    </row>
    <row r="9" spans="1:24" s="29" customFormat="1" ht="11.25">
      <c r="A9" s="31">
        <v>3</v>
      </c>
      <c r="B9" s="30"/>
      <c r="C9" s="50" t="s">
        <v>77</v>
      </c>
      <c r="D9" s="55" t="s">
        <v>77</v>
      </c>
      <c r="E9" s="76">
        <v>42412</v>
      </c>
      <c r="F9" s="52" t="s">
        <v>4</v>
      </c>
      <c r="G9" s="56">
        <v>243</v>
      </c>
      <c r="H9" s="67">
        <v>288</v>
      </c>
      <c r="I9" s="54">
        <v>3</v>
      </c>
      <c r="J9" s="64">
        <v>295564.7</v>
      </c>
      <c r="K9" s="65">
        <v>23618</v>
      </c>
      <c r="L9" s="64">
        <v>573861.18</v>
      </c>
      <c r="M9" s="65">
        <v>46350</v>
      </c>
      <c r="N9" s="64">
        <v>501679.4</v>
      </c>
      <c r="O9" s="65">
        <v>40645</v>
      </c>
      <c r="P9" s="58">
        <f t="shared" si="0"/>
        <v>1371105.2800000003</v>
      </c>
      <c r="Q9" s="59">
        <f t="shared" si="1"/>
        <v>110613</v>
      </c>
      <c r="R9" s="60">
        <f>Q9/H9</f>
        <v>384.0729166666667</v>
      </c>
      <c r="S9" s="61">
        <v>190333</v>
      </c>
      <c r="T9" s="62">
        <f>IF(S9&lt;&gt;0,-(S9-Q9)/S9,"")</f>
        <v>-0.41884486662848797</v>
      </c>
      <c r="U9" s="68">
        <v>12027955.67</v>
      </c>
      <c r="V9" s="69">
        <v>945451</v>
      </c>
      <c r="W9" s="104">
        <v>2408</v>
      </c>
      <c r="X9" s="28"/>
    </row>
    <row r="10" spans="1:24" s="29" customFormat="1" ht="11.25">
      <c r="A10" s="31">
        <v>4</v>
      </c>
      <c r="B10" s="30"/>
      <c r="C10" s="49" t="s">
        <v>66</v>
      </c>
      <c r="D10" s="51" t="s">
        <v>66</v>
      </c>
      <c r="E10" s="63">
        <v>42398</v>
      </c>
      <c r="F10" s="52" t="s">
        <v>5</v>
      </c>
      <c r="G10" s="53">
        <v>307</v>
      </c>
      <c r="H10" s="67">
        <v>179</v>
      </c>
      <c r="I10" s="54">
        <v>5</v>
      </c>
      <c r="J10" s="64">
        <v>103714</v>
      </c>
      <c r="K10" s="65">
        <v>8100</v>
      </c>
      <c r="L10" s="64">
        <v>201709.08</v>
      </c>
      <c r="M10" s="65">
        <v>15284</v>
      </c>
      <c r="N10" s="64">
        <v>200278.9</v>
      </c>
      <c r="O10" s="65">
        <v>15270</v>
      </c>
      <c r="P10" s="58">
        <f t="shared" si="0"/>
        <v>505701.98</v>
      </c>
      <c r="Q10" s="59">
        <f t="shared" si="1"/>
        <v>38654</v>
      </c>
      <c r="R10" s="60">
        <f>Q10/H10</f>
        <v>215.9441340782123</v>
      </c>
      <c r="S10" s="61">
        <v>61162</v>
      </c>
      <c r="T10" s="62">
        <f>IF(S10&lt;&gt;0,-(S10-Q10)/S10,"")</f>
        <v>-0.3680062784081619</v>
      </c>
      <c r="U10" s="70">
        <v>11356589.11</v>
      </c>
      <c r="V10" s="71">
        <v>942576</v>
      </c>
      <c r="W10" s="104">
        <v>2397</v>
      </c>
      <c r="X10" s="28"/>
    </row>
    <row r="11" spans="1:24" s="29" customFormat="1" ht="11.25">
      <c r="A11" s="31">
        <v>5</v>
      </c>
      <c r="B11" s="30"/>
      <c r="C11" s="50" t="s">
        <v>62</v>
      </c>
      <c r="D11" s="55" t="s">
        <v>62</v>
      </c>
      <c r="E11" s="76">
        <v>42391</v>
      </c>
      <c r="F11" s="52" t="s">
        <v>47</v>
      </c>
      <c r="G11" s="56">
        <v>280</v>
      </c>
      <c r="H11" s="67">
        <v>190</v>
      </c>
      <c r="I11" s="54">
        <v>6</v>
      </c>
      <c r="J11" s="64">
        <v>67234</v>
      </c>
      <c r="K11" s="65">
        <v>6041</v>
      </c>
      <c r="L11" s="64">
        <v>172583</v>
      </c>
      <c r="M11" s="65">
        <v>14975</v>
      </c>
      <c r="N11" s="64">
        <v>197818</v>
      </c>
      <c r="O11" s="65">
        <v>16860</v>
      </c>
      <c r="P11" s="58">
        <f t="shared" si="0"/>
        <v>437635</v>
      </c>
      <c r="Q11" s="59">
        <f t="shared" si="1"/>
        <v>37876</v>
      </c>
      <c r="R11" s="60">
        <f>Q11/H11</f>
        <v>199.34736842105264</v>
      </c>
      <c r="S11" s="61">
        <v>67685</v>
      </c>
      <c r="T11" s="62">
        <f>IF(S11&lt;&gt;0,-(S11-Q11)/S11,"")</f>
        <v>-0.4404077712934919</v>
      </c>
      <c r="U11" s="68">
        <v>22382368</v>
      </c>
      <c r="V11" s="69">
        <v>1965625</v>
      </c>
      <c r="W11" s="104">
        <v>2395</v>
      </c>
      <c r="X11" s="28"/>
    </row>
    <row r="12" spans="1:24" s="29" customFormat="1" ht="11.25">
      <c r="A12" s="31">
        <v>6</v>
      </c>
      <c r="B12" s="30"/>
      <c r="C12" s="49" t="s">
        <v>80</v>
      </c>
      <c r="D12" s="51" t="s">
        <v>81</v>
      </c>
      <c r="E12" s="63">
        <v>42419</v>
      </c>
      <c r="F12" s="52" t="s">
        <v>51</v>
      </c>
      <c r="G12" s="53">
        <v>97</v>
      </c>
      <c r="H12" s="67">
        <v>164</v>
      </c>
      <c r="I12" s="54">
        <v>2</v>
      </c>
      <c r="J12" s="64">
        <v>22716.22</v>
      </c>
      <c r="K12" s="65">
        <v>2228</v>
      </c>
      <c r="L12" s="64">
        <v>116439.42</v>
      </c>
      <c r="M12" s="65">
        <v>9780</v>
      </c>
      <c r="N12" s="64">
        <v>130019.24</v>
      </c>
      <c r="O12" s="65">
        <v>10954</v>
      </c>
      <c r="P12" s="58">
        <f t="shared" si="0"/>
        <v>269174.88</v>
      </c>
      <c r="Q12" s="59">
        <f t="shared" si="1"/>
        <v>22962</v>
      </c>
      <c r="R12" s="60">
        <f>Q12/H12</f>
        <v>140.0121951219512</v>
      </c>
      <c r="S12" s="61">
        <v>19594</v>
      </c>
      <c r="T12" s="62">
        <f>IF(S12&lt;&gt;0,-(S12-Q12)/S12,"")</f>
        <v>0.171889353883842</v>
      </c>
      <c r="U12" s="68">
        <v>565253.98</v>
      </c>
      <c r="V12" s="69">
        <v>48282</v>
      </c>
      <c r="W12" s="104">
        <v>2439</v>
      </c>
      <c r="X12" s="28"/>
    </row>
    <row r="13" spans="1:24" s="29" customFormat="1" ht="11.25">
      <c r="A13" s="31">
        <v>7</v>
      </c>
      <c r="B13" s="30"/>
      <c r="C13" s="50" t="s">
        <v>60</v>
      </c>
      <c r="D13" s="55" t="s">
        <v>61</v>
      </c>
      <c r="E13" s="76">
        <v>42391</v>
      </c>
      <c r="F13" s="52" t="s">
        <v>4</v>
      </c>
      <c r="G13" s="56">
        <v>136</v>
      </c>
      <c r="H13" s="67">
        <v>66</v>
      </c>
      <c r="I13" s="54">
        <v>6</v>
      </c>
      <c r="J13" s="64">
        <v>42143.5</v>
      </c>
      <c r="K13" s="65">
        <v>2785</v>
      </c>
      <c r="L13" s="64">
        <v>83175</v>
      </c>
      <c r="M13" s="65">
        <v>5305</v>
      </c>
      <c r="N13" s="64">
        <v>89626</v>
      </c>
      <c r="O13" s="65">
        <v>6034</v>
      </c>
      <c r="P13" s="58">
        <f t="shared" si="0"/>
        <v>214944.5</v>
      </c>
      <c r="Q13" s="59">
        <f t="shared" si="1"/>
        <v>14124</v>
      </c>
      <c r="R13" s="60">
        <f>Q13/H13</f>
        <v>214</v>
      </c>
      <c r="S13" s="61">
        <v>15914</v>
      </c>
      <c r="T13" s="62">
        <f>IF(S13&lt;&gt;0,-(S13-Q13)/S13,"")</f>
        <v>-0.11247957773030036</v>
      </c>
      <c r="U13" s="68">
        <v>8125414.86</v>
      </c>
      <c r="V13" s="69">
        <v>582365</v>
      </c>
      <c r="W13" s="104">
        <v>2396</v>
      </c>
      <c r="X13" s="28"/>
    </row>
    <row r="14" spans="1:24" s="29" customFormat="1" ht="11.25">
      <c r="A14" s="31">
        <v>8</v>
      </c>
      <c r="B14" s="30"/>
      <c r="C14" s="49" t="s">
        <v>72</v>
      </c>
      <c r="D14" s="51" t="s">
        <v>72</v>
      </c>
      <c r="E14" s="63">
        <v>42412</v>
      </c>
      <c r="F14" s="52" t="s">
        <v>51</v>
      </c>
      <c r="G14" s="53">
        <v>220</v>
      </c>
      <c r="H14" s="67">
        <v>121</v>
      </c>
      <c r="I14" s="54">
        <v>3</v>
      </c>
      <c r="J14" s="64">
        <v>42997</v>
      </c>
      <c r="K14" s="65">
        <v>3568</v>
      </c>
      <c r="L14" s="64">
        <v>79255.3</v>
      </c>
      <c r="M14" s="65">
        <v>6591</v>
      </c>
      <c r="N14" s="64">
        <v>80332.9</v>
      </c>
      <c r="O14" s="65">
        <v>6532</v>
      </c>
      <c r="P14" s="58">
        <f t="shared" si="0"/>
        <v>202585.2</v>
      </c>
      <c r="Q14" s="59">
        <f t="shared" si="1"/>
        <v>16691</v>
      </c>
      <c r="R14" s="60">
        <f>Q14/H14</f>
        <v>137.94214876033058</v>
      </c>
      <c r="S14" s="61">
        <v>35445</v>
      </c>
      <c r="T14" s="62">
        <f>IF(S14&lt;&gt;0,-(S14-Q14)/S14,"")</f>
        <v>-0.529101424742559</v>
      </c>
      <c r="U14" s="68">
        <v>2313156.76</v>
      </c>
      <c r="V14" s="69">
        <v>196664</v>
      </c>
      <c r="W14" s="104">
        <v>2421</v>
      </c>
      <c r="X14" s="28"/>
    </row>
    <row r="15" spans="1:24" s="29" customFormat="1" ht="11.25">
      <c r="A15" s="31">
        <v>9</v>
      </c>
      <c r="B15" s="83" t="s">
        <v>23</v>
      </c>
      <c r="C15" s="49" t="s">
        <v>89</v>
      </c>
      <c r="D15" s="51" t="s">
        <v>89</v>
      </c>
      <c r="E15" s="63">
        <v>42426</v>
      </c>
      <c r="F15" s="52" t="s">
        <v>5</v>
      </c>
      <c r="G15" s="53">
        <v>123</v>
      </c>
      <c r="H15" s="67">
        <v>123</v>
      </c>
      <c r="I15" s="54">
        <v>1</v>
      </c>
      <c r="J15" s="64">
        <v>28552</v>
      </c>
      <c r="K15" s="65">
        <v>2620</v>
      </c>
      <c r="L15" s="64">
        <v>59686.56</v>
      </c>
      <c r="M15" s="65">
        <v>5285</v>
      </c>
      <c r="N15" s="64">
        <v>68227.18</v>
      </c>
      <c r="O15" s="65">
        <v>5991</v>
      </c>
      <c r="P15" s="58">
        <f t="shared" si="0"/>
        <v>156465.74</v>
      </c>
      <c r="Q15" s="59">
        <f t="shared" si="1"/>
        <v>13896</v>
      </c>
      <c r="R15" s="60">
        <f>Q15/H15</f>
        <v>112.97560975609755</v>
      </c>
      <c r="S15" s="61"/>
      <c r="T15" s="62"/>
      <c r="U15" s="70">
        <v>156465.74</v>
      </c>
      <c r="V15" s="71">
        <v>13896</v>
      </c>
      <c r="W15" s="104">
        <v>2437</v>
      </c>
      <c r="X15" s="28"/>
    </row>
    <row r="16" spans="1:24" s="29" customFormat="1" ht="11.25">
      <c r="A16" s="31">
        <v>10</v>
      </c>
      <c r="B16" s="83" t="s">
        <v>23</v>
      </c>
      <c r="C16" s="49" t="s">
        <v>90</v>
      </c>
      <c r="D16" s="51" t="s">
        <v>91</v>
      </c>
      <c r="E16" s="63">
        <v>42426</v>
      </c>
      <c r="F16" s="52" t="s">
        <v>52</v>
      </c>
      <c r="G16" s="53">
        <v>69</v>
      </c>
      <c r="H16" s="67">
        <v>69</v>
      </c>
      <c r="I16" s="54">
        <v>1</v>
      </c>
      <c r="J16" s="64">
        <v>32949.64</v>
      </c>
      <c r="K16" s="65">
        <v>2007</v>
      </c>
      <c r="L16" s="64">
        <v>48404</v>
      </c>
      <c r="M16" s="65">
        <v>3011</v>
      </c>
      <c r="N16" s="64">
        <v>40322.1</v>
      </c>
      <c r="O16" s="65">
        <v>3105</v>
      </c>
      <c r="P16" s="58">
        <f t="shared" si="0"/>
        <v>121675.73999999999</v>
      </c>
      <c r="Q16" s="59">
        <f t="shared" si="1"/>
        <v>8123</v>
      </c>
      <c r="R16" s="60">
        <f>Q16/H16</f>
        <v>117.72463768115942</v>
      </c>
      <c r="S16" s="61"/>
      <c r="T16" s="62"/>
      <c r="U16" s="70">
        <v>121675.74</v>
      </c>
      <c r="V16" s="71">
        <v>8123</v>
      </c>
      <c r="W16" s="104">
        <v>2431</v>
      </c>
      <c r="X16" s="28"/>
    </row>
    <row r="17" spans="1:24" s="29" customFormat="1" ht="11.25">
      <c r="A17" s="31">
        <v>11</v>
      </c>
      <c r="B17" s="30"/>
      <c r="C17" s="50" t="s">
        <v>71</v>
      </c>
      <c r="D17" s="55" t="s">
        <v>71</v>
      </c>
      <c r="E17" s="76">
        <v>42405</v>
      </c>
      <c r="F17" s="52" t="s">
        <v>47</v>
      </c>
      <c r="G17" s="56">
        <v>215</v>
      </c>
      <c r="H17" s="67">
        <v>61</v>
      </c>
      <c r="I17" s="54">
        <v>4</v>
      </c>
      <c r="J17" s="64">
        <v>20982</v>
      </c>
      <c r="K17" s="65">
        <v>1460</v>
      </c>
      <c r="L17" s="64">
        <v>43309</v>
      </c>
      <c r="M17" s="65">
        <v>3128</v>
      </c>
      <c r="N17" s="64">
        <v>38660</v>
      </c>
      <c r="O17" s="65">
        <v>2901</v>
      </c>
      <c r="P17" s="58">
        <f t="shared" si="0"/>
        <v>102951</v>
      </c>
      <c r="Q17" s="59">
        <f t="shared" si="1"/>
        <v>7489</v>
      </c>
      <c r="R17" s="60">
        <f>Q17/H17</f>
        <v>122.77049180327869</v>
      </c>
      <c r="S17" s="61">
        <v>24272</v>
      </c>
      <c r="T17" s="62">
        <f>IF(S17&lt;&gt;0,-(S17-Q17)/S17,"")</f>
        <v>-0.691455174686882</v>
      </c>
      <c r="U17" s="68">
        <v>4471717</v>
      </c>
      <c r="V17" s="69">
        <v>351599</v>
      </c>
      <c r="W17" s="104">
        <v>2410</v>
      </c>
      <c r="X17" s="28"/>
    </row>
    <row r="18" spans="1:24" s="29" customFormat="1" ht="11.25">
      <c r="A18" s="31">
        <v>12</v>
      </c>
      <c r="B18" s="83" t="s">
        <v>23</v>
      </c>
      <c r="C18" s="49" t="s">
        <v>86</v>
      </c>
      <c r="D18" s="51" t="s">
        <v>87</v>
      </c>
      <c r="E18" s="63">
        <v>42426</v>
      </c>
      <c r="F18" s="52" t="s">
        <v>49</v>
      </c>
      <c r="G18" s="53">
        <v>106</v>
      </c>
      <c r="H18" s="67">
        <v>106</v>
      </c>
      <c r="I18" s="54">
        <v>1</v>
      </c>
      <c r="J18" s="64">
        <v>20486</v>
      </c>
      <c r="K18" s="65">
        <v>1591</v>
      </c>
      <c r="L18" s="64">
        <v>38677</v>
      </c>
      <c r="M18" s="65">
        <v>2990</v>
      </c>
      <c r="N18" s="64">
        <v>39451.5</v>
      </c>
      <c r="O18" s="65">
        <v>3043</v>
      </c>
      <c r="P18" s="58">
        <f t="shared" si="0"/>
        <v>98614.5</v>
      </c>
      <c r="Q18" s="59">
        <f t="shared" si="1"/>
        <v>7624</v>
      </c>
      <c r="R18" s="60">
        <f>Q18/H18</f>
        <v>71.9245283018868</v>
      </c>
      <c r="S18" s="61"/>
      <c r="T18" s="62"/>
      <c r="U18" s="70">
        <v>98614.5</v>
      </c>
      <c r="V18" s="71">
        <v>7624</v>
      </c>
      <c r="W18" s="104">
        <v>2427</v>
      </c>
      <c r="X18" s="28"/>
    </row>
    <row r="19" spans="1:24" s="29" customFormat="1" ht="11.25">
      <c r="A19" s="31">
        <v>13</v>
      </c>
      <c r="B19" s="30"/>
      <c r="C19" s="49" t="s">
        <v>83</v>
      </c>
      <c r="D19" s="51" t="s">
        <v>82</v>
      </c>
      <c r="E19" s="63">
        <v>42419</v>
      </c>
      <c r="F19" s="52" t="s">
        <v>25</v>
      </c>
      <c r="G19" s="53">
        <v>20</v>
      </c>
      <c r="H19" s="67">
        <v>17</v>
      </c>
      <c r="I19" s="54">
        <v>2</v>
      </c>
      <c r="J19" s="64">
        <v>16100</v>
      </c>
      <c r="K19" s="65">
        <v>901</v>
      </c>
      <c r="L19" s="64">
        <v>26554.5</v>
      </c>
      <c r="M19" s="65">
        <v>1485</v>
      </c>
      <c r="N19" s="64">
        <v>24322.5</v>
      </c>
      <c r="O19" s="65">
        <v>1380</v>
      </c>
      <c r="P19" s="58">
        <f t="shared" si="0"/>
        <v>66977</v>
      </c>
      <c r="Q19" s="59">
        <f t="shared" si="1"/>
        <v>3766</v>
      </c>
      <c r="R19" s="60">
        <f>Q19/H19</f>
        <v>221.52941176470588</v>
      </c>
      <c r="S19" s="61">
        <v>5021</v>
      </c>
      <c r="T19" s="62">
        <f>IF(S19&lt;&gt;0,-(S19-Q19)/S19,"")</f>
        <v>-0.24995020912168892</v>
      </c>
      <c r="U19" s="70">
        <v>206772.56</v>
      </c>
      <c r="V19" s="71">
        <v>12318</v>
      </c>
      <c r="W19" s="104">
        <v>2416</v>
      </c>
      <c r="X19" s="28"/>
    </row>
    <row r="20" spans="1:24" s="29" customFormat="1" ht="11.25">
      <c r="A20" s="31">
        <v>14</v>
      </c>
      <c r="B20" s="30"/>
      <c r="C20" s="50" t="s">
        <v>78</v>
      </c>
      <c r="D20" s="55" t="s">
        <v>79</v>
      </c>
      <c r="E20" s="76">
        <v>42412</v>
      </c>
      <c r="F20" s="52" t="s">
        <v>47</v>
      </c>
      <c r="G20" s="56">
        <v>43</v>
      </c>
      <c r="H20" s="67">
        <v>12</v>
      </c>
      <c r="I20" s="54">
        <v>3</v>
      </c>
      <c r="J20" s="64">
        <v>13236</v>
      </c>
      <c r="K20" s="65">
        <v>619</v>
      </c>
      <c r="L20" s="64">
        <v>18077</v>
      </c>
      <c r="M20" s="65">
        <v>856</v>
      </c>
      <c r="N20" s="64">
        <v>19906</v>
      </c>
      <c r="O20" s="65">
        <v>939</v>
      </c>
      <c r="P20" s="58">
        <f t="shared" si="0"/>
        <v>51219</v>
      </c>
      <c r="Q20" s="59">
        <f t="shared" si="1"/>
        <v>2414</v>
      </c>
      <c r="R20" s="60">
        <f>Q20/H20</f>
        <v>201.16666666666666</v>
      </c>
      <c r="S20" s="61">
        <v>5077</v>
      </c>
      <c r="T20" s="62">
        <f>IF(S20&lt;&gt;0,-(S20-Q20)/S20,"")</f>
        <v>-0.524522355721883</v>
      </c>
      <c r="U20" s="68">
        <v>404589</v>
      </c>
      <c r="V20" s="69">
        <v>24718</v>
      </c>
      <c r="W20" s="104">
        <v>2425</v>
      </c>
      <c r="X20" s="28"/>
    </row>
    <row r="21" spans="1:24" s="29" customFormat="1" ht="11.25">
      <c r="A21" s="31">
        <v>15</v>
      </c>
      <c r="B21" s="30"/>
      <c r="C21" s="49" t="s">
        <v>54</v>
      </c>
      <c r="D21" s="51" t="s">
        <v>54</v>
      </c>
      <c r="E21" s="63">
        <v>42384</v>
      </c>
      <c r="F21" s="52" t="s">
        <v>5</v>
      </c>
      <c r="G21" s="53">
        <v>340</v>
      </c>
      <c r="H21" s="67">
        <v>33</v>
      </c>
      <c r="I21" s="54">
        <v>7</v>
      </c>
      <c r="J21" s="64">
        <v>7224.5</v>
      </c>
      <c r="K21" s="65">
        <v>739</v>
      </c>
      <c r="L21" s="64">
        <v>20442</v>
      </c>
      <c r="M21" s="65">
        <v>1982</v>
      </c>
      <c r="N21" s="64">
        <v>21428</v>
      </c>
      <c r="O21" s="65">
        <v>2019</v>
      </c>
      <c r="P21" s="58">
        <f t="shared" si="0"/>
        <v>49094.5</v>
      </c>
      <c r="Q21" s="59">
        <f t="shared" si="1"/>
        <v>4740</v>
      </c>
      <c r="R21" s="60">
        <f>Q21/H21</f>
        <v>143.63636363636363</v>
      </c>
      <c r="S21" s="61">
        <v>15753</v>
      </c>
      <c r="T21" s="62">
        <f>IF(S21&lt;&gt;0,-(S21-Q21)/S21,"")</f>
        <v>-0.6991049323938298</v>
      </c>
      <c r="U21" s="70">
        <v>22998870.25</v>
      </c>
      <c r="V21" s="71">
        <v>2053339</v>
      </c>
      <c r="W21" s="104">
        <v>2402</v>
      </c>
      <c r="X21" s="28"/>
    </row>
    <row r="22" spans="1:24" s="29" customFormat="1" ht="11.25">
      <c r="A22" s="31">
        <v>16</v>
      </c>
      <c r="B22" s="30"/>
      <c r="C22" s="50" t="s">
        <v>56</v>
      </c>
      <c r="D22" s="55" t="s">
        <v>55</v>
      </c>
      <c r="E22" s="76">
        <v>42384</v>
      </c>
      <c r="F22" s="52" t="s">
        <v>47</v>
      </c>
      <c r="G22" s="56">
        <v>193</v>
      </c>
      <c r="H22" s="67">
        <v>27</v>
      </c>
      <c r="I22" s="54">
        <v>7</v>
      </c>
      <c r="J22" s="64">
        <v>1627</v>
      </c>
      <c r="K22" s="65">
        <v>176</v>
      </c>
      <c r="L22" s="64">
        <v>8620</v>
      </c>
      <c r="M22" s="65">
        <v>779</v>
      </c>
      <c r="N22" s="64">
        <v>11948</v>
      </c>
      <c r="O22" s="65">
        <v>1031</v>
      </c>
      <c r="P22" s="58">
        <f t="shared" si="0"/>
        <v>22195</v>
      </c>
      <c r="Q22" s="59">
        <f t="shared" si="1"/>
        <v>1986</v>
      </c>
      <c r="R22" s="60">
        <f>Q22/H22</f>
        <v>73.55555555555556</v>
      </c>
      <c r="S22" s="61">
        <v>4212</v>
      </c>
      <c r="T22" s="62">
        <f>IF(S22&lt;&gt;0,-(S22-Q22)/S22,"")</f>
        <v>-0.5284900284900285</v>
      </c>
      <c r="U22" s="68">
        <v>8843777</v>
      </c>
      <c r="V22" s="69">
        <v>711481</v>
      </c>
      <c r="W22" s="104">
        <v>1400</v>
      </c>
      <c r="X22" s="28"/>
    </row>
    <row r="23" spans="1:24" s="29" customFormat="1" ht="11.25">
      <c r="A23" s="31">
        <v>17</v>
      </c>
      <c r="B23" s="27"/>
      <c r="C23" s="50" t="s">
        <v>65</v>
      </c>
      <c r="D23" s="55" t="s">
        <v>65</v>
      </c>
      <c r="E23" s="76">
        <v>42398</v>
      </c>
      <c r="F23" s="52" t="s">
        <v>48</v>
      </c>
      <c r="G23" s="56">
        <v>16</v>
      </c>
      <c r="H23" s="67">
        <v>3</v>
      </c>
      <c r="I23" s="54">
        <v>5</v>
      </c>
      <c r="J23" s="64">
        <v>4250</v>
      </c>
      <c r="K23" s="65">
        <v>197</v>
      </c>
      <c r="L23" s="64">
        <v>8241</v>
      </c>
      <c r="M23" s="65">
        <v>388</v>
      </c>
      <c r="N23" s="64">
        <v>8196</v>
      </c>
      <c r="O23" s="65">
        <v>394</v>
      </c>
      <c r="P23" s="58">
        <f t="shared" si="0"/>
        <v>20687</v>
      </c>
      <c r="Q23" s="59">
        <f t="shared" si="1"/>
        <v>979</v>
      </c>
      <c r="R23" s="60">
        <f>Q23/H23</f>
        <v>326.3333333333333</v>
      </c>
      <c r="S23" s="61">
        <v>1044</v>
      </c>
      <c r="T23" s="62">
        <f>IF(S23&lt;&gt;0,-(S23-Q23)/S23,"")</f>
        <v>-0.06226053639846743</v>
      </c>
      <c r="U23" s="68">
        <v>452339</v>
      </c>
      <c r="V23" s="69">
        <v>24848</v>
      </c>
      <c r="W23" s="104">
        <v>2415</v>
      </c>
      <c r="X23" s="28"/>
    </row>
    <row r="24" spans="1:24" s="29" customFormat="1" ht="11.25">
      <c r="A24" s="31">
        <v>18</v>
      </c>
      <c r="B24" s="30"/>
      <c r="C24" s="49" t="s">
        <v>70</v>
      </c>
      <c r="D24" s="51" t="s">
        <v>70</v>
      </c>
      <c r="E24" s="63">
        <v>42405</v>
      </c>
      <c r="F24" s="52" t="s">
        <v>1</v>
      </c>
      <c r="G24" s="53">
        <v>200</v>
      </c>
      <c r="H24" s="67">
        <v>110</v>
      </c>
      <c r="I24" s="54">
        <v>4</v>
      </c>
      <c r="J24" s="64">
        <v>3040</v>
      </c>
      <c r="K24" s="65">
        <v>373</v>
      </c>
      <c r="L24" s="64">
        <v>7245</v>
      </c>
      <c r="M24" s="65">
        <v>857</v>
      </c>
      <c r="N24" s="64">
        <v>9666</v>
      </c>
      <c r="O24" s="65">
        <v>1078</v>
      </c>
      <c r="P24" s="58">
        <f t="shared" si="0"/>
        <v>19951</v>
      </c>
      <c r="Q24" s="59">
        <f t="shared" si="1"/>
        <v>2308</v>
      </c>
      <c r="R24" s="60">
        <f>Q24/H24</f>
        <v>20.98181818181818</v>
      </c>
      <c r="S24" s="61">
        <v>10110</v>
      </c>
      <c r="T24" s="62">
        <f>IF(S24&lt;&gt;0,-(S24-Q24)/S24,"")</f>
        <v>-0.7717111770524233</v>
      </c>
      <c r="U24" s="72">
        <v>2916012</v>
      </c>
      <c r="V24" s="73">
        <v>262721</v>
      </c>
      <c r="W24" s="104">
        <v>2383</v>
      </c>
      <c r="X24" s="28"/>
    </row>
    <row r="25" spans="1:24" s="29" customFormat="1" ht="11.25">
      <c r="A25" s="31">
        <v>19</v>
      </c>
      <c r="B25" s="30"/>
      <c r="C25" s="49" t="s">
        <v>46</v>
      </c>
      <c r="D25" s="57" t="s">
        <v>45</v>
      </c>
      <c r="E25" s="63">
        <v>42419</v>
      </c>
      <c r="F25" s="52" t="s">
        <v>53</v>
      </c>
      <c r="G25" s="53">
        <v>10</v>
      </c>
      <c r="H25" s="67">
        <v>10</v>
      </c>
      <c r="I25" s="54">
        <v>2</v>
      </c>
      <c r="J25" s="70">
        <v>4279</v>
      </c>
      <c r="K25" s="71">
        <v>321</v>
      </c>
      <c r="L25" s="70">
        <v>8013.5</v>
      </c>
      <c r="M25" s="71">
        <v>541</v>
      </c>
      <c r="N25" s="70">
        <v>5747</v>
      </c>
      <c r="O25" s="71">
        <v>393</v>
      </c>
      <c r="P25" s="58">
        <f t="shared" si="0"/>
        <v>18039.5</v>
      </c>
      <c r="Q25" s="59">
        <f t="shared" si="1"/>
        <v>1255</v>
      </c>
      <c r="R25" s="60">
        <f>Q25/H25</f>
        <v>125.5</v>
      </c>
      <c r="S25" s="61">
        <v>1912</v>
      </c>
      <c r="T25" s="62">
        <f>IF(S25&lt;&gt;0,-(S25-Q25)/S25,"")</f>
        <v>-0.3436192468619247</v>
      </c>
      <c r="U25" s="70">
        <v>70319</v>
      </c>
      <c r="V25" s="71">
        <v>5290</v>
      </c>
      <c r="W25" s="104">
        <v>2411</v>
      </c>
      <c r="X25" s="28"/>
    </row>
    <row r="26" spans="1:24" s="29" customFormat="1" ht="11.25">
      <c r="A26" s="31">
        <v>20</v>
      </c>
      <c r="B26" s="30"/>
      <c r="C26" s="49" t="s">
        <v>69</v>
      </c>
      <c r="D26" s="51" t="s">
        <v>69</v>
      </c>
      <c r="E26" s="63">
        <v>42405</v>
      </c>
      <c r="F26" s="52" t="s">
        <v>51</v>
      </c>
      <c r="G26" s="53">
        <v>41</v>
      </c>
      <c r="H26" s="67">
        <v>10</v>
      </c>
      <c r="I26" s="54">
        <v>4</v>
      </c>
      <c r="J26" s="64">
        <v>3995</v>
      </c>
      <c r="K26" s="65">
        <v>213</v>
      </c>
      <c r="L26" s="64">
        <v>6662</v>
      </c>
      <c r="M26" s="65">
        <v>297</v>
      </c>
      <c r="N26" s="64">
        <v>7201</v>
      </c>
      <c r="O26" s="65">
        <v>331</v>
      </c>
      <c r="P26" s="58">
        <f t="shared" si="0"/>
        <v>17858</v>
      </c>
      <c r="Q26" s="59">
        <f t="shared" si="1"/>
        <v>841</v>
      </c>
      <c r="R26" s="60">
        <f>Q26/H26</f>
        <v>84.1</v>
      </c>
      <c r="S26" s="61">
        <v>1297</v>
      </c>
      <c r="T26" s="62">
        <f>IF(S26&lt;&gt;0,-(S26-Q26)/S26,"")</f>
        <v>-0.3515805705474171</v>
      </c>
      <c r="U26" s="68">
        <v>439850.87</v>
      </c>
      <c r="V26" s="69">
        <v>27299</v>
      </c>
      <c r="W26" s="104">
        <v>2407</v>
      </c>
      <c r="X26" s="28"/>
    </row>
    <row r="27" spans="1:24" s="29" customFormat="1" ht="11.25">
      <c r="A27" s="31">
        <v>21</v>
      </c>
      <c r="B27" s="30"/>
      <c r="C27" s="49" t="s">
        <v>33</v>
      </c>
      <c r="D27" s="51" t="s">
        <v>33</v>
      </c>
      <c r="E27" s="63">
        <v>42300</v>
      </c>
      <c r="F27" s="52" t="s">
        <v>53</v>
      </c>
      <c r="G27" s="53">
        <v>16</v>
      </c>
      <c r="H27" s="67">
        <v>11</v>
      </c>
      <c r="I27" s="54">
        <v>15</v>
      </c>
      <c r="J27" s="70">
        <v>3508.1</v>
      </c>
      <c r="K27" s="71">
        <v>356</v>
      </c>
      <c r="L27" s="70">
        <v>5751.5</v>
      </c>
      <c r="M27" s="71">
        <v>526</v>
      </c>
      <c r="N27" s="70">
        <v>6675</v>
      </c>
      <c r="O27" s="71">
        <v>579</v>
      </c>
      <c r="P27" s="58">
        <f t="shared" si="0"/>
        <v>15934.6</v>
      </c>
      <c r="Q27" s="59">
        <f t="shared" si="1"/>
        <v>1461</v>
      </c>
      <c r="R27" s="60">
        <f>Q27/H27</f>
        <v>132.8181818181818</v>
      </c>
      <c r="S27" s="61">
        <v>0</v>
      </c>
      <c r="T27" s="62">
        <f>IF(S27&lt;&gt;0,-(S27-Q27)/S27,"")</f>
      </c>
      <c r="U27" s="70">
        <v>240109</v>
      </c>
      <c r="V27" s="71">
        <v>21519</v>
      </c>
      <c r="W27" s="104">
        <v>2314</v>
      </c>
      <c r="X27" s="28"/>
    </row>
    <row r="28" spans="1:24" s="29" customFormat="1" ht="11.25">
      <c r="A28" s="31">
        <v>22</v>
      </c>
      <c r="B28" s="27"/>
      <c r="C28" s="50" t="s">
        <v>64</v>
      </c>
      <c r="D28" s="55" t="s">
        <v>64</v>
      </c>
      <c r="E28" s="76">
        <v>42398</v>
      </c>
      <c r="F28" s="52" t="s">
        <v>48</v>
      </c>
      <c r="G28" s="56">
        <v>278</v>
      </c>
      <c r="H28" s="67">
        <v>8</v>
      </c>
      <c r="I28" s="54">
        <v>5</v>
      </c>
      <c r="J28" s="64">
        <v>2574</v>
      </c>
      <c r="K28" s="65">
        <v>243</v>
      </c>
      <c r="L28" s="64">
        <v>6947</v>
      </c>
      <c r="M28" s="65">
        <v>629</v>
      </c>
      <c r="N28" s="64">
        <v>4630</v>
      </c>
      <c r="O28" s="65">
        <v>390</v>
      </c>
      <c r="P28" s="58">
        <f t="shared" si="0"/>
        <v>14151</v>
      </c>
      <c r="Q28" s="59">
        <f t="shared" si="1"/>
        <v>1262</v>
      </c>
      <c r="R28" s="60">
        <f>Q28/H28</f>
        <v>157.75</v>
      </c>
      <c r="S28" s="61">
        <v>3251</v>
      </c>
      <c r="T28" s="62">
        <f>IF(S28&lt;&gt;0,-(S28-Q28)/S28,"")</f>
        <v>-0.6118117502306982</v>
      </c>
      <c r="U28" s="68">
        <v>3971917</v>
      </c>
      <c r="V28" s="69">
        <v>350673</v>
      </c>
      <c r="W28" s="104">
        <v>2409</v>
      </c>
      <c r="X28" s="28"/>
    </row>
    <row r="29" spans="1:24" s="29" customFormat="1" ht="11.25">
      <c r="A29" s="31">
        <v>23</v>
      </c>
      <c r="B29" s="30"/>
      <c r="C29" s="49" t="s">
        <v>57</v>
      </c>
      <c r="D29" s="51" t="s">
        <v>58</v>
      </c>
      <c r="E29" s="63">
        <v>42391</v>
      </c>
      <c r="F29" s="52" t="s">
        <v>5</v>
      </c>
      <c r="G29" s="53">
        <v>115</v>
      </c>
      <c r="H29" s="67">
        <v>15</v>
      </c>
      <c r="I29" s="54">
        <v>5</v>
      </c>
      <c r="J29" s="64">
        <v>1635</v>
      </c>
      <c r="K29" s="65">
        <v>294</v>
      </c>
      <c r="L29" s="64">
        <v>4027</v>
      </c>
      <c r="M29" s="65">
        <v>322</v>
      </c>
      <c r="N29" s="64">
        <v>5606</v>
      </c>
      <c r="O29" s="65">
        <v>459</v>
      </c>
      <c r="P29" s="58">
        <f t="shared" si="0"/>
        <v>11268</v>
      </c>
      <c r="Q29" s="59">
        <f t="shared" si="1"/>
        <v>1075</v>
      </c>
      <c r="R29" s="60">
        <f>Q29/H29</f>
        <v>71.66666666666667</v>
      </c>
      <c r="S29" s="61">
        <v>1740</v>
      </c>
      <c r="T29" s="62">
        <f>IF(S29&lt;&gt;0,-(S29-Q29)/S29,"")</f>
        <v>-0.382183908045977</v>
      </c>
      <c r="U29" s="70">
        <v>1705314.42</v>
      </c>
      <c r="V29" s="71">
        <v>143616</v>
      </c>
      <c r="W29" s="104">
        <v>2398</v>
      </c>
      <c r="X29" s="28"/>
    </row>
    <row r="30" spans="1:24" s="29" customFormat="1" ht="11.25">
      <c r="A30" s="31">
        <v>24</v>
      </c>
      <c r="B30" s="83" t="s">
        <v>23</v>
      </c>
      <c r="C30" s="49" t="s">
        <v>92</v>
      </c>
      <c r="D30" s="51" t="s">
        <v>93</v>
      </c>
      <c r="E30" s="63">
        <v>42426</v>
      </c>
      <c r="F30" s="52" t="s">
        <v>50</v>
      </c>
      <c r="G30" s="53">
        <v>29</v>
      </c>
      <c r="H30" s="67">
        <v>29</v>
      </c>
      <c r="I30" s="54">
        <v>1</v>
      </c>
      <c r="J30" s="64">
        <v>2363</v>
      </c>
      <c r="K30" s="65">
        <v>213</v>
      </c>
      <c r="L30" s="64">
        <v>4165</v>
      </c>
      <c r="M30" s="65">
        <v>383</v>
      </c>
      <c r="N30" s="64">
        <v>4466.5</v>
      </c>
      <c r="O30" s="65">
        <v>385</v>
      </c>
      <c r="P30" s="58">
        <f t="shared" si="0"/>
        <v>10994.5</v>
      </c>
      <c r="Q30" s="59">
        <f t="shared" si="1"/>
        <v>981</v>
      </c>
      <c r="R30" s="60">
        <f>Q30/H30</f>
        <v>33.827586206896555</v>
      </c>
      <c r="S30" s="61"/>
      <c r="T30" s="62"/>
      <c r="U30" s="74">
        <v>10994.5</v>
      </c>
      <c r="V30" s="75">
        <v>981</v>
      </c>
      <c r="W30" s="104">
        <v>2453</v>
      </c>
      <c r="X30" s="28"/>
    </row>
    <row r="31" spans="1:24" s="29" customFormat="1" ht="11.25">
      <c r="A31" s="31">
        <v>25</v>
      </c>
      <c r="B31" s="30"/>
      <c r="C31" s="50" t="s">
        <v>42</v>
      </c>
      <c r="D31" s="55" t="s">
        <v>41</v>
      </c>
      <c r="E31" s="76">
        <v>42370</v>
      </c>
      <c r="F31" s="52" t="s">
        <v>4</v>
      </c>
      <c r="G31" s="56">
        <v>203</v>
      </c>
      <c r="H31" s="67">
        <v>9</v>
      </c>
      <c r="I31" s="54">
        <v>9</v>
      </c>
      <c r="J31" s="64">
        <v>519</v>
      </c>
      <c r="K31" s="65">
        <v>65</v>
      </c>
      <c r="L31" s="64">
        <v>2537.5</v>
      </c>
      <c r="M31" s="65">
        <v>173</v>
      </c>
      <c r="N31" s="64">
        <v>4028.5</v>
      </c>
      <c r="O31" s="65">
        <v>289</v>
      </c>
      <c r="P31" s="58">
        <f t="shared" si="0"/>
        <v>7085</v>
      </c>
      <c r="Q31" s="59">
        <f t="shared" si="1"/>
        <v>527</v>
      </c>
      <c r="R31" s="60">
        <f>Q31/H31</f>
        <v>58.55555555555556</v>
      </c>
      <c r="S31" s="61">
        <v>869</v>
      </c>
      <c r="T31" s="62">
        <f>IF(S31&lt;&gt;0,-(S31-Q31)/S31,"")</f>
        <v>-0.39355581127733025</v>
      </c>
      <c r="U31" s="68">
        <v>4696407.2</v>
      </c>
      <c r="V31" s="69">
        <v>387022</v>
      </c>
      <c r="W31" s="104">
        <v>2382</v>
      </c>
      <c r="X31" s="28"/>
    </row>
    <row r="32" spans="1:24" s="29" customFormat="1" ht="11.25">
      <c r="A32" s="31">
        <v>26</v>
      </c>
      <c r="B32" s="83" t="s">
        <v>23</v>
      </c>
      <c r="C32" s="49" t="s">
        <v>88</v>
      </c>
      <c r="D32" s="51" t="s">
        <v>88</v>
      </c>
      <c r="E32" s="63">
        <v>42426</v>
      </c>
      <c r="F32" s="52" t="s">
        <v>49</v>
      </c>
      <c r="G32" s="53">
        <v>27</v>
      </c>
      <c r="H32" s="67">
        <v>27</v>
      </c>
      <c r="I32" s="54">
        <v>1</v>
      </c>
      <c r="J32" s="64">
        <v>1105</v>
      </c>
      <c r="K32" s="65">
        <v>111</v>
      </c>
      <c r="L32" s="64">
        <v>2064</v>
      </c>
      <c r="M32" s="65">
        <v>205</v>
      </c>
      <c r="N32" s="64">
        <v>2446</v>
      </c>
      <c r="O32" s="65">
        <v>233</v>
      </c>
      <c r="P32" s="58">
        <f t="shared" si="0"/>
        <v>5615</v>
      </c>
      <c r="Q32" s="59">
        <f t="shared" si="1"/>
        <v>549</v>
      </c>
      <c r="R32" s="60">
        <f>Q32/H32</f>
        <v>20.333333333333332</v>
      </c>
      <c r="S32" s="61"/>
      <c r="T32" s="62"/>
      <c r="U32" s="70">
        <v>5615</v>
      </c>
      <c r="V32" s="71">
        <v>549</v>
      </c>
      <c r="W32" s="104">
        <v>2436</v>
      </c>
      <c r="X32" s="28"/>
    </row>
    <row r="33" spans="1:24" s="29" customFormat="1" ht="11.25">
      <c r="A33" s="31">
        <v>27</v>
      </c>
      <c r="B33" s="27"/>
      <c r="C33" s="50" t="s">
        <v>40</v>
      </c>
      <c r="D33" s="55" t="s">
        <v>40</v>
      </c>
      <c r="E33" s="76">
        <v>42363</v>
      </c>
      <c r="F33" s="52" t="s">
        <v>48</v>
      </c>
      <c r="G33" s="56">
        <v>120</v>
      </c>
      <c r="H33" s="67">
        <v>1</v>
      </c>
      <c r="I33" s="54">
        <v>9</v>
      </c>
      <c r="J33" s="64">
        <v>368</v>
      </c>
      <c r="K33" s="65">
        <v>36</v>
      </c>
      <c r="L33" s="64">
        <v>1556</v>
      </c>
      <c r="M33" s="65">
        <v>151</v>
      </c>
      <c r="N33" s="64">
        <v>2002</v>
      </c>
      <c r="O33" s="65">
        <v>195</v>
      </c>
      <c r="P33" s="58">
        <f t="shared" si="0"/>
        <v>3926</v>
      </c>
      <c r="Q33" s="59">
        <f t="shared" si="1"/>
        <v>382</v>
      </c>
      <c r="R33" s="60">
        <f>Q33/H33</f>
        <v>382</v>
      </c>
      <c r="S33" s="61">
        <v>535</v>
      </c>
      <c r="T33" s="62">
        <f>IF(S33&lt;&gt;0,-(S33-Q33)/S33,"")</f>
        <v>-0.28598130841121494</v>
      </c>
      <c r="U33" s="68">
        <v>16793198</v>
      </c>
      <c r="V33" s="69">
        <v>1464086</v>
      </c>
      <c r="W33" s="104">
        <v>2377</v>
      </c>
      <c r="X33" s="28"/>
    </row>
    <row r="34" spans="1:24" s="29" customFormat="1" ht="11.25">
      <c r="A34" s="31">
        <v>28</v>
      </c>
      <c r="B34" s="27"/>
      <c r="C34" s="50" t="s">
        <v>37</v>
      </c>
      <c r="D34" s="55" t="s">
        <v>36</v>
      </c>
      <c r="E34" s="76">
        <v>42328</v>
      </c>
      <c r="F34" s="52" t="s">
        <v>4</v>
      </c>
      <c r="G34" s="56">
        <v>302</v>
      </c>
      <c r="H34" s="67">
        <v>1</v>
      </c>
      <c r="I34" s="54">
        <v>9</v>
      </c>
      <c r="J34" s="64">
        <v>0</v>
      </c>
      <c r="K34" s="65">
        <v>0</v>
      </c>
      <c r="L34" s="64">
        <v>0</v>
      </c>
      <c r="M34" s="65">
        <v>0</v>
      </c>
      <c r="N34" s="64">
        <v>2386</v>
      </c>
      <c r="O34" s="65">
        <v>200</v>
      </c>
      <c r="P34" s="58">
        <f t="shared" si="0"/>
        <v>2386</v>
      </c>
      <c r="Q34" s="59">
        <f t="shared" si="1"/>
        <v>200</v>
      </c>
      <c r="R34" s="60">
        <f>Q34/H34</f>
        <v>200</v>
      </c>
      <c r="S34" s="61">
        <v>100</v>
      </c>
      <c r="T34" s="62">
        <f>IF(S34&lt;&gt;0,-(S34-Q34)/S34,"")</f>
        <v>1</v>
      </c>
      <c r="U34" s="68">
        <v>9667654.35</v>
      </c>
      <c r="V34" s="69">
        <v>745038</v>
      </c>
      <c r="W34" s="104">
        <v>2327</v>
      </c>
      <c r="X34" s="28"/>
    </row>
    <row r="35" spans="1:24" s="29" customFormat="1" ht="11.25">
      <c r="A35" s="31">
        <v>29</v>
      </c>
      <c r="B35" s="30"/>
      <c r="C35" s="49" t="s">
        <v>76</v>
      </c>
      <c r="D35" s="51" t="s">
        <v>76</v>
      </c>
      <c r="E35" s="63">
        <v>42412</v>
      </c>
      <c r="F35" s="52" t="s">
        <v>52</v>
      </c>
      <c r="G35" s="53">
        <v>71</v>
      </c>
      <c r="H35" s="67">
        <v>10</v>
      </c>
      <c r="I35" s="54">
        <v>3</v>
      </c>
      <c r="J35" s="64">
        <v>274</v>
      </c>
      <c r="K35" s="65">
        <v>33</v>
      </c>
      <c r="L35" s="64">
        <v>946</v>
      </c>
      <c r="M35" s="65">
        <v>115</v>
      </c>
      <c r="N35" s="64">
        <v>753</v>
      </c>
      <c r="O35" s="65">
        <v>93</v>
      </c>
      <c r="P35" s="58">
        <f t="shared" si="0"/>
        <v>1973</v>
      </c>
      <c r="Q35" s="59">
        <f t="shared" si="1"/>
        <v>241</v>
      </c>
      <c r="R35" s="60">
        <f>Q35/H35</f>
        <v>24.1</v>
      </c>
      <c r="S35" s="61">
        <v>1425</v>
      </c>
      <c r="T35" s="62">
        <f>IF(S35&lt;&gt;0,-(S35-Q35)/S35,"")</f>
        <v>-0.8308771929824561</v>
      </c>
      <c r="U35" s="70">
        <v>89962</v>
      </c>
      <c r="V35" s="71">
        <v>9350</v>
      </c>
      <c r="W35" s="104">
        <v>2432</v>
      </c>
      <c r="X35" s="28"/>
    </row>
    <row r="36" spans="1:24" s="29" customFormat="1" ht="11.25">
      <c r="A36" s="31">
        <v>30</v>
      </c>
      <c r="B36" s="30"/>
      <c r="C36" s="49" t="s">
        <v>73</v>
      </c>
      <c r="D36" s="57" t="s">
        <v>74</v>
      </c>
      <c r="E36" s="63">
        <v>42412</v>
      </c>
      <c r="F36" s="52" t="s">
        <v>53</v>
      </c>
      <c r="G36" s="53">
        <v>10</v>
      </c>
      <c r="H36" s="67">
        <v>4</v>
      </c>
      <c r="I36" s="54">
        <v>3</v>
      </c>
      <c r="J36" s="64">
        <v>348</v>
      </c>
      <c r="K36" s="65">
        <v>27</v>
      </c>
      <c r="L36" s="64">
        <v>750</v>
      </c>
      <c r="M36" s="65">
        <v>56</v>
      </c>
      <c r="N36" s="64">
        <v>848</v>
      </c>
      <c r="O36" s="65">
        <v>64</v>
      </c>
      <c r="P36" s="58">
        <f t="shared" si="0"/>
        <v>1946</v>
      </c>
      <c r="Q36" s="59">
        <f t="shared" si="1"/>
        <v>147</v>
      </c>
      <c r="R36" s="60">
        <f>Q36/H36</f>
        <v>36.75</v>
      </c>
      <c r="S36" s="61">
        <v>354</v>
      </c>
      <c r="T36" s="62">
        <f>IF(S36&lt;&gt;0,-(S36-Q36)/S36,"")</f>
        <v>-0.5847457627118644</v>
      </c>
      <c r="U36" s="70">
        <v>19443.5</v>
      </c>
      <c r="V36" s="71">
        <v>1935</v>
      </c>
      <c r="W36" s="104">
        <v>2424</v>
      </c>
      <c r="X36" s="28"/>
    </row>
    <row r="37" spans="1:24" s="29" customFormat="1" ht="11.25">
      <c r="A37" s="31">
        <v>31</v>
      </c>
      <c r="B37" s="27"/>
      <c r="C37" s="50" t="s">
        <v>31</v>
      </c>
      <c r="D37" s="55" t="s">
        <v>32</v>
      </c>
      <c r="E37" s="76">
        <v>42286</v>
      </c>
      <c r="F37" s="52" t="s">
        <v>4</v>
      </c>
      <c r="G37" s="56">
        <v>46</v>
      </c>
      <c r="H37" s="67">
        <v>1</v>
      </c>
      <c r="I37" s="54">
        <v>4</v>
      </c>
      <c r="J37" s="64">
        <v>0</v>
      </c>
      <c r="K37" s="65">
        <v>0</v>
      </c>
      <c r="L37" s="64">
        <v>0</v>
      </c>
      <c r="M37" s="65">
        <v>0</v>
      </c>
      <c r="N37" s="64">
        <v>1193</v>
      </c>
      <c r="O37" s="65">
        <v>100</v>
      </c>
      <c r="P37" s="58">
        <f t="shared" si="0"/>
        <v>1193</v>
      </c>
      <c r="Q37" s="59">
        <f t="shared" si="1"/>
        <v>100</v>
      </c>
      <c r="R37" s="60">
        <f>Q37/H37</f>
        <v>100</v>
      </c>
      <c r="S37" s="61">
        <v>0</v>
      </c>
      <c r="T37" s="62">
        <f>IF(S37&lt;&gt;0,-(S37-Q37)/S37,"")</f>
      </c>
      <c r="U37" s="68">
        <v>89319.79</v>
      </c>
      <c r="V37" s="69">
        <v>7827</v>
      </c>
      <c r="W37" s="104">
        <v>2303</v>
      </c>
      <c r="X37" s="28"/>
    </row>
    <row r="38" spans="1:24" s="29" customFormat="1" ht="11.25">
      <c r="A38" s="31">
        <v>32</v>
      </c>
      <c r="B38" s="30"/>
      <c r="C38" s="49" t="s">
        <v>75</v>
      </c>
      <c r="D38" s="51" t="s">
        <v>75</v>
      </c>
      <c r="E38" s="63">
        <v>42412</v>
      </c>
      <c r="F38" s="52" t="s">
        <v>5</v>
      </c>
      <c r="G38" s="53">
        <v>171</v>
      </c>
      <c r="H38" s="67">
        <v>7</v>
      </c>
      <c r="I38" s="54">
        <v>3</v>
      </c>
      <c r="J38" s="64">
        <v>203</v>
      </c>
      <c r="K38" s="65">
        <v>24</v>
      </c>
      <c r="L38" s="64">
        <v>443</v>
      </c>
      <c r="M38" s="65">
        <v>44</v>
      </c>
      <c r="N38" s="64">
        <v>510</v>
      </c>
      <c r="O38" s="65">
        <v>55</v>
      </c>
      <c r="P38" s="58">
        <f t="shared" si="0"/>
        <v>1156</v>
      </c>
      <c r="Q38" s="59">
        <f t="shared" si="1"/>
        <v>123</v>
      </c>
      <c r="R38" s="60">
        <f>Q38/H38</f>
        <v>17.571428571428573</v>
      </c>
      <c r="S38" s="61">
        <v>2741</v>
      </c>
      <c r="T38" s="62">
        <f>IF(S38&lt;&gt;0,-(S38-Q38)/S38,"")</f>
        <v>-0.9551258664720905</v>
      </c>
      <c r="U38" s="70">
        <v>480722.19</v>
      </c>
      <c r="V38" s="71">
        <v>41177</v>
      </c>
      <c r="W38" s="104">
        <v>2422</v>
      </c>
      <c r="X38" s="28"/>
    </row>
    <row r="39" spans="1:24" s="29" customFormat="1" ht="11.25">
      <c r="A39" s="31">
        <v>33</v>
      </c>
      <c r="B39" s="30"/>
      <c r="C39" s="49" t="s">
        <v>67</v>
      </c>
      <c r="D39" s="51" t="s">
        <v>68</v>
      </c>
      <c r="E39" s="63">
        <v>42405</v>
      </c>
      <c r="F39" s="52" t="s">
        <v>49</v>
      </c>
      <c r="G39" s="53">
        <v>78</v>
      </c>
      <c r="H39" s="67">
        <v>2</v>
      </c>
      <c r="I39" s="54">
        <v>4</v>
      </c>
      <c r="J39" s="64">
        <v>343</v>
      </c>
      <c r="K39" s="65">
        <v>52</v>
      </c>
      <c r="L39" s="64">
        <v>234.5</v>
      </c>
      <c r="M39" s="65">
        <v>25</v>
      </c>
      <c r="N39" s="64">
        <v>300</v>
      </c>
      <c r="O39" s="65">
        <v>46</v>
      </c>
      <c r="P39" s="58">
        <f aca="true" t="shared" si="2" ref="P39:P46">J39+L39+N39</f>
        <v>877.5</v>
      </c>
      <c r="Q39" s="59">
        <f aca="true" t="shared" si="3" ref="Q39:Q46">K39+M39+O39</f>
        <v>123</v>
      </c>
      <c r="R39" s="60">
        <f>Q39/H39</f>
        <v>61.5</v>
      </c>
      <c r="S39" s="61">
        <v>1393</v>
      </c>
      <c r="T39" s="62">
        <f>IF(S39&lt;&gt;0,-(S39-Q39)/S39,"")</f>
        <v>-0.9117013639626705</v>
      </c>
      <c r="U39" s="70">
        <v>993090.5</v>
      </c>
      <c r="V39" s="71">
        <v>78146</v>
      </c>
      <c r="W39" s="104">
        <v>2417</v>
      </c>
      <c r="X39" s="28"/>
    </row>
    <row r="40" spans="1:24" s="29" customFormat="1" ht="11.25">
      <c r="A40" s="31">
        <v>34</v>
      </c>
      <c r="B40" s="27"/>
      <c r="C40" s="50" t="s">
        <v>63</v>
      </c>
      <c r="D40" s="55" t="s">
        <v>63</v>
      </c>
      <c r="E40" s="76">
        <v>42391</v>
      </c>
      <c r="F40" s="52" t="s">
        <v>48</v>
      </c>
      <c r="G40" s="56">
        <v>232</v>
      </c>
      <c r="H40" s="67">
        <v>5</v>
      </c>
      <c r="I40" s="54">
        <v>5</v>
      </c>
      <c r="J40" s="64">
        <v>182</v>
      </c>
      <c r="K40" s="65">
        <v>26</v>
      </c>
      <c r="L40" s="64">
        <v>107</v>
      </c>
      <c r="M40" s="65">
        <v>10</v>
      </c>
      <c r="N40" s="64">
        <v>271</v>
      </c>
      <c r="O40" s="65">
        <v>31</v>
      </c>
      <c r="P40" s="58">
        <f t="shared" si="2"/>
        <v>560</v>
      </c>
      <c r="Q40" s="59">
        <f t="shared" si="3"/>
        <v>67</v>
      </c>
      <c r="R40" s="60">
        <f>Q40/H40</f>
        <v>13.4</v>
      </c>
      <c r="S40" s="61">
        <v>105</v>
      </c>
      <c r="T40" s="62">
        <f>IF(S40&lt;&gt;0,-(S40-Q40)/S40,"")</f>
        <v>-0.3619047619047619</v>
      </c>
      <c r="U40" s="68">
        <v>2362020</v>
      </c>
      <c r="V40" s="69">
        <v>217572</v>
      </c>
      <c r="W40" s="104">
        <v>2406</v>
      </c>
      <c r="X40" s="28"/>
    </row>
    <row r="41" spans="1:24" s="29" customFormat="1" ht="11.25">
      <c r="A41" s="31">
        <v>35</v>
      </c>
      <c r="B41" s="30"/>
      <c r="C41" s="49" t="s">
        <v>38</v>
      </c>
      <c r="D41" s="51" t="s">
        <v>38</v>
      </c>
      <c r="E41" s="63">
        <v>42342</v>
      </c>
      <c r="F41" s="52" t="s">
        <v>5</v>
      </c>
      <c r="G41" s="53">
        <v>362</v>
      </c>
      <c r="H41" s="67">
        <v>1</v>
      </c>
      <c r="I41" s="54">
        <v>13</v>
      </c>
      <c r="J41" s="64">
        <v>0</v>
      </c>
      <c r="K41" s="65">
        <v>0</v>
      </c>
      <c r="L41" s="64">
        <v>358</v>
      </c>
      <c r="M41" s="65">
        <v>33</v>
      </c>
      <c r="N41" s="64">
        <v>136</v>
      </c>
      <c r="O41" s="65">
        <v>13</v>
      </c>
      <c r="P41" s="58">
        <f t="shared" si="2"/>
        <v>494</v>
      </c>
      <c r="Q41" s="59">
        <f t="shared" si="3"/>
        <v>46</v>
      </c>
      <c r="R41" s="60">
        <f>Q41/H41</f>
        <v>46</v>
      </c>
      <c r="S41" s="61">
        <v>48</v>
      </c>
      <c r="T41" s="62">
        <f>IF(S41&lt;&gt;0,-(S41-Q41)/S41,"")</f>
        <v>-0.041666666666666664</v>
      </c>
      <c r="U41" s="70">
        <v>69374211.67</v>
      </c>
      <c r="V41" s="71">
        <v>6066421</v>
      </c>
      <c r="W41" s="104">
        <v>2332</v>
      </c>
      <c r="X41" s="28"/>
    </row>
    <row r="42" spans="1:24" s="29" customFormat="1" ht="11.25">
      <c r="A42" s="31">
        <v>36</v>
      </c>
      <c r="B42" s="30"/>
      <c r="C42" s="49" t="s">
        <v>39</v>
      </c>
      <c r="D42" s="51" t="s">
        <v>39</v>
      </c>
      <c r="E42" s="63">
        <v>42363</v>
      </c>
      <c r="F42" s="52" t="s">
        <v>5</v>
      </c>
      <c r="G42" s="53">
        <v>279</v>
      </c>
      <c r="H42" s="67">
        <v>3</v>
      </c>
      <c r="I42" s="54">
        <v>10</v>
      </c>
      <c r="J42" s="64">
        <v>0</v>
      </c>
      <c r="K42" s="65">
        <v>0</v>
      </c>
      <c r="L42" s="64">
        <v>328</v>
      </c>
      <c r="M42" s="65">
        <v>41</v>
      </c>
      <c r="N42" s="64">
        <v>0</v>
      </c>
      <c r="O42" s="65">
        <v>0</v>
      </c>
      <c r="P42" s="58">
        <f t="shared" si="2"/>
        <v>328</v>
      </c>
      <c r="Q42" s="59">
        <f t="shared" si="3"/>
        <v>41</v>
      </c>
      <c r="R42" s="60">
        <f>Q42/H42</f>
        <v>13.666666666666666</v>
      </c>
      <c r="S42" s="61">
        <v>67</v>
      </c>
      <c r="T42" s="62">
        <f>IF(S42&lt;&gt;0,-(S42-Q42)/S42,"")</f>
        <v>-0.3880597014925373</v>
      </c>
      <c r="U42" s="70">
        <v>4573727.77</v>
      </c>
      <c r="V42" s="71">
        <v>439978</v>
      </c>
      <c r="W42" s="104">
        <v>2376</v>
      </c>
      <c r="X42" s="28"/>
    </row>
    <row r="43" spans="1:24" s="29" customFormat="1" ht="11.25">
      <c r="A43" s="31">
        <v>37</v>
      </c>
      <c r="B43" s="27"/>
      <c r="C43" s="50" t="s">
        <v>34</v>
      </c>
      <c r="D43" s="55" t="s">
        <v>35</v>
      </c>
      <c r="E43" s="76">
        <v>42307</v>
      </c>
      <c r="F43" s="52" t="s">
        <v>4</v>
      </c>
      <c r="G43" s="56">
        <v>55</v>
      </c>
      <c r="H43" s="67">
        <v>1</v>
      </c>
      <c r="I43" s="54">
        <v>9</v>
      </c>
      <c r="J43" s="64">
        <v>287</v>
      </c>
      <c r="K43" s="65">
        <v>41</v>
      </c>
      <c r="L43" s="64">
        <v>0</v>
      </c>
      <c r="M43" s="65">
        <v>0</v>
      </c>
      <c r="N43" s="64">
        <v>0</v>
      </c>
      <c r="O43" s="65">
        <v>0</v>
      </c>
      <c r="P43" s="58">
        <f t="shared" si="2"/>
        <v>287</v>
      </c>
      <c r="Q43" s="59">
        <f t="shared" si="3"/>
        <v>41</v>
      </c>
      <c r="R43" s="60">
        <f>Q43/H43</f>
        <v>41</v>
      </c>
      <c r="S43" s="61">
        <v>148</v>
      </c>
      <c r="T43" s="62">
        <f>IF(S43&lt;&gt;0,-(S43-Q43)/S43,"")</f>
        <v>-0.722972972972973</v>
      </c>
      <c r="U43" s="68">
        <v>708978.23</v>
      </c>
      <c r="V43" s="69">
        <v>44145</v>
      </c>
      <c r="W43" s="104">
        <v>2321</v>
      </c>
      <c r="X43" s="28"/>
    </row>
    <row r="44" spans="1:24" s="29" customFormat="1" ht="11.25">
      <c r="A44" s="31">
        <v>38</v>
      </c>
      <c r="B44" s="30"/>
      <c r="C44" s="49" t="s">
        <v>43</v>
      </c>
      <c r="D44" s="51" t="s">
        <v>44</v>
      </c>
      <c r="E44" s="63">
        <v>42377</v>
      </c>
      <c r="F44" s="52" t="s">
        <v>52</v>
      </c>
      <c r="G44" s="53">
        <v>49</v>
      </c>
      <c r="H44" s="67">
        <v>2</v>
      </c>
      <c r="I44" s="54">
        <v>8</v>
      </c>
      <c r="J44" s="64">
        <v>50</v>
      </c>
      <c r="K44" s="65">
        <v>6</v>
      </c>
      <c r="L44" s="64">
        <v>18</v>
      </c>
      <c r="M44" s="65">
        <v>2</v>
      </c>
      <c r="N44" s="64">
        <v>110</v>
      </c>
      <c r="O44" s="65">
        <v>13</v>
      </c>
      <c r="P44" s="58">
        <f t="shared" si="2"/>
        <v>178</v>
      </c>
      <c r="Q44" s="59">
        <f t="shared" si="3"/>
        <v>21</v>
      </c>
      <c r="R44" s="60">
        <f>Q44/H44</f>
        <v>10.5</v>
      </c>
      <c r="S44" s="61">
        <v>88</v>
      </c>
      <c r="T44" s="62">
        <f>IF(S44&lt;&gt;0,-(S44-Q44)/S44,"")</f>
        <v>-0.7613636363636364</v>
      </c>
      <c r="U44" s="70">
        <v>79714.27</v>
      </c>
      <c r="V44" s="71">
        <v>10472</v>
      </c>
      <c r="W44" s="104">
        <v>2353</v>
      </c>
      <c r="X44" s="28"/>
    </row>
    <row r="45" spans="1:24" s="29" customFormat="1" ht="11.25">
      <c r="A45" s="31">
        <v>39</v>
      </c>
      <c r="B45" s="30"/>
      <c r="C45" s="49" t="s">
        <v>59</v>
      </c>
      <c r="D45" s="51" t="s">
        <v>59</v>
      </c>
      <c r="E45" s="63">
        <v>42391</v>
      </c>
      <c r="F45" s="52" t="s">
        <v>52</v>
      </c>
      <c r="G45" s="53">
        <v>115</v>
      </c>
      <c r="H45" s="67">
        <v>1</v>
      </c>
      <c r="I45" s="54">
        <v>6</v>
      </c>
      <c r="J45" s="64">
        <v>0</v>
      </c>
      <c r="K45" s="65">
        <v>0</v>
      </c>
      <c r="L45" s="64">
        <v>14</v>
      </c>
      <c r="M45" s="65">
        <v>2</v>
      </c>
      <c r="N45" s="64">
        <v>0</v>
      </c>
      <c r="O45" s="65">
        <v>0</v>
      </c>
      <c r="P45" s="58">
        <f t="shared" si="2"/>
        <v>14</v>
      </c>
      <c r="Q45" s="59">
        <f t="shared" si="3"/>
        <v>2</v>
      </c>
      <c r="R45" s="60">
        <f>Q45/H45</f>
        <v>2</v>
      </c>
      <c r="S45" s="61">
        <v>119</v>
      </c>
      <c r="T45" s="62">
        <f>IF(S45&lt;&gt;0,-(S45-Q45)/S45,"")</f>
        <v>-0.9831932773109243</v>
      </c>
      <c r="U45" s="70">
        <v>646189.3200000001</v>
      </c>
      <c r="V45" s="71">
        <v>66624</v>
      </c>
      <c r="W45" s="104">
        <v>2374</v>
      </c>
      <c r="X45" s="28"/>
    </row>
    <row r="46" spans="1:24" s="29" customFormat="1" ht="11.25">
      <c r="A46" s="31">
        <v>40</v>
      </c>
      <c r="B46" s="30"/>
      <c r="C46" s="49" t="s">
        <v>30</v>
      </c>
      <c r="D46" s="51" t="s">
        <v>29</v>
      </c>
      <c r="E46" s="63">
        <v>42237</v>
      </c>
      <c r="F46" s="52" t="s">
        <v>52</v>
      </c>
      <c r="G46" s="53">
        <v>152</v>
      </c>
      <c r="H46" s="67">
        <v>1</v>
      </c>
      <c r="I46" s="54">
        <v>19</v>
      </c>
      <c r="J46" s="64">
        <v>0</v>
      </c>
      <c r="K46" s="65">
        <v>0</v>
      </c>
      <c r="L46" s="64">
        <v>0</v>
      </c>
      <c r="M46" s="65">
        <v>0</v>
      </c>
      <c r="N46" s="64">
        <v>0</v>
      </c>
      <c r="O46" s="65">
        <v>0</v>
      </c>
      <c r="P46" s="58">
        <f t="shared" si="2"/>
        <v>0</v>
      </c>
      <c r="Q46" s="59">
        <f t="shared" si="3"/>
        <v>0</v>
      </c>
      <c r="R46" s="60">
        <f>Q46/H46</f>
        <v>0</v>
      </c>
      <c r="S46" s="61">
        <v>0</v>
      </c>
      <c r="T46" s="62">
        <f>IF(S46&lt;&gt;0,-(S46-Q46)/S46,"")</f>
      </c>
      <c r="U46" s="70">
        <v>527570.28</v>
      </c>
      <c r="V46" s="71">
        <v>45582</v>
      </c>
      <c r="W46" s="104">
        <v>2248</v>
      </c>
      <c r="X46" s="28"/>
    </row>
    <row r="47" spans="1:28" ht="11.25">
      <c r="A47" s="103" t="s">
        <v>28</v>
      </c>
      <c r="B47" s="103"/>
      <c r="C47" s="103"/>
      <c r="D47" s="103"/>
      <c r="E47" s="103"/>
      <c r="F47" s="103"/>
      <c r="G47" s="103"/>
      <c r="H47" s="103"/>
      <c r="I47" s="103"/>
      <c r="J47" s="103"/>
      <c r="K47" s="103"/>
      <c r="L47" s="103"/>
      <c r="M47" s="103"/>
      <c r="N47" s="103"/>
      <c r="O47" s="103"/>
      <c r="P47" s="103"/>
      <c r="Q47" s="103"/>
      <c r="R47" s="103"/>
      <c r="S47" s="103"/>
      <c r="T47" s="103"/>
      <c r="U47" s="103"/>
      <c r="V47" s="103"/>
      <c r="X47" s="28"/>
      <c r="Y47" s="29"/>
      <c r="AB47" s="29"/>
    </row>
    <row r="48" spans="1:25" ht="11.25">
      <c r="A48" s="103"/>
      <c r="B48" s="103"/>
      <c r="C48" s="103"/>
      <c r="D48" s="103"/>
      <c r="E48" s="103"/>
      <c r="F48" s="103"/>
      <c r="G48" s="103"/>
      <c r="H48" s="103"/>
      <c r="I48" s="103"/>
      <c r="J48" s="103"/>
      <c r="K48" s="103"/>
      <c r="L48" s="103"/>
      <c r="M48" s="103"/>
      <c r="N48" s="103"/>
      <c r="O48" s="103"/>
      <c r="P48" s="103"/>
      <c r="Q48" s="103"/>
      <c r="R48" s="103"/>
      <c r="S48" s="103"/>
      <c r="T48" s="103"/>
      <c r="U48" s="103"/>
      <c r="V48" s="103"/>
      <c r="X48" s="28"/>
      <c r="Y48" s="29"/>
    </row>
    <row r="49" spans="1:22" ht="11.25">
      <c r="A49" s="103"/>
      <c r="B49" s="103"/>
      <c r="C49" s="103"/>
      <c r="D49" s="103"/>
      <c r="E49" s="103"/>
      <c r="F49" s="103"/>
      <c r="G49" s="103"/>
      <c r="H49" s="103"/>
      <c r="I49" s="103"/>
      <c r="J49" s="103"/>
      <c r="K49" s="103"/>
      <c r="L49" s="103"/>
      <c r="M49" s="103"/>
      <c r="N49" s="103"/>
      <c r="O49" s="103"/>
      <c r="P49" s="103"/>
      <c r="Q49" s="103"/>
      <c r="R49" s="103"/>
      <c r="S49" s="103"/>
      <c r="T49" s="103"/>
      <c r="U49" s="103"/>
      <c r="V49" s="103"/>
    </row>
    <row r="50" spans="1:22" ht="11.25">
      <c r="A50" s="103"/>
      <c r="B50" s="103"/>
      <c r="C50" s="103"/>
      <c r="D50" s="103"/>
      <c r="E50" s="103"/>
      <c r="F50" s="103"/>
      <c r="G50" s="103"/>
      <c r="H50" s="103"/>
      <c r="I50" s="103"/>
      <c r="J50" s="103"/>
      <c r="K50" s="103"/>
      <c r="L50" s="103"/>
      <c r="M50" s="103"/>
      <c r="N50" s="103"/>
      <c r="O50" s="103"/>
      <c r="P50" s="103"/>
      <c r="Q50" s="103"/>
      <c r="R50" s="103"/>
      <c r="S50" s="103"/>
      <c r="T50" s="103"/>
      <c r="U50" s="103"/>
      <c r="V50" s="103"/>
    </row>
    <row r="51" spans="1:22" ht="11.25">
      <c r="A51" s="103"/>
      <c r="B51" s="103"/>
      <c r="C51" s="103"/>
      <c r="D51" s="103"/>
      <c r="E51" s="103"/>
      <c r="F51" s="103"/>
      <c r="G51" s="103"/>
      <c r="H51" s="103"/>
      <c r="I51" s="103"/>
      <c r="J51" s="103"/>
      <c r="K51" s="103"/>
      <c r="L51" s="103"/>
      <c r="M51" s="103"/>
      <c r="N51" s="103"/>
      <c r="O51" s="103"/>
      <c r="P51" s="103"/>
      <c r="Q51" s="103"/>
      <c r="R51" s="103"/>
      <c r="S51" s="103"/>
      <c r="T51" s="103"/>
      <c r="U51" s="103"/>
      <c r="V51" s="103"/>
    </row>
  </sheetData>
  <sheetProtection formatCells="0" formatColumns="0" formatRows="0" insertColumns="0" insertRows="0" insertHyperlinks="0" deleteColumns="0" deleteRows="0" sort="0" autoFilter="0" pivotTables="0"/>
  <mergeCells count="11">
    <mergeCell ref="A47:V51"/>
    <mergeCell ref="J1:W3"/>
    <mergeCell ref="U4:V4"/>
    <mergeCell ref="W4:W5"/>
    <mergeCell ref="B3:C3"/>
    <mergeCell ref="J4:K4"/>
    <mergeCell ref="L4:M4"/>
    <mergeCell ref="N4:O4"/>
    <mergeCell ref="P4:R4"/>
    <mergeCell ref="B1:C1"/>
    <mergeCell ref="B2:C2"/>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windows7</cp:lastModifiedBy>
  <cp:lastPrinted>2015-01-21T23:11:37Z</cp:lastPrinted>
  <dcterms:created xsi:type="dcterms:W3CDTF">2006-03-15T09:07:04Z</dcterms:created>
  <dcterms:modified xsi:type="dcterms:W3CDTF">2016-02-29T14:16:53Z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