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35" windowWidth="15390" windowHeight="6165" tabRatio="666" activeTab="0"/>
  </bookViews>
  <sheets>
    <sheet name="19-21.2.2016 (hafta sonu) detay" sheetId="1" r:id="rId1"/>
  </sheets>
  <definedNames>
    <definedName name="_xlnm.Print_Area" localSheetId="0">'19-21.2.2016 (hafta sonu) detay'!#REF!</definedName>
  </definedNames>
  <calcPr fullCalcOnLoad="1"/>
</workbook>
</file>

<file path=xl/sharedStrings.xml><?xml version="1.0" encoding="utf-8"?>
<sst xmlns="http://schemas.openxmlformats.org/spreadsheetml/2006/main" count="162" uniqueCount="99">
  <si>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</si>
  <si>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</si>
  <si>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</si>
  <si>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</si>
  <si>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</si>
  <si>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</si>
  <si>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</si>
  <si>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</si>
  <si>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</si>
  <si>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</si>
  <si>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</si>
  <si>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KÜMÜLATİF</t>
  </si>
  <si>
    <t>FİLMİN ORİJİNAL ADI</t>
  </si>
  <si>
    <t>FİLMİN TÜRKÇE ADI</t>
  </si>
  <si>
    <t>VİZYON TARİHİ</t>
  </si>
  <si>
    <t>DAĞITIM</t>
  </si>
  <si>
    <t>KOPYA</t>
  </si>
  <si>
    <t>PERDE</t>
  </si>
  <si>
    <t>HAFTA</t>
  </si>
  <si>
    <t>HASILAT</t>
  </si>
  <si>
    <t>BİLET SATIŞ</t>
  </si>
  <si>
    <t>ORTALAMA
BİLET ADEDİ</t>
  </si>
  <si>
    <t>BİLET</t>
  </si>
  <si>
    <t>YENİ</t>
  </si>
  <si>
    <r>
      <t xml:space="preserve">HASILAT </t>
    </r>
    <r>
      <rPr>
        <b/>
        <sz val="7"/>
        <color indexed="10"/>
        <rFont val="Webdings"/>
        <family val="1"/>
      </rPr>
      <t>6</t>
    </r>
  </si>
  <si>
    <t>PİNEMART</t>
  </si>
  <si>
    <t>BİLET %</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</si>
  <si>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</si>
  <si>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</si>
  <si>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THE LOOK OF SILENCE</t>
  </si>
  <si>
    <t>SESSİZLİĞİN BAKIŞI</t>
  </si>
  <si>
    <t>45 YEARS</t>
  </si>
  <si>
    <t>45 YIL</t>
  </si>
  <si>
    <t>THE PEANUTS MOVIE</t>
  </si>
  <si>
    <t>SNOOPY VE CHARLIE BROWN PEANUTS FİLMİ</t>
  </si>
  <si>
    <t>CASUSLAR KÖPRÜSÜ</t>
  </si>
  <si>
    <t>BRIDGE OF SPIES</t>
  </si>
  <si>
    <t>DÜĞÜN DERNEK 2: SÜNNET</t>
  </si>
  <si>
    <t>STAR WARS: EPISODE VII - THE FORCE AWAKENS</t>
  </si>
  <si>
    <t>STAR WARS: GÜÇ UYANIYOR</t>
  </si>
  <si>
    <t>THE LOBSTER</t>
  </si>
  <si>
    <t>ALVIN VE SİNCAPLAR: YOL MACERASI</t>
  </si>
  <si>
    <t>ALVIN AND THE CHIPMUNKS: THE ROAD CHIP</t>
  </si>
  <si>
    <t>KOCAN KADAR KONUŞ: DİRİLİŞ</t>
  </si>
  <si>
    <t>IN THE HEART OF THE SEA</t>
  </si>
  <si>
    <t>DENİZİN ORTASINDA</t>
  </si>
  <si>
    <t>AGENT F.O.X.</t>
  </si>
  <si>
    <t>SEVİMLİ TİLKİ</t>
  </si>
  <si>
    <t>THE HATEFUL EIGHT</t>
  </si>
  <si>
    <t>JOY</t>
  </si>
  <si>
    <t>SAUL'UN OĞLU</t>
  </si>
  <si>
    <t>SAUL FIA</t>
  </si>
  <si>
    <t>UIP TURKEY</t>
  </si>
  <si>
    <t>WARNER BROS. TURKEY</t>
  </si>
  <si>
    <t>CHANTIER FILMS</t>
  </si>
  <si>
    <t>ÖZEN FİLM</t>
  </si>
  <si>
    <t>BİR FİLM</t>
  </si>
  <si>
    <t>MC FİLM</t>
  </si>
  <si>
    <t>M3 FİLM</t>
  </si>
  <si>
    <t>KARDEŞİM BENİM</t>
  </si>
  <si>
    <t>BİZANS OYUNLARI - GEYM OF BİZANS</t>
  </si>
  <si>
    <t>İYİ BİR DİNOZOR</t>
  </si>
  <si>
    <t>THE GOOD DINOSAUR</t>
  </si>
  <si>
    <t>YOUTH</t>
  </si>
  <si>
    <t>GENÇLİK</t>
  </si>
  <si>
    <t>NORM OF THE NORTH</t>
  </si>
  <si>
    <t>KARLAR KRALI NORM</t>
  </si>
  <si>
    <t>ŞEVKAT YERİMDAR 2</t>
  </si>
  <si>
    <t>ÇILGIN İHTİYAR</t>
  </si>
  <si>
    <t>DIRTY GRANDPA</t>
  </si>
  <si>
    <t>THE REVENANT</t>
  </si>
  <si>
    <t>DİRİLİŞ</t>
  </si>
  <si>
    <t>DEDEMİN FİŞİ</t>
  </si>
  <si>
    <t>KÖSTEBEKGİLLER 2: GÖLGENİN TILSIMI</t>
  </si>
  <si>
    <t>HER ŞEY AŞKTAN</t>
  </si>
  <si>
    <t>SPOTLIGHT</t>
  </si>
  <si>
    <t>İFTARLIK GAZOZ</t>
  </si>
  <si>
    <t>YIP MAN 3</t>
  </si>
  <si>
    <t>IP MAN 3</t>
  </si>
  <si>
    <t>CAROL</t>
  </si>
  <si>
    <t>TEMEL İLE DURSUN İSTANBUL'DA</t>
  </si>
  <si>
    <t>HEP YEK</t>
  </si>
  <si>
    <t>KÖTÜ KEDİ ŞERAFETTİN</t>
  </si>
  <si>
    <t>DÜNYANIN EN GÜZEL KOKUSU</t>
  </si>
  <si>
    <t>LOUDER THAN BOMBS</t>
  </si>
  <si>
    <t>SESSİZ ÇIĞLIK</t>
  </si>
  <si>
    <t>HESAPTA AŞK</t>
  </si>
  <si>
    <t>MEL-UN</t>
  </si>
  <si>
    <t>AŞKIN SEÇİMİ</t>
  </si>
  <si>
    <t>THE CHOICE</t>
  </si>
  <si>
    <t>DEADPOOL</t>
  </si>
  <si>
    <t>THE DANISH GIRL</t>
  </si>
  <si>
    <t>DANİMARKALI KIZ</t>
  </si>
  <si>
    <t>19 - 21 ŞUBAT 2016 / 8 VİZYON HAFTASI</t>
  </si>
  <si>
    <t>BOONIE BEARS, TO THE RESCUE!</t>
  </si>
  <si>
    <t>AYI KARDEŞLER: KURTARMA OPERASYONU</t>
  </si>
  <si>
    <t>ROOM: GİZLİ DÜNYA</t>
  </si>
  <si>
    <t>ROOM</t>
  </si>
  <si>
    <t>OSMAN PAZARLAMA</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</si>
</sst>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9"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9"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186" fontId="69" fillId="0" borderId="11" xfId="0" applyNumberFormat="1" applyFont="1" applyFill="1" applyBorder="1" applyAlignment="1">
      <alignment vertical="center"/>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67" applyNumberFormat="1" applyFont="1" applyFill="1" applyBorder="1" applyAlignment="1">
      <alignment vertical="center"/>
    </xf>
    <xf numFmtId="3" fontId="65" fillId="0" borderId="11" xfId="67" applyNumberFormat="1" applyFont="1" applyFill="1" applyBorder="1" applyAlignment="1">
      <alignment vertical="center"/>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0" fontId="67" fillId="36" borderId="14"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7" fillId="36" borderId="15" xfId="0" applyFont="1" applyFill="1" applyBorder="1" applyAlignment="1">
      <alignment horizontal="center" vertical="center" wrapText="1"/>
    </xf>
    <xf numFmtId="0" fontId="67" fillId="36" borderId="14" xfId="0" applyFont="1" applyFill="1" applyBorder="1" applyAlignment="1">
      <alignment horizontal="center" vertical="center" wrapText="1"/>
    </xf>
    <xf numFmtId="3" fontId="67" fillId="37"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6" xfId="0" applyFont="1" applyFill="1" applyBorder="1" applyAlignment="1">
      <alignment wrapText="1"/>
    </xf>
    <xf numFmtId="0" fontId="0" fillId="0" borderId="16" xfId="0" applyBorder="1" applyAlignment="1">
      <alignment wrapText="1"/>
    </xf>
    <xf numFmtId="0" fontId="67" fillId="37" borderId="12" xfId="0" applyFont="1" applyFill="1" applyBorder="1" applyAlignment="1">
      <alignment horizontal="center" vertical="center" wrapText="1"/>
    </xf>
    <xf numFmtId="0" fontId="44" fillId="35" borderId="16" xfId="0" applyNumberFormat="1" applyFont="1" applyFill="1" applyBorder="1" applyAlignment="1" applyProtection="1">
      <alignment horizontal="center" vertical="center" wrapText="1"/>
      <protection locked="0"/>
    </xf>
    <xf numFmtId="0" fontId="67" fillId="37" borderId="15"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3"/>
  <sheetViews>
    <sheetView tabSelected="1" zoomScalePageLayoutView="0" workbookViewId="0" topLeftCell="A1">
      <pane xSplit="3" ySplit="5" topLeftCell="P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6.421875" style="1" bestFit="1" customWidth="1"/>
    <col min="4" max="4" width="25.00390625" style="4" bestFit="1" customWidth="1"/>
    <col min="5" max="5" width="5.8515625" style="82" bestFit="1" customWidth="1"/>
    <col min="6" max="6" width="13.57421875" style="3" bestFit="1" customWidth="1"/>
    <col min="7" max="7" width="3.140625" style="33" bestFit="1" customWidth="1"/>
    <col min="8" max="8" width="3.8515625" style="47" bestFit="1" customWidth="1"/>
    <col min="9" max="9" width="2.57421875" style="48" bestFit="1" customWidth="1"/>
    <col min="10" max="10" width="8.28125" style="5" bestFit="1" customWidth="1"/>
    <col min="11" max="11" width="6.7109375" style="6" bestFit="1" customWidth="1"/>
    <col min="12" max="12" width="8.28125" style="5" bestFit="1" customWidth="1"/>
    <col min="13" max="13" width="6.7109375" style="6" bestFit="1" customWidth="1"/>
    <col min="14" max="14" width="8.28125" style="7" bestFit="1" customWidth="1"/>
    <col min="15" max="15" width="6.7109375" style="8" bestFit="1" customWidth="1"/>
    <col min="16" max="16" width="8.28125" style="9" bestFit="1" customWidth="1"/>
    <col min="17" max="17" width="6.7109375" style="10" bestFit="1" customWidth="1"/>
    <col min="18" max="18" width="4.28125" style="11" bestFit="1" customWidth="1"/>
    <col min="19" max="19" width="5.57421875" style="12" bestFit="1" customWidth="1"/>
    <col min="20" max="20" width="3.7109375" style="13" bestFit="1" customWidth="1"/>
    <col min="21" max="21" width="9.00390625" style="7" bestFit="1" customWidth="1"/>
    <col min="22" max="22" width="6.7109375" style="14" bestFit="1" customWidth="1"/>
    <col min="23" max="23" width="3.00390625" style="66" customWidth="1"/>
    <col min="24" max="24" width="9.140625" style="1" bestFit="1" customWidth="1"/>
    <col min="25" max="25" width="5.57421875" style="1" bestFit="1" customWidth="1"/>
    <col min="26" max="16384" width="4.57421875" style="1" customWidth="1"/>
  </cols>
  <sheetData>
    <row r="1" spans="1:23" s="34" customFormat="1" ht="12.75">
      <c r="A1" s="15" t="s">
        <v>0</v>
      </c>
      <c r="B1" s="101" t="s">
        <v>6</v>
      </c>
      <c r="C1" s="101"/>
      <c r="D1" s="16"/>
      <c r="E1" s="77"/>
      <c r="F1" s="16"/>
      <c r="G1" s="17"/>
      <c r="H1" s="17"/>
      <c r="I1" s="17"/>
      <c r="J1" s="90" t="s">
        <v>3</v>
      </c>
      <c r="K1" s="91"/>
      <c r="L1" s="91"/>
      <c r="M1" s="91"/>
      <c r="N1" s="91"/>
      <c r="O1" s="91"/>
      <c r="P1" s="91"/>
      <c r="Q1" s="91"/>
      <c r="R1" s="91"/>
      <c r="S1" s="91"/>
      <c r="T1" s="91"/>
      <c r="U1" s="91"/>
      <c r="V1" s="91"/>
      <c r="W1" s="92"/>
    </row>
    <row r="2" spans="1:23" s="34" customFormat="1" ht="12.75">
      <c r="A2" s="15"/>
      <c r="B2" s="102" t="s">
        <v>2</v>
      </c>
      <c r="C2" s="103"/>
      <c r="D2" s="18"/>
      <c r="E2" s="78"/>
      <c r="F2" s="18"/>
      <c r="G2" s="19"/>
      <c r="H2" s="19"/>
      <c r="I2" s="20"/>
      <c r="J2" s="93"/>
      <c r="K2" s="93"/>
      <c r="L2" s="93"/>
      <c r="M2" s="93"/>
      <c r="N2" s="93"/>
      <c r="O2" s="93"/>
      <c r="P2" s="93"/>
      <c r="Q2" s="93"/>
      <c r="R2" s="93"/>
      <c r="S2" s="93"/>
      <c r="T2" s="93"/>
      <c r="U2" s="93"/>
      <c r="V2" s="93"/>
      <c r="W2" s="92"/>
    </row>
    <row r="3" spans="1:23" s="34" customFormat="1" ht="12">
      <c r="A3" s="15"/>
      <c r="B3" s="97" t="s">
        <v>93</v>
      </c>
      <c r="C3" s="97"/>
      <c r="D3" s="21"/>
      <c r="E3" s="79"/>
      <c r="F3" s="21"/>
      <c r="G3" s="22"/>
      <c r="H3" s="22"/>
      <c r="I3" s="22"/>
      <c r="J3" s="94"/>
      <c r="K3" s="94"/>
      <c r="L3" s="94"/>
      <c r="M3" s="94"/>
      <c r="N3" s="94"/>
      <c r="O3" s="94"/>
      <c r="P3" s="94"/>
      <c r="Q3" s="94"/>
      <c r="R3" s="94"/>
      <c r="S3" s="94"/>
      <c r="T3" s="94"/>
      <c r="U3" s="94"/>
      <c r="V3" s="94"/>
      <c r="W3" s="95"/>
    </row>
    <row r="4" spans="1:23" s="24" customFormat="1" ht="11.25">
      <c r="A4" s="23"/>
      <c r="B4" s="35"/>
      <c r="C4" s="36"/>
      <c r="D4" s="36"/>
      <c r="E4" s="80"/>
      <c r="F4" s="37"/>
      <c r="G4" s="37"/>
      <c r="H4" s="37"/>
      <c r="I4" s="37"/>
      <c r="J4" s="86" t="s">
        <v>7</v>
      </c>
      <c r="K4" s="87"/>
      <c r="L4" s="98" t="s">
        <v>8</v>
      </c>
      <c r="M4" s="99"/>
      <c r="N4" s="98" t="s">
        <v>9</v>
      </c>
      <c r="O4" s="99"/>
      <c r="P4" s="98" t="s">
        <v>10</v>
      </c>
      <c r="Q4" s="100"/>
      <c r="R4" s="100"/>
      <c r="S4" s="84"/>
      <c r="T4" s="84"/>
      <c r="U4" s="96" t="s">
        <v>11</v>
      </c>
      <c r="V4" s="96"/>
      <c r="W4" s="88" t="s">
        <v>27</v>
      </c>
    </row>
    <row r="5" spans="1:23" s="26" customFormat="1" ht="45.75">
      <c r="A5" s="25"/>
      <c r="B5" s="38"/>
      <c r="C5" s="39" t="s">
        <v>12</v>
      </c>
      <c r="D5" s="39" t="s">
        <v>13</v>
      </c>
      <c r="E5" s="81" t="s">
        <v>14</v>
      </c>
      <c r="F5" s="42" t="s">
        <v>15</v>
      </c>
      <c r="G5" s="40" t="s">
        <v>16</v>
      </c>
      <c r="H5" s="40" t="s">
        <v>17</v>
      </c>
      <c r="I5" s="40" t="s">
        <v>18</v>
      </c>
      <c r="J5" s="41" t="s">
        <v>19</v>
      </c>
      <c r="K5" s="43" t="s">
        <v>20</v>
      </c>
      <c r="L5" s="44" t="s">
        <v>19</v>
      </c>
      <c r="M5" s="45" t="s">
        <v>20</v>
      </c>
      <c r="N5" s="44" t="s">
        <v>19</v>
      </c>
      <c r="O5" s="45" t="s">
        <v>20</v>
      </c>
      <c r="P5" s="44" t="s">
        <v>24</v>
      </c>
      <c r="Q5" s="45" t="s">
        <v>20</v>
      </c>
      <c r="R5" s="46" t="s">
        <v>21</v>
      </c>
      <c r="S5" s="45" t="s">
        <v>22</v>
      </c>
      <c r="T5" s="46" t="s">
        <v>26</v>
      </c>
      <c r="U5" s="44" t="s">
        <v>19</v>
      </c>
      <c r="V5" s="45" t="s">
        <v>20</v>
      </c>
      <c r="W5" s="89"/>
    </row>
    <row r="6" ht="11.25">
      <c r="T6" s="62">
        <f>IF(S6&lt;&gt;0,-(S6-Q6)/S6,"")</f>
      </c>
    </row>
    <row r="7" spans="1:24" s="29" customFormat="1" ht="11.25">
      <c r="A7" s="31">
        <v>1</v>
      </c>
      <c r="B7" s="83" t="s">
        <v>23</v>
      </c>
      <c r="C7" s="50" t="s">
        <v>98</v>
      </c>
      <c r="D7" s="55" t="s">
        <v>98</v>
      </c>
      <c r="E7" s="76">
        <v>42419</v>
      </c>
      <c r="F7" s="52" t="s">
        <v>53</v>
      </c>
      <c r="G7" s="56">
        <v>369</v>
      </c>
      <c r="H7" s="67">
        <v>1226</v>
      </c>
      <c r="I7" s="54">
        <v>1</v>
      </c>
      <c r="J7" s="64">
        <v>1863817</v>
      </c>
      <c r="K7" s="65">
        <v>154580</v>
      </c>
      <c r="L7" s="64">
        <v>3108487</v>
      </c>
      <c r="M7" s="65">
        <v>254505</v>
      </c>
      <c r="N7" s="64">
        <v>3565681</v>
      </c>
      <c r="O7" s="65">
        <v>296980</v>
      </c>
      <c r="P7" s="58">
        <f aca="true" t="shared" si="0" ref="P7:P38">J7+L7+N7</f>
        <v>8537985</v>
      </c>
      <c r="Q7" s="59">
        <f aca="true" t="shared" si="1" ref="Q7:Q38">K7+M7+O7</f>
        <v>706065</v>
      </c>
      <c r="R7" s="60">
        <f>Q7/H7</f>
        <v>575.9094616639478</v>
      </c>
      <c r="S7" s="61"/>
      <c r="T7" s="62"/>
      <c r="U7" s="68">
        <v>8357985</v>
      </c>
      <c r="V7" s="69">
        <v>706065</v>
      </c>
      <c r="W7" s="104">
        <v>2429</v>
      </c>
      <c r="X7" s="28"/>
    </row>
    <row r="8" spans="1:24" s="29" customFormat="1" ht="11.25">
      <c r="A8" s="31">
        <v>2</v>
      </c>
      <c r="B8" s="30"/>
      <c r="C8" s="50" t="s">
        <v>90</v>
      </c>
      <c r="D8" s="55" t="s">
        <v>90</v>
      </c>
      <c r="E8" s="76">
        <v>42412</v>
      </c>
      <c r="F8" s="52" t="s">
        <v>4</v>
      </c>
      <c r="G8" s="56">
        <v>243</v>
      </c>
      <c r="H8" s="67">
        <v>264</v>
      </c>
      <c r="I8" s="54">
        <v>2</v>
      </c>
      <c r="J8" s="64">
        <v>581845.96</v>
      </c>
      <c r="K8" s="65">
        <v>43346</v>
      </c>
      <c r="L8" s="64">
        <v>1010897.34</v>
      </c>
      <c r="M8" s="65">
        <v>77260</v>
      </c>
      <c r="N8" s="64">
        <v>909394.93</v>
      </c>
      <c r="O8" s="65">
        <v>69727</v>
      </c>
      <c r="P8" s="58">
        <f t="shared" si="0"/>
        <v>2502138.23</v>
      </c>
      <c r="Q8" s="59">
        <f t="shared" si="1"/>
        <v>190333</v>
      </c>
      <c r="R8" s="60">
        <f>Q8/H8</f>
        <v>720.9583333333334</v>
      </c>
      <c r="S8" s="61">
        <v>348292</v>
      </c>
      <c r="T8" s="62">
        <f>IF(S8&lt;&gt;0,-(S8-Q8)/S8,"")</f>
        <v>-0.4535246287597763</v>
      </c>
      <c r="U8" s="68">
        <v>9532199.21</v>
      </c>
      <c r="V8" s="69">
        <v>737908</v>
      </c>
      <c r="W8" s="104">
        <v>2408</v>
      </c>
      <c r="X8" s="28"/>
    </row>
    <row r="9" spans="1:24" s="29" customFormat="1" ht="11.25">
      <c r="A9" s="31">
        <v>3</v>
      </c>
      <c r="B9" s="30"/>
      <c r="C9" s="50" t="s">
        <v>72</v>
      </c>
      <c r="D9" s="55" t="s">
        <v>72</v>
      </c>
      <c r="E9" s="76">
        <v>42391</v>
      </c>
      <c r="F9" s="52" t="s">
        <v>52</v>
      </c>
      <c r="G9" s="56">
        <v>280</v>
      </c>
      <c r="H9" s="67">
        <v>285</v>
      </c>
      <c r="I9" s="54">
        <v>5</v>
      </c>
      <c r="J9" s="64">
        <v>129443</v>
      </c>
      <c r="K9" s="65">
        <v>11147</v>
      </c>
      <c r="L9" s="64">
        <v>309567</v>
      </c>
      <c r="M9" s="65">
        <v>26144</v>
      </c>
      <c r="N9" s="64">
        <v>361490</v>
      </c>
      <c r="O9" s="65">
        <v>30394</v>
      </c>
      <c r="P9" s="58">
        <f t="shared" si="0"/>
        <v>800500</v>
      </c>
      <c r="Q9" s="59">
        <f t="shared" si="1"/>
        <v>67685</v>
      </c>
      <c r="R9" s="60">
        <f>Q9/H9</f>
        <v>237.49122807017545</v>
      </c>
      <c r="S9" s="61">
        <v>173407</v>
      </c>
      <c r="T9" s="62">
        <f>IF(S9&lt;&gt;0,-(S9-Q9)/S9,"")</f>
        <v>-0.6096755032957147</v>
      </c>
      <c r="U9" s="68">
        <v>21624548</v>
      </c>
      <c r="V9" s="69">
        <v>1896760</v>
      </c>
      <c r="W9" s="104">
        <v>2395</v>
      </c>
      <c r="X9" s="28"/>
    </row>
    <row r="10" spans="1:24" s="29" customFormat="1" ht="11.25">
      <c r="A10" s="31">
        <v>4</v>
      </c>
      <c r="B10" s="30"/>
      <c r="C10" s="49" t="s">
        <v>76</v>
      </c>
      <c r="D10" s="51" t="s">
        <v>76</v>
      </c>
      <c r="E10" s="63">
        <v>42398</v>
      </c>
      <c r="F10" s="52" t="s">
        <v>5</v>
      </c>
      <c r="G10" s="53">
        <v>307</v>
      </c>
      <c r="H10" s="67">
        <v>247</v>
      </c>
      <c r="I10" s="54">
        <v>4</v>
      </c>
      <c r="J10" s="64">
        <v>164781.38</v>
      </c>
      <c r="K10" s="65">
        <v>12757</v>
      </c>
      <c r="L10" s="64">
        <v>305189.47</v>
      </c>
      <c r="M10" s="65">
        <v>23309</v>
      </c>
      <c r="N10" s="64">
        <v>327097</v>
      </c>
      <c r="O10" s="65">
        <v>25096</v>
      </c>
      <c r="P10" s="58">
        <f t="shared" si="0"/>
        <v>797067.85</v>
      </c>
      <c r="Q10" s="59">
        <f t="shared" si="1"/>
        <v>61162</v>
      </c>
      <c r="R10" s="60">
        <f>Q10/H10</f>
        <v>247.61943319838056</v>
      </c>
      <c r="S10" s="61">
        <v>121340</v>
      </c>
      <c r="T10" s="62">
        <f>IF(S10&lt;&gt;0,-(S10-Q10)/S10,"")</f>
        <v>-0.49594527773199276</v>
      </c>
      <c r="U10" s="70">
        <v>10471456.58</v>
      </c>
      <c r="V10" s="71">
        <v>870125</v>
      </c>
      <c r="W10" s="104">
        <v>2397</v>
      </c>
      <c r="X10" s="28"/>
    </row>
    <row r="11" spans="1:24" s="29" customFormat="1" ht="11.25">
      <c r="A11" s="31">
        <v>5</v>
      </c>
      <c r="B11" s="30"/>
      <c r="C11" s="49" t="s">
        <v>83</v>
      </c>
      <c r="D11" s="51" t="s">
        <v>83</v>
      </c>
      <c r="E11" s="63">
        <v>42412</v>
      </c>
      <c r="F11" s="52" t="s">
        <v>56</v>
      </c>
      <c r="G11" s="53">
        <v>220</v>
      </c>
      <c r="H11" s="67">
        <v>180</v>
      </c>
      <c r="I11" s="54">
        <v>2</v>
      </c>
      <c r="J11" s="64">
        <v>95759.92</v>
      </c>
      <c r="K11" s="65">
        <v>7642</v>
      </c>
      <c r="L11" s="64">
        <v>162922.36</v>
      </c>
      <c r="M11" s="65">
        <v>13040</v>
      </c>
      <c r="N11" s="64">
        <v>186484</v>
      </c>
      <c r="O11" s="65">
        <v>14763</v>
      </c>
      <c r="P11" s="58">
        <f t="shared" si="0"/>
        <v>445166.27999999997</v>
      </c>
      <c r="Q11" s="59">
        <f t="shared" si="1"/>
        <v>35445</v>
      </c>
      <c r="R11" s="60">
        <f>Q11/H11</f>
        <v>196.91666666666666</v>
      </c>
      <c r="S11" s="61">
        <v>74045</v>
      </c>
      <c r="T11" s="62">
        <f>IF(S11&lt;&gt;0,-(S11-Q11)/S11,"")</f>
        <v>-0.5213046120602336</v>
      </c>
      <c r="U11" s="68">
        <v>1836546.78</v>
      </c>
      <c r="V11" s="69">
        <v>154474</v>
      </c>
      <c r="W11" s="104">
        <v>2421</v>
      </c>
      <c r="X11" s="28"/>
    </row>
    <row r="12" spans="1:24" s="29" customFormat="1" ht="11.25">
      <c r="A12" s="31">
        <v>6</v>
      </c>
      <c r="B12" s="30"/>
      <c r="C12" s="50" t="s">
        <v>82</v>
      </c>
      <c r="D12" s="55" t="s">
        <v>82</v>
      </c>
      <c r="E12" s="76">
        <v>42405</v>
      </c>
      <c r="F12" s="52" t="s">
        <v>52</v>
      </c>
      <c r="G12" s="56">
        <v>215</v>
      </c>
      <c r="H12" s="67">
        <v>183</v>
      </c>
      <c r="I12" s="54">
        <v>3</v>
      </c>
      <c r="J12" s="64">
        <v>60539</v>
      </c>
      <c r="K12" s="65">
        <v>4365</v>
      </c>
      <c r="L12" s="64">
        <v>130322</v>
      </c>
      <c r="M12" s="65">
        <v>9343</v>
      </c>
      <c r="N12" s="64">
        <v>144210</v>
      </c>
      <c r="O12" s="65">
        <v>10564</v>
      </c>
      <c r="P12" s="58">
        <f t="shared" si="0"/>
        <v>335071</v>
      </c>
      <c r="Q12" s="59">
        <f t="shared" si="1"/>
        <v>24272</v>
      </c>
      <c r="R12" s="60">
        <f>Q12/H12</f>
        <v>132.63387978142077</v>
      </c>
      <c r="S12" s="61">
        <v>77729</v>
      </c>
      <c r="T12" s="62">
        <f>IF(S12&lt;&gt;0,-(S12-Q12)/S12,"")</f>
        <v>-0.6877355941797785</v>
      </c>
      <c r="U12" s="68">
        <v>4215902</v>
      </c>
      <c r="V12" s="69">
        <v>331234</v>
      </c>
      <c r="W12" s="104">
        <v>2410</v>
      </c>
      <c r="X12" s="28"/>
    </row>
    <row r="13" spans="1:24" s="29" customFormat="1" ht="11.25">
      <c r="A13" s="31">
        <v>7</v>
      </c>
      <c r="B13" s="30"/>
      <c r="C13" s="50" t="s">
        <v>70</v>
      </c>
      <c r="D13" s="55" t="s">
        <v>71</v>
      </c>
      <c r="E13" s="76">
        <v>42391</v>
      </c>
      <c r="F13" s="52" t="s">
        <v>4</v>
      </c>
      <c r="G13" s="56">
        <v>136</v>
      </c>
      <c r="H13" s="67">
        <v>52</v>
      </c>
      <c r="I13" s="54">
        <v>5</v>
      </c>
      <c r="J13" s="64">
        <v>56206</v>
      </c>
      <c r="K13" s="65">
        <v>3535</v>
      </c>
      <c r="L13" s="64">
        <v>94766</v>
      </c>
      <c r="M13" s="65">
        <v>5861</v>
      </c>
      <c r="N13" s="64">
        <v>100036.5</v>
      </c>
      <c r="O13" s="65">
        <v>6518</v>
      </c>
      <c r="P13" s="58">
        <f t="shared" si="0"/>
        <v>251008.5</v>
      </c>
      <c r="Q13" s="59">
        <f t="shared" si="1"/>
        <v>15914</v>
      </c>
      <c r="R13" s="60">
        <f>Q13/H13</f>
        <v>306.03846153846155</v>
      </c>
      <c r="S13" s="61">
        <v>33567</v>
      </c>
      <c r="T13" s="62">
        <f>IF(S13&lt;&gt;0,-(S13-Q13)/S13,"")</f>
        <v>-0.525903417046504</v>
      </c>
      <c r="U13" s="68">
        <v>7796233.86</v>
      </c>
      <c r="V13" s="69">
        <v>559770</v>
      </c>
      <c r="W13" s="104">
        <v>2396</v>
      </c>
      <c r="X13" s="28"/>
    </row>
    <row r="14" spans="1:24" s="29" customFormat="1" ht="11.25">
      <c r="A14" s="31">
        <v>8</v>
      </c>
      <c r="B14" s="83" t="s">
        <v>23</v>
      </c>
      <c r="C14" s="49" t="s">
        <v>94</v>
      </c>
      <c r="D14" s="51" t="s">
        <v>95</v>
      </c>
      <c r="E14" s="63">
        <v>42419</v>
      </c>
      <c r="F14" s="52" t="s">
        <v>56</v>
      </c>
      <c r="G14" s="53">
        <v>97</v>
      </c>
      <c r="H14" s="67">
        <v>97</v>
      </c>
      <c r="I14" s="54">
        <v>1</v>
      </c>
      <c r="J14" s="64">
        <v>14379</v>
      </c>
      <c r="K14" s="65">
        <v>1203</v>
      </c>
      <c r="L14" s="64">
        <v>102689.4</v>
      </c>
      <c r="M14" s="65">
        <v>8170</v>
      </c>
      <c r="N14" s="64">
        <v>125926.5</v>
      </c>
      <c r="O14" s="65">
        <v>10221</v>
      </c>
      <c r="P14" s="58">
        <f t="shared" si="0"/>
        <v>242994.9</v>
      </c>
      <c r="Q14" s="59">
        <f t="shared" si="1"/>
        <v>19594</v>
      </c>
      <c r="R14" s="60">
        <f>Q14/H14</f>
        <v>202</v>
      </c>
      <c r="S14" s="61"/>
      <c r="T14" s="62"/>
      <c r="U14" s="68">
        <v>242994.9</v>
      </c>
      <c r="V14" s="69">
        <v>19594</v>
      </c>
      <c r="W14" s="104">
        <v>2439</v>
      </c>
      <c r="X14" s="28"/>
    </row>
    <row r="15" spans="1:24" s="29" customFormat="1" ht="11.25">
      <c r="A15" s="31">
        <v>9</v>
      </c>
      <c r="B15" s="30"/>
      <c r="C15" s="49" t="s">
        <v>59</v>
      </c>
      <c r="D15" s="51" t="s">
        <v>59</v>
      </c>
      <c r="E15" s="63">
        <v>42384</v>
      </c>
      <c r="F15" s="52" t="s">
        <v>5</v>
      </c>
      <c r="G15" s="53">
        <v>340</v>
      </c>
      <c r="H15" s="67">
        <v>137</v>
      </c>
      <c r="I15" s="54">
        <v>6</v>
      </c>
      <c r="J15" s="64">
        <v>28700.12</v>
      </c>
      <c r="K15" s="65">
        <v>2565</v>
      </c>
      <c r="L15" s="64">
        <v>71895.92</v>
      </c>
      <c r="M15" s="65">
        <v>6399</v>
      </c>
      <c r="N15" s="64">
        <v>78059.5</v>
      </c>
      <c r="O15" s="65">
        <v>6789</v>
      </c>
      <c r="P15" s="58">
        <f t="shared" si="0"/>
        <v>178655.53999999998</v>
      </c>
      <c r="Q15" s="59">
        <f t="shared" si="1"/>
        <v>15753</v>
      </c>
      <c r="R15" s="60">
        <f>Q15/H15</f>
        <v>114.98540145985402</v>
      </c>
      <c r="S15" s="61">
        <v>82408</v>
      </c>
      <c r="T15" s="62">
        <f>IF(S15&lt;&gt;0,-(S15-Q15)/S15,"")</f>
        <v>-0.8088413746238229</v>
      </c>
      <c r="U15" s="70">
        <v>22866640.29</v>
      </c>
      <c r="V15" s="71">
        <v>2040323</v>
      </c>
      <c r="W15" s="104">
        <v>2402</v>
      </c>
      <c r="X15" s="28"/>
    </row>
    <row r="16" spans="1:24" s="29" customFormat="1" ht="11.25">
      <c r="A16" s="31">
        <v>10</v>
      </c>
      <c r="B16" s="30"/>
      <c r="C16" s="49" t="s">
        <v>81</v>
      </c>
      <c r="D16" s="51" t="s">
        <v>81</v>
      </c>
      <c r="E16" s="63">
        <v>42405</v>
      </c>
      <c r="F16" s="52" t="s">
        <v>1</v>
      </c>
      <c r="G16" s="53">
        <v>200</v>
      </c>
      <c r="H16" s="67">
        <v>110</v>
      </c>
      <c r="I16" s="54">
        <v>3</v>
      </c>
      <c r="J16" s="64">
        <v>19096</v>
      </c>
      <c r="K16" s="65">
        <v>1832</v>
      </c>
      <c r="L16" s="64">
        <v>35684</v>
      </c>
      <c r="M16" s="65">
        <v>3350</v>
      </c>
      <c r="N16" s="64">
        <v>53450</v>
      </c>
      <c r="O16" s="65">
        <v>4928</v>
      </c>
      <c r="P16" s="58">
        <f t="shared" si="0"/>
        <v>108230</v>
      </c>
      <c r="Q16" s="59">
        <f t="shared" si="1"/>
        <v>10110</v>
      </c>
      <c r="R16" s="60">
        <f>Q16/H16</f>
        <v>91.9090909090909</v>
      </c>
      <c r="S16" s="61">
        <v>57091</v>
      </c>
      <c r="T16" s="62">
        <f>IF(S16&lt;&gt;0,-(S16-Q16)/S16,"")</f>
        <v>-0.8229142947224606</v>
      </c>
      <c r="U16" s="72">
        <v>2834413</v>
      </c>
      <c r="V16" s="73">
        <v>254008</v>
      </c>
      <c r="W16" s="104">
        <v>2383</v>
      </c>
      <c r="X16" s="28"/>
    </row>
    <row r="17" spans="1:24" s="29" customFormat="1" ht="11.25">
      <c r="A17" s="31">
        <v>11</v>
      </c>
      <c r="B17" s="30"/>
      <c r="C17" s="50" t="s">
        <v>91</v>
      </c>
      <c r="D17" s="55" t="s">
        <v>92</v>
      </c>
      <c r="E17" s="76">
        <v>42412</v>
      </c>
      <c r="F17" s="52" t="s">
        <v>52</v>
      </c>
      <c r="G17" s="56">
        <v>43</v>
      </c>
      <c r="H17" s="67">
        <v>32</v>
      </c>
      <c r="I17" s="54">
        <v>2</v>
      </c>
      <c r="J17" s="64">
        <v>24400</v>
      </c>
      <c r="K17" s="65">
        <v>1380</v>
      </c>
      <c r="L17" s="64">
        <v>33313</v>
      </c>
      <c r="M17" s="65">
        <v>1818</v>
      </c>
      <c r="N17" s="64">
        <v>33372</v>
      </c>
      <c r="O17" s="65">
        <v>1879</v>
      </c>
      <c r="P17" s="58">
        <f t="shared" si="0"/>
        <v>91085</v>
      </c>
      <c r="Q17" s="59">
        <f t="shared" si="1"/>
        <v>5077</v>
      </c>
      <c r="R17" s="60">
        <f>Q17/H17</f>
        <v>158.65625</v>
      </c>
      <c r="S17" s="61">
        <v>8399</v>
      </c>
      <c r="T17" s="62">
        <f>IF(S17&lt;&gt;0,-(S17-Q17)/S17,"")</f>
        <v>-0.3955232765805453</v>
      </c>
      <c r="U17" s="68">
        <v>301780</v>
      </c>
      <c r="V17" s="69">
        <v>18743</v>
      </c>
      <c r="W17" s="104">
        <v>2425</v>
      </c>
      <c r="X17" s="28"/>
    </row>
    <row r="18" spans="1:24" s="29" customFormat="1" ht="11.25">
      <c r="A18" s="31">
        <v>12</v>
      </c>
      <c r="B18" s="83" t="s">
        <v>23</v>
      </c>
      <c r="C18" s="49" t="s">
        <v>97</v>
      </c>
      <c r="D18" s="51" t="s">
        <v>96</v>
      </c>
      <c r="E18" s="63">
        <v>42419</v>
      </c>
      <c r="F18" s="52" t="s">
        <v>25</v>
      </c>
      <c r="G18" s="53">
        <v>20</v>
      </c>
      <c r="H18" s="67">
        <v>20</v>
      </c>
      <c r="I18" s="54">
        <v>1</v>
      </c>
      <c r="J18" s="64">
        <v>19518.21</v>
      </c>
      <c r="K18" s="65">
        <v>1070</v>
      </c>
      <c r="L18" s="64">
        <v>34246.1</v>
      </c>
      <c r="M18" s="65">
        <v>1938</v>
      </c>
      <c r="N18" s="64">
        <v>34628.5</v>
      </c>
      <c r="O18" s="65">
        <v>2013</v>
      </c>
      <c r="P18" s="58">
        <f t="shared" si="0"/>
        <v>88392.81</v>
      </c>
      <c r="Q18" s="59">
        <f t="shared" si="1"/>
        <v>5021</v>
      </c>
      <c r="R18" s="60">
        <f>Q18/H18</f>
        <v>251.05</v>
      </c>
      <c r="S18" s="61"/>
      <c r="T18" s="62"/>
      <c r="U18" s="70">
        <v>88392.81</v>
      </c>
      <c r="V18" s="71">
        <v>5021</v>
      </c>
      <c r="W18" s="104">
        <v>2416</v>
      </c>
      <c r="X18" s="28"/>
    </row>
    <row r="19" spans="1:24" s="29" customFormat="1" ht="11.25">
      <c r="A19" s="31">
        <v>13</v>
      </c>
      <c r="B19" s="30"/>
      <c r="C19" s="50" t="s">
        <v>62</v>
      </c>
      <c r="D19" s="55" t="s">
        <v>61</v>
      </c>
      <c r="E19" s="76">
        <v>42384</v>
      </c>
      <c r="F19" s="52" t="s">
        <v>52</v>
      </c>
      <c r="G19" s="56">
        <v>193</v>
      </c>
      <c r="H19" s="67">
        <v>43</v>
      </c>
      <c r="I19" s="54">
        <v>6</v>
      </c>
      <c r="J19" s="64">
        <v>5845</v>
      </c>
      <c r="K19" s="65">
        <v>922</v>
      </c>
      <c r="L19" s="64">
        <v>16006</v>
      </c>
      <c r="M19" s="65">
        <v>1386</v>
      </c>
      <c r="N19" s="64">
        <v>21954</v>
      </c>
      <c r="O19" s="65">
        <v>1904</v>
      </c>
      <c r="P19" s="58">
        <f t="shared" si="0"/>
        <v>43805</v>
      </c>
      <c r="Q19" s="59">
        <f t="shared" si="1"/>
        <v>4212</v>
      </c>
      <c r="R19" s="60">
        <f>Q19/H19</f>
        <v>97.95348837209302</v>
      </c>
      <c r="S19" s="61">
        <v>29854</v>
      </c>
      <c r="T19" s="62">
        <f>IF(S19&lt;&gt;0,-(S19-Q19)/S19,"")</f>
        <v>-0.8589133784417499</v>
      </c>
      <c r="U19" s="68">
        <v>8797528</v>
      </c>
      <c r="V19" s="69">
        <v>706192</v>
      </c>
      <c r="W19" s="104">
        <v>1400</v>
      </c>
      <c r="X19" s="28"/>
    </row>
    <row r="20" spans="1:24" s="29" customFormat="1" ht="11.25">
      <c r="A20" s="31">
        <v>14</v>
      </c>
      <c r="B20" s="27"/>
      <c r="C20" s="50" t="s">
        <v>74</v>
      </c>
      <c r="D20" s="55" t="s">
        <v>74</v>
      </c>
      <c r="E20" s="76">
        <v>42398</v>
      </c>
      <c r="F20" s="52" t="s">
        <v>53</v>
      </c>
      <c r="G20" s="56">
        <v>278</v>
      </c>
      <c r="H20" s="67">
        <v>32</v>
      </c>
      <c r="I20" s="54">
        <v>4</v>
      </c>
      <c r="J20" s="64">
        <v>7145</v>
      </c>
      <c r="K20" s="65">
        <v>649</v>
      </c>
      <c r="L20" s="64">
        <v>14014</v>
      </c>
      <c r="M20" s="65">
        <v>1222</v>
      </c>
      <c r="N20" s="64">
        <v>16253</v>
      </c>
      <c r="O20" s="65">
        <v>1380</v>
      </c>
      <c r="P20" s="58">
        <f t="shared" si="0"/>
        <v>37412</v>
      </c>
      <c r="Q20" s="59">
        <f t="shared" si="1"/>
        <v>3251</v>
      </c>
      <c r="R20" s="60">
        <f>Q20/H20</f>
        <v>101.59375</v>
      </c>
      <c r="S20" s="61">
        <v>27482</v>
      </c>
      <c r="T20" s="62">
        <f>IF(S20&lt;&gt;0,-(S20-Q20)/S20,"")</f>
        <v>-0.8817043883269049</v>
      </c>
      <c r="U20" s="68">
        <v>3933476</v>
      </c>
      <c r="V20" s="69">
        <v>346957</v>
      </c>
      <c r="W20" s="104">
        <v>2409</v>
      </c>
      <c r="X20" s="28"/>
    </row>
    <row r="21" spans="1:24" s="29" customFormat="1" ht="11.25">
      <c r="A21" s="31">
        <v>15</v>
      </c>
      <c r="B21" s="30"/>
      <c r="C21" s="49" t="s">
        <v>86</v>
      </c>
      <c r="D21" s="51" t="s">
        <v>86</v>
      </c>
      <c r="E21" s="63">
        <v>42412</v>
      </c>
      <c r="F21" s="52" t="s">
        <v>5</v>
      </c>
      <c r="G21" s="53">
        <v>171</v>
      </c>
      <c r="H21" s="67">
        <v>54</v>
      </c>
      <c r="I21" s="54">
        <v>2</v>
      </c>
      <c r="J21" s="64">
        <v>5135</v>
      </c>
      <c r="K21" s="65">
        <v>460</v>
      </c>
      <c r="L21" s="64">
        <v>12638.5</v>
      </c>
      <c r="M21" s="65">
        <v>1112</v>
      </c>
      <c r="N21" s="64">
        <v>13330.8</v>
      </c>
      <c r="O21" s="65">
        <v>1169</v>
      </c>
      <c r="P21" s="58">
        <f t="shared" si="0"/>
        <v>31104.3</v>
      </c>
      <c r="Q21" s="59">
        <f t="shared" si="1"/>
        <v>2741</v>
      </c>
      <c r="R21" s="60">
        <f>Q21/H21</f>
        <v>50.75925925925926</v>
      </c>
      <c r="S21" s="61">
        <v>25138</v>
      </c>
      <c r="T21" s="62">
        <f>IF(S21&lt;&gt;0,-(S21-Q21)/S21,"")</f>
        <v>-0.8909618903651841</v>
      </c>
      <c r="U21" s="70">
        <v>462632.45</v>
      </c>
      <c r="V21" s="71">
        <v>39446</v>
      </c>
      <c r="W21" s="104">
        <v>2422</v>
      </c>
      <c r="X21" s="28"/>
    </row>
    <row r="22" spans="1:24" s="29" customFormat="1" ht="11.25">
      <c r="A22" s="31">
        <v>16</v>
      </c>
      <c r="B22" s="30"/>
      <c r="C22" s="49" t="s">
        <v>79</v>
      </c>
      <c r="D22" s="51" t="s">
        <v>79</v>
      </c>
      <c r="E22" s="63">
        <v>42405</v>
      </c>
      <c r="F22" s="52" t="s">
        <v>56</v>
      </c>
      <c r="G22" s="53">
        <v>41</v>
      </c>
      <c r="H22" s="67">
        <v>10</v>
      </c>
      <c r="I22" s="54">
        <v>3</v>
      </c>
      <c r="J22" s="64">
        <v>7959</v>
      </c>
      <c r="K22" s="65">
        <v>347</v>
      </c>
      <c r="L22" s="64">
        <v>11033</v>
      </c>
      <c r="M22" s="65">
        <v>506</v>
      </c>
      <c r="N22" s="64">
        <v>9349</v>
      </c>
      <c r="O22" s="65">
        <v>444</v>
      </c>
      <c r="P22" s="58">
        <f t="shared" si="0"/>
        <v>28341</v>
      </c>
      <c r="Q22" s="59">
        <f t="shared" si="1"/>
        <v>1297</v>
      </c>
      <c r="R22" s="60">
        <f>Q22/H22</f>
        <v>129.7</v>
      </c>
      <c r="S22" s="61">
        <v>4763</v>
      </c>
      <c r="T22" s="62">
        <f>IF(S22&lt;&gt;0,-(S22-Q22)/S22,"")</f>
        <v>-0.7276926306949402</v>
      </c>
      <c r="U22" s="68">
        <v>406655.37</v>
      </c>
      <c r="V22" s="69">
        <v>25575</v>
      </c>
      <c r="W22" s="104">
        <v>2407</v>
      </c>
      <c r="X22" s="28"/>
    </row>
    <row r="23" spans="1:24" s="29" customFormat="1" ht="11.25">
      <c r="A23" s="31">
        <v>17</v>
      </c>
      <c r="B23" s="83" t="s">
        <v>23</v>
      </c>
      <c r="C23" s="49" t="s">
        <v>51</v>
      </c>
      <c r="D23" s="57" t="s">
        <v>50</v>
      </c>
      <c r="E23" s="63">
        <v>42419</v>
      </c>
      <c r="F23" s="52" t="s">
        <v>58</v>
      </c>
      <c r="G23" s="53">
        <v>7</v>
      </c>
      <c r="H23" s="67">
        <v>7</v>
      </c>
      <c r="I23" s="54">
        <v>1</v>
      </c>
      <c r="J23" s="70">
        <v>5024.0000000394</v>
      </c>
      <c r="K23" s="71">
        <v>334</v>
      </c>
      <c r="L23" s="70">
        <v>9291.49999998734</v>
      </c>
      <c r="M23" s="71">
        <v>573</v>
      </c>
      <c r="N23" s="70">
        <v>11228.9999999772</v>
      </c>
      <c r="O23" s="71">
        <v>676</v>
      </c>
      <c r="P23" s="58">
        <f t="shared" si="0"/>
        <v>25544.50000000394</v>
      </c>
      <c r="Q23" s="59">
        <f t="shared" si="1"/>
        <v>1583</v>
      </c>
      <c r="R23" s="60">
        <f>Q23/H23</f>
        <v>226.14285714285714</v>
      </c>
      <c r="S23" s="61"/>
      <c r="T23" s="62">
        <f>IF(S23&lt;&gt;0,-(S23-Q23)/S23,"")</f>
      </c>
      <c r="U23" s="70">
        <v>5744.5</v>
      </c>
      <c r="V23" s="71">
        <v>688</v>
      </c>
      <c r="W23" s="104">
        <v>2411</v>
      </c>
      <c r="X23" s="28"/>
    </row>
    <row r="24" spans="1:24" s="29" customFormat="1" ht="11.25">
      <c r="A24" s="31">
        <v>18</v>
      </c>
      <c r="B24" s="27"/>
      <c r="C24" s="50" t="s">
        <v>75</v>
      </c>
      <c r="D24" s="55" t="s">
        <v>75</v>
      </c>
      <c r="E24" s="76">
        <v>42398</v>
      </c>
      <c r="F24" s="52" t="s">
        <v>53</v>
      </c>
      <c r="G24" s="56">
        <v>16</v>
      </c>
      <c r="H24" s="67">
        <v>4</v>
      </c>
      <c r="I24" s="54">
        <v>4</v>
      </c>
      <c r="J24" s="64">
        <v>5277</v>
      </c>
      <c r="K24" s="65">
        <v>256</v>
      </c>
      <c r="L24" s="64">
        <v>8538</v>
      </c>
      <c r="M24" s="65">
        <v>404</v>
      </c>
      <c r="N24" s="64">
        <v>7612</v>
      </c>
      <c r="O24" s="65">
        <v>384</v>
      </c>
      <c r="P24" s="58">
        <f t="shared" si="0"/>
        <v>21427</v>
      </c>
      <c r="Q24" s="59">
        <f t="shared" si="1"/>
        <v>1044</v>
      </c>
      <c r="R24" s="60">
        <f>Q24/H24</f>
        <v>261</v>
      </c>
      <c r="S24" s="61">
        <v>3061</v>
      </c>
      <c r="T24" s="62">
        <f>IF(S24&lt;&gt;0,-(S24-Q24)/S24,"")</f>
        <v>-0.6589349885658281</v>
      </c>
      <c r="U24" s="68">
        <v>424287</v>
      </c>
      <c r="V24" s="69">
        <v>23420</v>
      </c>
      <c r="W24" s="104">
        <v>2415</v>
      </c>
      <c r="X24" s="28"/>
    </row>
    <row r="25" spans="1:24" s="29" customFormat="1" ht="11.25">
      <c r="A25" s="31">
        <v>19</v>
      </c>
      <c r="B25" s="30"/>
      <c r="C25" s="49" t="s">
        <v>65</v>
      </c>
      <c r="D25" s="51" t="s">
        <v>66</v>
      </c>
      <c r="E25" s="63">
        <v>42391</v>
      </c>
      <c r="F25" s="52" t="s">
        <v>5</v>
      </c>
      <c r="G25" s="53">
        <v>115</v>
      </c>
      <c r="H25" s="67">
        <v>52</v>
      </c>
      <c r="I25" s="54">
        <v>4</v>
      </c>
      <c r="J25" s="64">
        <v>2573</v>
      </c>
      <c r="K25" s="65">
        <v>392</v>
      </c>
      <c r="L25" s="64">
        <v>7830</v>
      </c>
      <c r="M25" s="65">
        <v>569</v>
      </c>
      <c r="N25" s="64">
        <v>10380.5</v>
      </c>
      <c r="O25" s="65">
        <v>779</v>
      </c>
      <c r="P25" s="58">
        <f t="shared" si="0"/>
        <v>20783.5</v>
      </c>
      <c r="Q25" s="59">
        <f t="shared" si="1"/>
        <v>1740</v>
      </c>
      <c r="R25" s="60">
        <f>Q25/H25</f>
        <v>33.46153846153846</v>
      </c>
      <c r="S25" s="61">
        <v>6143</v>
      </c>
      <c r="T25" s="62">
        <f>IF(S25&lt;&gt;0,-(S25-Q25)/S25,"")</f>
        <v>-0.7167507732378317</v>
      </c>
      <c r="U25" s="70">
        <v>1687548.42</v>
      </c>
      <c r="V25" s="71">
        <v>141683</v>
      </c>
      <c r="W25" s="104">
        <v>2398</v>
      </c>
      <c r="X25" s="28"/>
    </row>
    <row r="26" spans="1:24" s="29" customFormat="1" ht="11.25">
      <c r="A26" s="31">
        <v>20</v>
      </c>
      <c r="B26" s="30"/>
      <c r="C26" s="49" t="s">
        <v>77</v>
      </c>
      <c r="D26" s="51" t="s">
        <v>78</v>
      </c>
      <c r="E26" s="63">
        <v>42405</v>
      </c>
      <c r="F26" s="52" t="s">
        <v>54</v>
      </c>
      <c r="G26" s="53">
        <v>78</v>
      </c>
      <c r="H26" s="67">
        <v>9</v>
      </c>
      <c r="I26" s="54">
        <v>3</v>
      </c>
      <c r="J26" s="64">
        <v>2703.5</v>
      </c>
      <c r="K26" s="65">
        <v>208</v>
      </c>
      <c r="L26" s="64">
        <v>7032.5</v>
      </c>
      <c r="M26" s="65">
        <v>539</v>
      </c>
      <c r="N26" s="64">
        <v>6611.5</v>
      </c>
      <c r="O26" s="65">
        <v>646</v>
      </c>
      <c r="P26" s="58">
        <f t="shared" si="0"/>
        <v>16347.5</v>
      </c>
      <c r="Q26" s="59">
        <f t="shared" si="1"/>
        <v>1393</v>
      </c>
      <c r="R26" s="60">
        <f>Q26/H26</f>
        <v>154.77777777777777</v>
      </c>
      <c r="S26" s="61">
        <v>13755</v>
      </c>
      <c r="T26" s="62">
        <f>IF(S26&lt;&gt;0,-(S26-Q26)/S26,"")</f>
        <v>-0.8987277353689568</v>
      </c>
      <c r="U26" s="70">
        <v>980072</v>
      </c>
      <c r="V26" s="71">
        <v>76869</v>
      </c>
      <c r="W26" s="104">
        <v>2417</v>
      </c>
      <c r="X26" s="28"/>
    </row>
    <row r="27" spans="1:24" s="29" customFormat="1" ht="11.25">
      <c r="A27" s="31">
        <v>21</v>
      </c>
      <c r="B27" s="30"/>
      <c r="C27" s="49" t="s">
        <v>87</v>
      </c>
      <c r="D27" s="51" t="s">
        <v>87</v>
      </c>
      <c r="E27" s="63">
        <v>42412</v>
      </c>
      <c r="F27" s="52" t="s">
        <v>57</v>
      </c>
      <c r="G27" s="53">
        <v>71</v>
      </c>
      <c r="H27" s="67">
        <v>41</v>
      </c>
      <c r="I27" s="54">
        <v>2</v>
      </c>
      <c r="J27" s="64">
        <v>1705.5</v>
      </c>
      <c r="K27" s="65">
        <v>206</v>
      </c>
      <c r="L27" s="64">
        <v>5366</v>
      </c>
      <c r="M27" s="65">
        <v>616</v>
      </c>
      <c r="N27" s="64">
        <v>5249</v>
      </c>
      <c r="O27" s="65">
        <v>603</v>
      </c>
      <c r="P27" s="58">
        <f t="shared" si="0"/>
        <v>12320.5</v>
      </c>
      <c r="Q27" s="59">
        <f t="shared" si="1"/>
        <v>1425</v>
      </c>
      <c r="R27" s="60">
        <f>Q27/H27</f>
        <v>34.75609756097561</v>
      </c>
      <c r="S27" s="61">
        <v>4540</v>
      </c>
      <c r="T27" s="62">
        <f>IF(S27&lt;&gt;0,-(S27-Q27)/S27,"")</f>
        <v>-0.6861233480176211</v>
      </c>
      <c r="U27" s="70">
        <v>81406.5</v>
      </c>
      <c r="V27" s="71">
        <v>8248</v>
      </c>
      <c r="W27" s="104">
        <v>2432</v>
      </c>
      <c r="X27" s="28"/>
    </row>
    <row r="28" spans="1:24" s="29" customFormat="1" ht="11.25">
      <c r="A28" s="31">
        <v>22</v>
      </c>
      <c r="B28" s="30"/>
      <c r="C28" s="50" t="s">
        <v>42</v>
      </c>
      <c r="D28" s="55" t="s">
        <v>41</v>
      </c>
      <c r="E28" s="76">
        <v>42370</v>
      </c>
      <c r="F28" s="52" t="s">
        <v>4</v>
      </c>
      <c r="G28" s="56">
        <v>203</v>
      </c>
      <c r="H28" s="67">
        <v>15</v>
      </c>
      <c r="I28" s="54">
        <v>8</v>
      </c>
      <c r="J28" s="64">
        <v>2199</v>
      </c>
      <c r="K28" s="65">
        <v>263</v>
      </c>
      <c r="L28" s="64">
        <v>2313</v>
      </c>
      <c r="M28" s="65">
        <v>177</v>
      </c>
      <c r="N28" s="64">
        <v>5403</v>
      </c>
      <c r="O28" s="65">
        <v>429</v>
      </c>
      <c r="P28" s="58">
        <f t="shared" si="0"/>
        <v>9915</v>
      </c>
      <c r="Q28" s="59">
        <f t="shared" si="1"/>
        <v>869</v>
      </c>
      <c r="R28" s="60">
        <f>Q28/H28</f>
        <v>57.93333333333333</v>
      </c>
      <c r="S28" s="61">
        <v>5805</v>
      </c>
      <c r="T28" s="62">
        <f>IF(S28&lt;&gt;0,-(S28-Q28)/S28,"")</f>
        <v>-0.8503014642549527</v>
      </c>
      <c r="U28" s="68">
        <v>4686386.7</v>
      </c>
      <c r="V28" s="69">
        <v>386194</v>
      </c>
      <c r="W28" s="104">
        <v>2382</v>
      </c>
      <c r="X28" s="28"/>
    </row>
    <row r="29" spans="1:24" s="29" customFormat="1" ht="11.25">
      <c r="A29" s="31">
        <v>23</v>
      </c>
      <c r="B29" s="30"/>
      <c r="C29" s="49" t="s">
        <v>48</v>
      </c>
      <c r="D29" s="51" t="s">
        <v>48</v>
      </c>
      <c r="E29" s="63">
        <v>42377</v>
      </c>
      <c r="F29" s="52" t="s">
        <v>1</v>
      </c>
      <c r="G29" s="53">
        <v>75</v>
      </c>
      <c r="H29" s="67">
        <v>2</v>
      </c>
      <c r="I29" s="54">
        <v>7</v>
      </c>
      <c r="J29" s="64">
        <v>1749</v>
      </c>
      <c r="K29" s="65">
        <v>66</v>
      </c>
      <c r="L29" s="64">
        <v>2331</v>
      </c>
      <c r="M29" s="65">
        <v>74</v>
      </c>
      <c r="N29" s="64">
        <v>2232</v>
      </c>
      <c r="O29" s="65">
        <v>66</v>
      </c>
      <c r="P29" s="58">
        <f t="shared" si="0"/>
        <v>6312</v>
      </c>
      <c r="Q29" s="59">
        <f t="shared" si="1"/>
        <v>206</v>
      </c>
      <c r="R29" s="60">
        <f>Q29/H29</f>
        <v>103</v>
      </c>
      <c r="S29" s="61">
        <v>431</v>
      </c>
      <c r="T29" s="62">
        <f>IF(S29&lt;&gt;0,-(S29-Q29)/S29,"")</f>
        <v>-0.5220417633410673</v>
      </c>
      <c r="U29" s="72">
        <v>2005323.69</v>
      </c>
      <c r="V29" s="73">
        <v>139257</v>
      </c>
      <c r="W29" s="104">
        <v>2384</v>
      </c>
      <c r="X29" s="28"/>
    </row>
    <row r="30" spans="1:24" s="29" customFormat="1" ht="11.25">
      <c r="A30" s="31">
        <v>24</v>
      </c>
      <c r="B30" s="30"/>
      <c r="C30" s="50" t="s">
        <v>49</v>
      </c>
      <c r="D30" s="55" t="s">
        <v>49</v>
      </c>
      <c r="E30" s="76">
        <v>42377</v>
      </c>
      <c r="F30" s="52" t="s">
        <v>4</v>
      </c>
      <c r="G30" s="56">
        <v>51</v>
      </c>
      <c r="H30" s="67">
        <v>1</v>
      </c>
      <c r="I30" s="54">
        <v>7</v>
      </c>
      <c r="J30" s="64">
        <v>1610</v>
      </c>
      <c r="K30" s="65">
        <v>46</v>
      </c>
      <c r="L30" s="64">
        <v>2310</v>
      </c>
      <c r="M30" s="65">
        <v>66</v>
      </c>
      <c r="N30" s="64">
        <v>2275</v>
      </c>
      <c r="O30" s="65">
        <v>65</v>
      </c>
      <c r="P30" s="58">
        <f t="shared" si="0"/>
        <v>6195</v>
      </c>
      <c r="Q30" s="59">
        <f t="shared" si="1"/>
        <v>177</v>
      </c>
      <c r="R30" s="60">
        <f>Q30/H30</f>
        <v>177</v>
      </c>
      <c r="S30" s="61">
        <v>235</v>
      </c>
      <c r="T30" s="62">
        <f>IF(S30&lt;&gt;0,-(S30-Q30)/S30,"")</f>
        <v>-0.24680851063829787</v>
      </c>
      <c r="U30" s="68">
        <v>706909.08</v>
      </c>
      <c r="V30" s="69">
        <v>42021</v>
      </c>
      <c r="W30" s="104">
        <v>2389</v>
      </c>
      <c r="X30" s="28"/>
    </row>
    <row r="31" spans="1:24" s="29" customFormat="1" ht="11.25">
      <c r="A31" s="31">
        <v>25</v>
      </c>
      <c r="B31" s="30"/>
      <c r="C31" s="49" t="s">
        <v>60</v>
      </c>
      <c r="D31" s="51" t="s">
        <v>60</v>
      </c>
      <c r="E31" s="63">
        <v>42384</v>
      </c>
      <c r="F31" s="52" t="s">
        <v>5</v>
      </c>
      <c r="G31" s="53">
        <v>336</v>
      </c>
      <c r="H31" s="67">
        <v>6</v>
      </c>
      <c r="I31" s="54">
        <v>6</v>
      </c>
      <c r="J31" s="64">
        <v>662.5</v>
      </c>
      <c r="K31" s="65">
        <v>82</v>
      </c>
      <c r="L31" s="64">
        <v>1614.5</v>
      </c>
      <c r="M31" s="65">
        <v>205</v>
      </c>
      <c r="N31" s="64">
        <v>1419.5</v>
      </c>
      <c r="O31" s="65">
        <v>181</v>
      </c>
      <c r="P31" s="58">
        <f t="shared" si="0"/>
        <v>3696.5</v>
      </c>
      <c r="Q31" s="59">
        <f t="shared" si="1"/>
        <v>468</v>
      </c>
      <c r="R31" s="60">
        <f>Q31/H31</f>
        <v>78</v>
      </c>
      <c r="S31" s="61">
        <v>3909</v>
      </c>
      <c r="T31" s="62">
        <f>IF(S31&lt;&gt;0,-(S31-Q31)/S31,"")</f>
        <v>-0.8802762854950115</v>
      </c>
      <c r="U31" s="70">
        <v>6896297.31</v>
      </c>
      <c r="V31" s="71">
        <v>619844</v>
      </c>
      <c r="W31" s="104">
        <v>2392</v>
      </c>
      <c r="X31" s="28"/>
    </row>
    <row r="32" spans="1:24" s="29" customFormat="1" ht="11.25">
      <c r="A32" s="31">
        <v>26</v>
      </c>
      <c r="B32" s="30"/>
      <c r="C32" s="49" t="s">
        <v>84</v>
      </c>
      <c r="D32" s="57" t="s">
        <v>85</v>
      </c>
      <c r="E32" s="63">
        <v>42412</v>
      </c>
      <c r="F32" s="52" t="s">
        <v>58</v>
      </c>
      <c r="G32" s="53">
        <v>10</v>
      </c>
      <c r="H32" s="67">
        <v>10</v>
      </c>
      <c r="I32" s="54">
        <v>2</v>
      </c>
      <c r="J32" s="64">
        <v>859.999999996133</v>
      </c>
      <c r="K32" s="65">
        <v>63</v>
      </c>
      <c r="L32" s="64">
        <v>869.000000017527</v>
      </c>
      <c r="M32" s="65">
        <v>67</v>
      </c>
      <c r="N32" s="64">
        <v>934.000000023619</v>
      </c>
      <c r="O32" s="65">
        <v>70</v>
      </c>
      <c r="P32" s="58">
        <f t="shared" si="0"/>
        <v>2663.0000000372793</v>
      </c>
      <c r="Q32" s="59">
        <f t="shared" si="1"/>
        <v>200</v>
      </c>
      <c r="R32" s="60">
        <f>Q32/H32</f>
        <v>20</v>
      </c>
      <c r="S32" s="61">
        <v>704</v>
      </c>
      <c r="T32" s="62">
        <f>IF(S32&lt;&gt;0,-(S32-Q32)/S32,"")</f>
        <v>-0.7159090909090909</v>
      </c>
      <c r="U32" s="70">
        <v>11162</v>
      </c>
      <c r="V32" s="71">
        <v>1163</v>
      </c>
      <c r="W32" s="104">
        <v>2424</v>
      </c>
      <c r="X32" s="28"/>
    </row>
    <row r="33" spans="1:24" s="29" customFormat="1" ht="11.25">
      <c r="A33" s="31">
        <v>27</v>
      </c>
      <c r="B33" s="30"/>
      <c r="C33" s="50" t="s">
        <v>44</v>
      </c>
      <c r="D33" s="55" t="s">
        <v>45</v>
      </c>
      <c r="E33" s="76">
        <v>42370</v>
      </c>
      <c r="F33" s="52" t="s">
        <v>53</v>
      </c>
      <c r="G33" s="56">
        <v>53</v>
      </c>
      <c r="H33" s="67">
        <v>1</v>
      </c>
      <c r="I33" s="54">
        <v>4</v>
      </c>
      <c r="J33" s="64">
        <v>791</v>
      </c>
      <c r="K33" s="65">
        <v>146</v>
      </c>
      <c r="L33" s="64">
        <v>647</v>
      </c>
      <c r="M33" s="65">
        <v>117</v>
      </c>
      <c r="N33" s="64">
        <v>621</v>
      </c>
      <c r="O33" s="65">
        <v>182</v>
      </c>
      <c r="P33" s="58">
        <f t="shared" si="0"/>
        <v>2059</v>
      </c>
      <c r="Q33" s="59">
        <f t="shared" si="1"/>
        <v>445</v>
      </c>
      <c r="R33" s="60">
        <f>Q33/H33</f>
        <v>445</v>
      </c>
      <c r="S33" s="61">
        <v>901</v>
      </c>
      <c r="T33" s="62">
        <f>IF(S33&lt;&gt;0,-(S33-Q33)/S33,"")</f>
        <v>-0.5061043285238623</v>
      </c>
      <c r="U33" s="68">
        <v>679856</v>
      </c>
      <c r="V33" s="69">
        <v>45427</v>
      </c>
      <c r="W33" s="104">
        <v>2381</v>
      </c>
      <c r="X33" s="28"/>
    </row>
    <row r="34" spans="1:24" s="29" customFormat="1" ht="11.25">
      <c r="A34" s="31">
        <v>28</v>
      </c>
      <c r="B34" s="30"/>
      <c r="C34" s="50" t="s">
        <v>33</v>
      </c>
      <c r="D34" s="55" t="s">
        <v>34</v>
      </c>
      <c r="E34" s="76">
        <v>42321</v>
      </c>
      <c r="F34" s="52" t="s">
        <v>4</v>
      </c>
      <c r="G34" s="56">
        <v>250</v>
      </c>
      <c r="H34" s="67">
        <v>1</v>
      </c>
      <c r="I34" s="54">
        <v>14</v>
      </c>
      <c r="J34" s="64">
        <v>0</v>
      </c>
      <c r="K34" s="65">
        <v>0</v>
      </c>
      <c r="L34" s="64">
        <v>0</v>
      </c>
      <c r="M34" s="65">
        <v>0</v>
      </c>
      <c r="N34" s="64">
        <v>1787</v>
      </c>
      <c r="O34" s="65">
        <v>100</v>
      </c>
      <c r="P34" s="58">
        <f t="shared" si="0"/>
        <v>1787</v>
      </c>
      <c r="Q34" s="59">
        <f t="shared" si="1"/>
        <v>100</v>
      </c>
      <c r="R34" s="60">
        <f>Q34/H34</f>
        <v>100</v>
      </c>
      <c r="S34" s="61">
        <v>400</v>
      </c>
      <c r="T34" s="62">
        <f>IF(S34&lt;&gt;0,-(S34-Q34)/S34,"")</f>
        <v>-0.75</v>
      </c>
      <c r="U34" s="68">
        <v>2021015.12</v>
      </c>
      <c r="V34" s="69">
        <v>163402</v>
      </c>
      <c r="W34" s="104">
        <v>2326</v>
      </c>
      <c r="X34" s="28"/>
    </row>
    <row r="35" spans="1:24" s="29" customFormat="1" ht="11.25">
      <c r="A35" s="31">
        <v>29</v>
      </c>
      <c r="B35" s="30"/>
      <c r="C35" s="49" t="s">
        <v>63</v>
      </c>
      <c r="D35" s="57" t="s">
        <v>64</v>
      </c>
      <c r="E35" s="63">
        <v>42384</v>
      </c>
      <c r="F35" s="52" t="s">
        <v>58</v>
      </c>
      <c r="G35" s="53">
        <v>10</v>
      </c>
      <c r="H35" s="67">
        <v>6</v>
      </c>
      <c r="I35" s="54">
        <v>5</v>
      </c>
      <c r="J35" s="64">
        <v>165.499999992681</v>
      </c>
      <c r="K35" s="65">
        <v>11</v>
      </c>
      <c r="L35" s="64">
        <v>341.499999995479</v>
      </c>
      <c r="M35" s="65">
        <v>26</v>
      </c>
      <c r="N35" s="64">
        <v>713.000000002903</v>
      </c>
      <c r="O35" s="65">
        <v>49</v>
      </c>
      <c r="P35" s="58">
        <f t="shared" si="0"/>
        <v>1219.999999991063</v>
      </c>
      <c r="Q35" s="59">
        <f t="shared" si="1"/>
        <v>86</v>
      </c>
      <c r="R35" s="60">
        <f>Q35/H35</f>
        <v>14.333333333333334</v>
      </c>
      <c r="S35" s="61">
        <v>436</v>
      </c>
      <c r="T35" s="62">
        <f>IF(S35&lt;&gt;0,-(S35-Q35)/S35,"")</f>
        <v>-0.8027522935779816</v>
      </c>
      <c r="U35" s="70">
        <v>133374.6</v>
      </c>
      <c r="V35" s="71">
        <v>9525</v>
      </c>
      <c r="W35" s="104">
        <v>2403</v>
      </c>
      <c r="X35" s="28"/>
    </row>
    <row r="36" spans="1:24" s="29" customFormat="1" ht="11.25">
      <c r="A36" s="31">
        <v>30</v>
      </c>
      <c r="B36" s="30"/>
      <c r="C36" s="49" t="s">
        <v>67</v>
      </c>
      <c r="D36" s="51" t="s">
        <v>67</v>
      </c>
      <c r="E36" s="63">
        <v>42391</v>
      </c>
      <c r="F36" s="52" t="s">
        <v>57</v>
      </c>
      <c r="G36" s="53">
        <v>115</v>
      </c>
      <c r="H36" s="67">
        <v>11</v>
      </c>
      <c r="I36" s="54">
        <v>5</v>
      </c>
      <c r="J36" s="64">
        <v>267</v>
      </c>
      <c r="K36" s="65">
        <v>27</v>
      </c>
      <c r="L36" s="64">
        <v>434</v>
      </c>
      <c r="M36" s="65">
        <v>39</v>
      </c>
      <c r="N36" s="64">
        <v>508</v>
      </c>
      <c r="O36" s="65">
        <v>53</v>
      </c>
      <c r="P36" s="58">
        <f t="shared" si="0"/>
        <v>1209</v>
      </c>
      <c r="Q36" s="59">
        <f t="shared" si="1"/>
        <v>119</v>
      </c>
      <c r="R36" s="60">
        <f>Q36/H36</f>
        <v>10.818181818181818</v>
      </c>
      <c r="S36" s="61">
        <v>436</v>
      </c>
      <c r="T36" s="62">
        <f>IF(S36&lt;&gt;0,-(S36-Q36)/S36,"")</f>
        <v>-0.7270642201834863</v>
      </c>
      <c r="U36" s="70">
        <v>643914.3200000001</v>
      </c>
      <c r="V36" s="71">
        <v>66244</v>
      </c>
      <c r="W36" s="104">
        <v>2374</v>
      </c>
      <c r="X36" s="28"/>
    </row>
    <row r="37" spans="1:24" s="29" customFormat="1" ht="11.25">
      <c r="A37" s="31">
        <v>31</v>
      </c>
      <c r="B37" s="30"/>
      <c r="C37" s="50" t="s">
        <v>38</v>
      </c>
      <c r="D37" s="55" t="s">
        <v>39</v>
      </c>
      <c r="E37" s="76">
        <v>42355</v>
      </c>
      <c r="F37" s="52" t="s">
        <v>52</v>
      </c>
      <c r="G37" s="56">
        <v>273</v>
      </c>
      <c r="H37" s="67">
        <v>1</v>
      </c>
      <c r="I37" s="54">
        <v>10</v>
      </c>
      <c r="J37" s="64">
        <v>285</v>
      </c>
      <c r="K37" s="65">
        <v>36</v>
      </c>
      <c r="L37" s="64">
        <v>453</v>
      </c>
      <c r="M37" s="65">
        <v>60</v>
      </c>
      <c r="N37" s="64">
        <v>470</v>
      </c>
      <c r="O37" s="65">
        <v>53</v>
      </c>
      <c r="P37" s="58">
        <f t="shared" si="0"/>
        <v>1208</v>
      </c>
      <c r="Q37" s="59">
        <f t="shared" si="1"/>
        <v>149</v>
      </c>
      <c r="R37" s="60">
        <f>Q37/H37</f>
        <v>149</v>
      </c>
      <c r="S37" s="61">
        <v>229</v>
      </c>
      <c r="T37" s="62">
        <f>IF(S37&lt;&gt;0,-(S37-Q37)/S37,"")</f>
        <v>-0.34934497816593885</v>
      </c>
      <c r="U37" s="68">
        <v>17170095</v>
      </c>
      <c r="V37" s="69">
        <v>1149225</v>
      </c>
      <c r="W37" s="104">
        <v>2362</v>
      </c>
      <c r="X37" s="28"/>
    </row>
    <row r="38" spans="1:24" s="29" customFormat="1" ht="11.25">
      <c r="A38" s="31">
        <v>32</v>
      </c>
      <c r="B38" s="30"/>
      <c r="C38" s="50" t="s">
        <v>36</v>
      </c>
      <c r="D38" s="55" t="s">
        <v>35</v>
      </c>
      <c r="E38" s="76">
        <v>42335</v>
      </c>
      <c r="F38" s="52" t="s">
        <v>4</v>
      </c>
      <c r="G38" s="56">
        <v>137</v>
      </c>
      <c r="H38" s="67">
        <v>1</v>
      </c>
      <c r="I38" s="54">
        <v>8</v>
      </c>
      <c r="J38" s="64">
        <v>0</v>
      </c>
      <c r="K38" s="65">
        <v>0</v>
      </c>
      <c r="L38" s="64">
        <v>0</v>
      </c>
      <c r="M38" s="65">
        <v>0</v>
      </c>
      <c r="N38" s="64">
        <v>1187</v>
      </c>
      <c r="O38" s="65">
        <v>100</v>
      </c>
      <c r="P38" s="58">
        <f t="shared" si="0"/>
        <v>1187</v>
      </c>
      <c r="Q38" s="59">
        <f t="shared" si="1"/>
        <v>100</v>
      </c>
      <c r="R38" s="60">
        <f>Q38/H38</f>
        <v>100</v>
      </c>
      <c r="S38" s="61">
        <v>978</v>
      </c>
      <c r="T38" s="62">
        <f>IF(S38&lt;&gt;0,-(S38-Q38)/S38,"")</f>
        <v>-0.8977505112474438</v>
      </c>
      <c r="U38" s="68">
        <v>2598751.78</v>
      </c>
      <c r="V38" s="69">
        <v>189064</v>
      </c>
      <c r="W38" s="104">
        <v>2328</v>
      </c>
      <c r="X38" s="28"/>
    </row>
    <row r="39" spans="1:24" s="29" customFormat="1" ht="11.25">
      <c r="A39" s="31">
        <v>33</v>
      </c>
      <c r="B39" s="30"/>
      <c r="C39" s="49" t="s">
        <v>69</v>
      </c>
      <c r="D39" s="51" t="s">
        <v>68</v>
      </c>
      <c r="E39" s="63">
        <v>42391</v>
      </c>
      <c r="F39" s="52" t="s">
        <v>1</v>
      </c>
      <c r="G39" s="53">
        <v>37</v>
      </c>
      <c r="H39" s="67">
        <v>1</v>
      </c>
      <c r="I39" s="54">
        <v>5</v>
      </c>
      <c r="J39" s="64">
        <v>270</v>
      </c>
      <c r="K39" s="65">
        <v>45</v>
      </c>
      <c r="L39" s="64">
        <v>288</v>
      </c>
      <c r="M39" s="65">
        <v>48</v>
      </c>
      <c r="N39" s="64">
        <v>330</v>
      </c>
      <c r="O39" s="65">
        <v>55</v>
      </c>
      <c r="P39" s="58">
        <f aca="true" t="shared" si="2" ref="P39:P48">J39+L39+N39</f>
        <v>888</v>
      </c>
      <c r="Q39" s="59">
        <f aca="true" t="shared" si="3" ref="Q39:Q48">K39+M39+O39</f>
        <v>148</v>
      </c>
      <c r="R39" s="60">
        <f>Q39/H39</f>
        <v>148</v>
      </c>
      <c r="S39" s="61">
        <v>114</v>
      </c>
      <c r="T39" s="62">
        <f>IF(S39&lt;&gt;0,-(S39-Q39)/S39,"")</f>
        <v>0.2982456140350877</v>
      </c>
      <c r="U39" s="72">
        <v>360847.16</v>
      </c>
      <c r="V39" s="73">
        <v>21436</v>
      </c>
      <c r="W39" s="104">
        <v>2405</v>
      </c>
      <c r="X39" s="28"/>
    </row>
    <row r="40" spans="1:24" s="29" customFormat="1" ht="11.25">
      <c r="A40" s="31">
        <v>34</v>
      </c>
      <c r="B40" s="27"/>
      <c r="C40" s="50" t="s">
        <v>73</v>
      </c>
      <c r="D40" s="55" t="s">
        <v>73</v>
      </c>
      <c r="E40" s="76">
        <v>42391</v>
      </c>
      <c r="F40" s="52" t="s">
        <v>53</v>
      </c>
      <c r="G40" s="56">
        <v>232</v>
      </c>
      <c r="H40" s="67">
        <v>12</v>
      </c>
      <c r="I40" s="54">
        <v>5</v>
      </c>
      <c r="J40" s="64">
        <v>523</v>
      </c>
      <c r="K40" s="65">
        <v>73</v>
      </c>
      <c r="L40" s="64">
        <v>111</v>
      </c>
      <c r="M40" s="65">
        <v>13</v>
      </c>
      <c r="N40" s="64">
        <v>177</v>
      </c>
      <c r="O40" s="65">
        <v>19</v>
      </c>
      <c r="P40" s="58">
        <f t="shared" si="2"/>
        <v>811</v>
      </c>
      <c r="Q40" s="59">
        <f t="shared" si="3"/>
        <v>105</v>
      </c>
      <c r="R40" s="60">
        <f>Q40/H40</f>
        <v>8.75</v>
      </c>
      <c r="S40" s="61">
        <v>1879</v>
      </c>
      <c r="T40" s="62">
        <f>IF(S40&lt;&gt;0,-(S40-Q40)/S40,"")</f>
        <v>-0.944119212346993</v>
      </c>
      <c r="U40" s="68">
        <v>2360848</v>
      </c>
      <c r="V40" s="69">
        <v>217415</v>
      </c>
      <c r="W40" s="104">
        <v>2406</v>
      </c>
      <c r="X40" s="28"/>
    </row>
    <row r="41" spans="1:24" s="29" customFormat="1" ht="11.25">
      <c r="A41" s="31">
        <v>35</v>
      </c>
      <c r="B41" s="30"/>
      <c r="C41" s="49" t="s">
        <v>40</v>
      </c>
      <c r="D41" s="51" t="s">
        <v>40</v>
      </c>
      <c r="E41" s="63">
        <v>42363</v>
      </c>
      <c r="F41" s="52" t="s">
        <v>25</v>
      </c>
      <c r="G41" s="53">
        <v>15</v>
      </c>
      <c r="H41" s="67">
        <v>1</v>
      </c>
      <c r="I41" s="54">
        <v>7</v>
      </c>
      <c r="J41" s="64">
        <v>156</v>
      </c>
      <c r="K41" s="65">
        <v>21</v>
      </c>
      <c r="L41" s="64">
        <v>268</v>
      </c>
      <c r="M41" s="65">
        <v>30</v>
      </c>
      <c r="N41" s="64">
        <v>368</v>
      </c>
      <c r="O41" s="65">
        <v>41</v>
      </c>
      <c r="P41" s="58">
        <f t="shared" si="2"/>
        <v>792</v>
      </c>
      <c r="Q41" s="59">
        <f t="shared" si="3"/>
        <v>92</v>
      </c>
      <c r="R41" s="60">
        <f>Q41/H41</f>
        <v>92</v>
      </c>
      <c r="S41" s="61">
        <v>70</v>
      </c>
      <c r="T41" s="62">
        <f>IF(S41&lt;&gt;0,-(S41-Q41)/S41,"")</f>
        <v>0.3142857142857143</v>
      </c>
      <c r="U41" s="72">
        <v>337993.51</v>
      </c>
      <c r="V41" s="73">
        <v>19898</v>
      </c>
      <c r="W41" s="104">
        <v>2373</v>
      </c>
      <c r="X41" s="28"/>
    </row>
    <row r="42" spans="1:24" s="29" customFormat="1" ht="11.25">
      <c r="A42" s="31">
        <v>36</v>
      </c>
      <c r="B42" s="30"/>
      <c r="C42" s="49" t="s">
        <v>46</v>
      </c>
      <c r="D42" s="51" t="s">
        <v>47</v>
      </c>
      <c r="E42" s="63">
        <v>42377</v>
      </c>
      <c r="F42" s="52" t="s">
        <v>57</v>
      </c>
      <c r="G42" s="53">
        <v>49</v>
      </c>
      <c r="H42" s="67">
        <v>9</v>
      </c>
      <c r="I42" s="54">
        <v>7</v>
      </c>
      <c r="J42" s="64">
        <v>249</v>
      </c>
      <c r="K42" s="65">
        <v>30</v>
      </c>
      <c r="L42" s="64">
        <v>245</v>
      </c>
      <c r="M42" s="65">
        <v>27</v>
      </c>
      <c r="N42" s="64">
        <v>278</v>
      </c>
      <c r="O42" s="65">
        <v>31</v>
      </c>
      <c r="P42" s="58">
        <f t="shared" si="2"/>
        <v>772</v>
      </c>
      <c r="Q42" s="59">
        <f t="shared" si="3"/>
        <v>88</v>
      </c>
      <c r="R42" s="60">
        <f>Q42/H42</f>
        <v>9.777777777777779</v>
      </c>
      <c r="S42" s="61">
        <v>90</v>
      </c>
      <c r="T42" s="62">
        <f>IF(S42&lt;&gt;0,-(S42-Q42)/S42,"")</f>
        <v>-0.022222222222222223</v>
      </c>
      <c r="U42" s="70">
        <v>68294.27</v>
      </c>
      <c r="V42" s="71">
        <v>8124</v>
      </c>
      <c r="W42" s="104">
        <v>2353</v>
      </c>
      <c r="X42" s="28"/>
    </row>
    <row r="43" spans="1:24" s="29" customFormat="1" ht="11.25">
      <c r="A43" s="31">
        <v>37</v>
      </c>
      <c r="B43" s="30"/>
      <c r="C43" s="49" t="s">
        <v>80</v>
      </c>
      <c r="D43" s="51" t="s">
        <v>80</v>
      </c>
      <c r="E43" s="63">
        <v>42405</v>
      </c>
      <c r="F43" s="52" t="s">
        <v>55</v>
      </c>
      <c r="G43" s="53">
        <v>25</v>
      </c>
      <c r="H43" s="67">
        <v>4</v>
      </c>
      <c r="I43" s="54">
        <v>3</v>
      </c>
      <c r="J43" s="64">
        <v>169</v>
      </c>
      <c r="K43" s="65">
        <v>16</v>
      </c>
      <c r="L43" s="64">
        <v>361</v>
      </c>
      <c r="M43" s="65">
        <v>34</v>
      </c>
      <c r="N43" s="64">
        <v>180</v>
      </c>
      <c r="O43" s="65">
        <v>18</v>
      </c>
      <c r="P43" s="58">
        <f t="shared" si="2"/>
        <v>710</v>
      </c>
      <c r="Q43" s="59">
        <f t="shared" si="3"/>
        <v>68</v>
      </c>
      <c r="R43" s="60">
        <f>Q43/H43</f>
        <v>17</v>
      </c>
      <c r="S43" s="61">
        <v>260</v>
      </c>
      <c r="T43" s="62">
        <f>IF(S43&lt;&gt;0,-(S43-Q43)/S43,"")</f>
        <v>-0.7384615384615385</v>
      </c>
      <c r="U43" s="74">
        <v>27940</v>
      </c>
      <c r="V43" s="75">
        <v>2627</v>
      </c>
      <c r="W43" s="104">
        <v>2419</v>
      </c>
      <c r="X43" s="28"/>
    </row>
    <row r="44" spans="1:24" s="29" customFormat="1" ht="11.25">
      <c r="A44" s="31">
        <v>38</v>
      </c>
      <c r="B44" s="30"/>
      <c r="C44" s="50" t="s">
        <v>43</v>
      </c>
      <c r="D44" s="55" t="s">
        <v>43</v>
      </c>
      <c r="E44" s="76">
        <v>42370</v>
      </c>
      <c r="F44" s="52" t="s">
        <v>52</v>
      </c>
      <c r="G44" s="56">
        <v>320</v>
      </c>
      <c r="H44" s="67">
        <v>1</v>
      </c>
      <c r="I44" s="54">
        <v>8</v>
      </c>
      <c r="J44" s="64">
        <v>129</v>
      </c>
      <c r="K44" s="65">
        <v>18</v>
      </c>
      <c r="L44" s="64">
        <v>223</v>
      </c>
      <c r="M44" s="65">
        <v>31</v>
      </c>
      <c r="N44" s="64">
        <v>320</v>
      </c>
      <c r="O44" s="65">
        <v>45</v>
      </c>
      <c r="P44" s="58">
        <f t="shared" si="2"/>
        <v>672</v>
      </c>
      <c r="Q44" s="59">
        <f t="shared" si="3"/>
        <v>94</v>
      </c>
      <c r="R44" s="60">
        <f>Q44/H44</f>
        <v>94</v>
      </c>
      <c r="S44" s="61">
        <v>473</v>
      </c>
      <c r="T44" s="62">
        <f>IF(S44&lt;&gt;0,-(S44-Q44)/S44,"")</f>
        <v>-0.8012684989429175</v>
      </c>
      <c r="U44" s="68">
        <v>15888736</v>
      </c>
      <c r="V44" s="69">
        <v>1330300</v>
      </c>
      <c r="W44" s="104">
        <v>2378</v>
      </c>
      <c r="X44" s="28"/>
    </row>
    <row r="45" spans="1:24" s="29" customFormat="1" ht="11.25">
      <c r="A45" s="31">
        <v>39</v>
      </c>
      <c r="B45" s="30"/>
      <c r="C45" s="49" t="s">
        <v>37</v>
      </c>
      <c r="D45" s="51" t="s">
        <v>37</v>
      </c>
      <c r="E45" s="63">
        <v>42342</v>
      </c>
      <c r="F45" s="52" t="s">
        <v>5</v>
      </c>
      <c r="G45" s="53">
        <v>362</v>
      </c>
      <c r="H45" s="67">
        <v>1</v>
      </c>
      <c r="I45" s="54">
        <v>12</v>
      </c>
      <c r="J45" s="64">
        <v>40</v>
      </c>
      <c r="K45" s="65">
        <v>4</v>
      </c>
      <c r="L45" s="64">
        <v>252</v>
      </c>
      <c r="M45" s="65">
        <v>24</v>
      </c>
      <c r="N45" s="64">
        <v>210</v>
      </c>
      <c r="O45" s="65">
        <v>20</v>
      </c>
      <c r="P45" s="58">
        <f t="shared" si="2"/>
        <v>502</v>
      </c>
      <c r="Q45" s="59">
        <f t="shared" si="3"/>
        <v>48</v>
      </c>
      <c r="R45" s="60">
        <f>Q45/H45</f>
        <v>48</v>
      </c>
      <c r="S45" s="61">
        <v>1048</v>
      </c>
      <c r="T45" s="62">
        <f>IF(S45&lt;&gt;0,-(S45-Q45)/S45,"")</f>
        <v>-0.9541984732824428</v>
      </c>
      <c r="U45" s="70">
        <v>69373471.67</v>
      </c>
      <c r="V45" s="71">
        <v>6066350</v>
      </c>
      <c r="W45" s="104">
        <v>2332</v>
      </c>
      <c r="X45" s="28"/>
    </row>
    <row r="46" spans="1:24" s="29" customFormat="1" ht="11.25">
      <c r="A46" s="31">
        <v>40</v>
      </c>
      <c r="B46" s="30"/>
      <c r="C46" s="49" t="s">
        <v>89</v>
      </c>
      <c r="D46" s="51" t="s">
        <v>88</v>
      </c>
      <c r="E46" s="63">
        <v>42412</v>
      </c>
      <c r="F46" s="52" t="s">
        <v>5</v>
      </c>
      <c r="G46" s="53">
        <v>27</v>
      </c>
      <c r="H46" s="67">
        <v>1</v>
      </c>
      <c r="I46" s="54">
        <v>2</v>
      </c>
      <c r="J46" s="64">
        <v>228.64</v>
      </c>
      <c r="K46" s="65">
        <v>19</v>
      </c>
      <c r="L46" s="64">
        <v>155</v>
      </c>
      <c r="M46" s="65">
        <v>13</v>
      </c>
      <c r="N46" s="64">
        <v>81</v>
      </c>
      <c r="O46" s="65">
        <v>7</v>
      </c>
      <c r="P46" s="58">
        <f t="shared" si="2"/>
        <v>464.64</v>
      </c>
      <c r="Q46" s="59">
        <f t="shared" si="3"/>
        <v>39</v>
      </c>
      <c r="R46" s="60">
        <f>Q46/H46</f>
        <v>39</v>
      </c>
      <c r="S46" s="61">
        <v>3385</v>
      </c>
      <c r="T46" s="62">
        <f>IF(S46&lt;&gt;0,-(S46-Q46)/S46,"")</f>
        <v>-0.9884785819793205</v>
      </c>
      <c r="U46" s="70">
        <v>76176.37</v>
      </c>
      <c r="V46" s="71">
        <v>5073</v>
      </c>
      <c r="W46" s="104">
        <v>2423</v>
      </c>
      <c r="X46" s="28"/>
    </row>
    <row r="47" spans="1:24" s="29" customFormat="1" ht="11.25">
      <c r="A47" s="31">
        <v>41</v>
      </c>
      <c r="B47" s="30"/>
      <c r="C47" s="49" t="s">
        <v>31</v>
      </c>
      <c r="D47" s="57" t="s">
        <v>32</v>
      </c>
      <c r="E47" s="63">
        <v>42272</v>
      </c>
      <c r="F47" s="52" t="s">
        <v>58</v>
      </c>
      <c r="G47" s="53">
        <v>8</v>
      </c>
      <c r="H47" s="67">
        <v>1</v>
      </c>
      <c r="I47" s="54">
        <v>6</v>
      </c>
      <c r="J47" s="64">
        <v>56.0000000143826</v>
      </c>
      <c r="K47" s="65">
        <v>4</v>
      </c>
      <c r="L47" s="64">
        <v>97.9999999954866</v>
      </c>
      <c r="M47" s="65">
        <v>7</v>
      </c>
      <c r="N47" s="64">
        <v>83.9999999918909</v>
      </c>
      <c r="O47" s="65">
        <v>6</v>
      </c>
      <c r="P47" s="58">
        <f t="shared" si="2"/>
        <v>238.0000000017601</v>
      </c>
      <c r="Q47" s="59">
        <f t="shared" si="3"/>
        <v>17</v>
      </c>
      <c r="R47" s="60">
        <f>Q47/H47</f>
        <v>17</v>
      </c>
      <c r="S47" s="61"/>
      <c r="T47" s="62"/>
      <c r="U47" s="70">
        <v>43147</v>
      </c>
      <c r="V47" s="71">
        <v>3552</v>
      </c>
      <c r="W47" s="104">
        <v>2290</v>
      </c>
      <c r="X47" s="28"/>
    </row>
    <row r="48" spans="1:24" s="29" customFormat="1" ht="11.25">
      <c r="A48" s="31">
        <v>42</v>
      </c>
      <c r="B48" s="30"/>
      <c r="C48" s="49" t="s">
        <v>29</v>
      </c>
      <c r="D48" s="57" t="s">
        <v>30</v>
      </c>
      <c r="E48" s="63">
        <v>42258</v>
      </c>
      <c r="F48" s="52" t="s">
        <v>58</v>
      </c>
      <c r="G48" s="53">
        <v>4</v>
      </c>
      <c r="H48" s="67">
        <v>1</v>
      </c>
      <c r="I48" s="54">
        <v>4</v>
      </c>
      <c r="J48" s="64">
        <v>42.000000010787</v>
      </c>
      <c r="K48" s="65">
        <v>3</v>
      </c>
      <c r="L48" s="64">
        <v>69.9999999882953</v>
      </c>
      <c r="M48" s="65">
        <v>5</v>
      </c>
      <c r="N48" s="64">
        <v>28.0000000071913</v>
      </c>
      <c r="O48" s="65">
        <v>2</v>
      </c>
      <c r="P48" s="58">
        <f t="shared" si="2"/>
        <v>140.00000000627358</v>
      </c>
      <c r="Q48" s="59">
        <f t="shared" si="3"/>
        <v>10</v>
      </c>
      <c r="R48" s="60">
        <f>Q48/H48</f>
        <v>10</v>
      </c>
      <c r="S48" s="61"/>
      <c r="T48" s="62"/>
      <c r="U48" s="70">
        <v>13631.6</v>
      </c>
      <c r="V48" s="71">
        <v>1257</v>
      </c>
      <c r="W48" s="104">
        <v>2219</v>
      </c>
      <c r="X48" s="28"/>
    </row>
    <row r="49" spans="1:28" ht="11.25">
      <c r="A49" s="85" t="s">
        <v>28</v>
      </c>
      <c r="B49" s="85"/>
      <c r="C49" s="85"/>
      <c r="D49" s="85"/>
      <c r="E49" s="85"/>
      <c r="F49" s="85"/>
      <c r="G49" s="85"/>
      <c r="H49" s="85"/>
      <c r="I49" s="85"/>
      <c r="J49" s="85"/>
      <c r="K49" s="85"/>
      <c r="L49" s="85"/>
      <c r="M49" s="85"/>
      <c r="N49" s="85"/>
      <c r="O49" s="85"/>
      <c r="P49" s="85"/>
      <c r="Q49" s="85"/>
      <c r="R49" s="85"/>
      <c r="S49" s="85"/>
      <c r="T49" s="85"/>
      <c r="U49" s="85"/>
      <c r="V49" s="85"/>
      <c r="X49" s="28"/>
      <c r="Y49" s="29"/>
      <c r="AB49" s="29"/>
    </row>
    <row r="50" spans="1:25" ht="11.25">
      <c r="A50" s="85"/>
      <c r="B50" s="85"/>
      <c r="C50" s="85"/>
      <c r="D50" s="85"/>
      <c r="E50" s="85"/>
      <c r="F50" s="85"/>
      <c r="G50" s="85"/>
      <c r="H50" s="85"/>
      <c r="I50" s="85"/>
      <c r="J50" s="85"/>
      <c r="K50" s="85"/>
      <c r="L50" s="85"/>
      <c r="M50" s="85"/>
      <c r="N50" s="85"/>
      <c r="O50" s="85"/>
      <c r="P50" s="85"/>
      <c r="Q50" s="85"/>
      <c r="R50" s="85"/>
      <c r="S50" s="85"/>
      <c r="T50" s="85"/>
      <c r="U50" s="85"/>
      <c r="V50" s="85"/>
      <c r="X50" s="28"/>
      <c r="Y50" s="29"/>
    </row>
    <row r="51" spans="1:22" ht="11.25">
      <c r="A51" s="85"/>
      <c r="B51" s="85"/>
      <c r="C51" s="85"/>
      <c r="D51" s="85"/>
      <c r="E51" s="85"/>
      <c r="F51" s="85"/>
      <c r="G51" s="85"/>
      <c r="H51" s="85"/>
      <c r="I51" s="85"/>
      <c r="J51" s="85"/>
      <c r="K51" s="85"/>
      <c r="L51" s="85"/>
      <c r="M51" s="85"/>
      <c r="N51" s="85"/>
      <c r="O51" s="85"/>
      <c r="P51" s="85"/>
      <c r="Q51" s="85"/>
      <c r="R51" s="85"/>
      <c r="S51" s="85"/>
      <c r="T51" s="85"/>
      <c r="U51" s="85"/>
      <c r="V51" s="85"/>
    </row>
    <row r="52" spans="1:22" ht="11.25">
      <c r="A52" s="85"/>
      <c r="B52" s="85"/>
      <c r="C52" s="85"/>
      <c r="D52" s="85"/>
      <c r="E52" s="85"/>
      <c r="F52" s="85"/>
      <c r="G52" s="85"/>
      <c r="H52" s="85"/>
      <c r="I52" s="85"/>
      <c r="J52" s="85"/>
      <c r="K52" s="85"/>
      <c r="L52" s="85"/>
      <c r="M52" s="85"/>
      <c r="N52" s="85"/>
      <c r="O52" s="85"/>
      <c r="P52" s="85"/>
      <c r="Q52" s="85"/>
      <c r="R52" s="85"/>
      <c r="S52" s="85"/>
      <c r="T52" s="85"/>
      <c r="U52" s="85"/>
      <c r="V52" s="85"/>
    </row>
    <row r="53" spans="1:22" ht="11.25">
      <c r="A53" s="85"/>
      <c r="B53" s="85"/>
      <c r="C53" s="85"/>
      <c r="D53" s="85"/>
      <c r="E53" s="85"/>
      <c r="F53" s="85"/>
      <c r="G53" s="85"/>
      <c r="H53" s="85"/>
      <c r="I53" s="85"/>
      <c r="J53" s="85"/>
      <c r="K53" s="85"/>
      <c r="L53" s="85"/>
      <c r="M53" s="85"/>
      <c r="N53" s="85"/>
      <c r="O53" s="85"/>
      <c r="P53" s="85"/>
      <c r="Q53" s="85"/>
      <c r="R53" s="85"/>
      <c r="S53" s="85"/>
      <c r="T53" s="85"/>
      <c r="U53" s="85"/>
      <c r="V53" s="85"/>
    </row>
  </sheetData>
  <sheetProtection formatCells="0" formatColumns="0" formatRows="0" insertColumns="0" insertRows="0" insertHyperlinks="0" deleteColumns="0" deleteRows="0" sort="0" autoFilter="0" pivotTables="0"/>
  <mergeCells count="11">
    <mergeCell ref="B3:C3"/>
    <mergeCell ref="J4:K4"/>
    <mergeCell ref="L4:M4"/>
    <mergeCell ref="N4:O4"/>
    <mergeCell ref="P4:R4"/>
    <mergeCell ref="B1:C1"/>
    <mergeCell ref="B2:C2"/>
    <mergeCell ref="J1:W3"/>
    <mergeCell ref="U4:V4"/>
    <mergeCell ref="W4:W5"/>
    <mergeCell ref="A49:V53"/>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2016-02-22T13:35:36Z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